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MŠ Galileo\"/>
    </mc:Choice>
  </mc:AlternateContent>
  <bookViews>
    <workbookView xWindow="0" yWindow="0" windowWidth="0" windowHeight="0"/>
  </bookViews>
  <sheets>
    <sheet name="Rekapitulace stavby" sheetId="1" r:id="rId1"/>
    <sheet name="D.1.4.1 - Silnoproudá ele..." sheetId="2" r:id="rId2"/>
    <sheet name="D.1.4.2 - Slaboproudá ele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'D.1.4.1 - Silnoproudá ele...'!$C$115:$K$117</definedName>
    <definedName name="_xlnm.Print_Area" localSheetId="1">'D.1.4.1 - Silnoproudá ele...'!$C$4:$J$76,'D.1.4.1 - Silnoproudá ele...'!$C$82:$J$97,'D.1.4.1 - Silnoproudá ele...'!$C$103:$J$117</definedName>
    <definedName name="_xlnm.Print_Titles" localSheetId="1">'D.1.4.1 - Silnoproudá ele...'!$115:$115</definedName>
    <definedName name="_xlnm._FilterDatabase" localSheetId="2" hidden="1">'D.1.4.2 - Slaboproudá ele...'!$C$115:$K$117</definedName>
    <definedName name="_xlnm.Print_Area" localSheetId="2">'D.1.4.2 - Slaboproudá ele...'!$C$4:$J$76,'D.1.4.2 - Slaboproudá ele...'!$C$82:$J$97,'D.1.4.2 - Slaboproudá ele...'!$C$103:$J$117</definedName>
    <definedName name="_xlnm.Print_Titles" localSheetId="2">'D.1.4.2 - Slaboproudá ele...'!$115:$115</definedName>
    <definedName name="_xlnm._FilterDatabase" localSheetId="3" hidden="1">'VRN - Vedlejší rozpočtové...'!$C$118:$K$132</definedName>
    <definedName name="_xlnm.Print_Area" localSheetId="3">'VRN - Vedlejší rozpočtové...'!$C$4:$J$76,'VRN - Vedlejší rozpočtové...'!$C$82:$J$100,'VRN - Vedlejší rozpočtové...'!$C$106:$J$132</definedName>
    <definedName name="_xlnm.Print_Titles" localSheetId="3">'VRN - Vedlejší rozpočtové...'!$118:$118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3" r="J37"/>
  <c r="J36"/>
  <c i="1" r="AY96"/>
  <c i="3" r="J35"/>
  <c i="1" r="AX96"/>
  <c i="3" r="BI117"/>
  <c r="BH117"/>
  <c r="BG117"/>
  <c r="BF117"/>
  <c r="T117"/>
  <c r="T116"/>
  <c r="R117"/>
  <c r="R116"/>
  <c r="P117"/>
  <c r="P116"/>
  <c i="1" r="AU96"/>
  <c i="3" r="J113"/>
  <c r="J112"/>
  <c r="F112"/>
  <c r="F110"/>
  <c r="E108"/>
  <c r="J92"/>
  <c r="J91"/>
  <c r="F91"/>
  <c r="F89"/>
  <c r="E87"/>
  <c r="J18"/>
  <c r="E18"/>
  <c r="F92"/>
  <c r="J17"/>
  <c r="J12"/>
  <c r="J110"/>
  <c r="E7"/>
  <c r="E106"/>
  <c i="2" r="J37"/>
  <c r="J36"/>
  <c i="1" r="AY95"/>
  <c i="2" r="J35"/>
  <c i="1" r="AX95"/>
  <c i="2" r="BI117"/>
  <c r="BH117"/>
  <c r="BG117"/>
  <c r="BF117"/>
  <c r="T117"/>
  <c r="T116"/>
  <c r="R117"/>
  <c r="R116"/>
  <c r="P117"/>
  <c r="P116"/>
  <c i="1" r="AU95"/>
  <c i="2"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1" r="L90"/>
  <c r="AM90"/>
  <c r="AM89"/>
  <c r="L89"/>
  <c r="AM87"/>
  <c r="L87"/>
  <c r="L85"/>
  <c r="L84"/>
  <c i="2" r="J117"/>
  <c i="1" r="AS94"/>
  <c i="2" r="F34"/>
  <c i="1" r="BA95"/>
  <c i="2" r="F36"/>
  <c i="1" r="BC95"/>
  <c i="3" r="J117"/>
  <c r="F36"/>
  <c i="1" r="BC96"/>
  <c i="3" r="F37"/>
  <c i="1" r="BD96"/>
  <c i="4" r="J123"/>
  <c r="BK132"/>
  <c r="J130"/>
  <c r="BK129"/>
  <c r="J128"/>
  <c r="BK124"/>
  <c r="BK126"/>
  <c r="BK123"/>
  <c r="J132"/>
  <c r="J129"/>
  <c r="BK127"/>
  <c r="J127"/>
  <c r="J124"/>
  <c r="J126"/>
  <c i="2" r="BK117"/>
  <c r="F35"/>
  <c i="1" r="BB95"/>
  <c i="2" r="F37"/>
  <c i="1" r="BD95"/>
  <c i="3" r="BK117"/>
  <c r="F35"/>
  <c i="1" r="BB96"/>
  <c i="3" r="F34"/>
  <c i="1" r="BA96"/>
  <c i="4" r="BK130"/>
  <c r="BK128"/>
  <c r="J125"/>
  <c r="BK122"/>
  <c r="BK125"/>
  <c r="J122"/>
  <c l="1" r="BK121"/>
  <c r="R121"/>
  <c r="R120"/>
  <c r="R119"/>
  <c r="P121"/>
  <c r="P120"/>
  <c r="P119"/>
  <c i="1" r="AU97"/>
  <c i="4" r="T121"/>
  <c r="T120"/>
  <c r="T119"/>
  <c i="2" r="BK116"/>
  <c r="J116"/>
  <c r="J96"/>
  <c i="3" r="BK116"/>
  <c r="J116"/>
  <c r="J96"/>
  <c i="4" r="BK131"/>
  <c r="J131"/>
  <c r="J99"/>
  <c r="E109"/>
  <c r="BE124"/>
  <c r="J89"/>
  <c r="F92"/>
  <c r="BE125"/>
  <c r="BE122"/>
  <c r="BE123"/>
  <c r="BE126"/>
  <c r="BE127"/>
  <c r="BE128"/>
  <c r="BE129"/>
  <c r="BE130"/>
  <c r="BE132"/>
  <c i="3" r="E85"/>
  <c r="F113"/>
  <c r="J89"/>
  <c r="BE117"/>
  <c i="2" r="BE117"/>
  <c r="E85"/>
  <c r="J89"/>
  <c r="F92"/>
  <c r="J33"/>
  <c i="1" r="AV95"/>
  <c i="2" r="J34"/>
  <c i="1" r="AW95"/>
  <c i="2" r="J30"/>
  <c i="3" r="J33"/>
  <c i="1" r="AV96"/>
  <c i="3" r="J34"/>
  <c i="1" r="AW96"/>
  <c i="4" r="J34"/>
  <c i="1" r="AW97"/>
  <c i="4" r="F35"/>
  <c i="1" r="BB97"/>
  <c r="BB94"/>
  <c r="W31"/>
  <c i="3" r="J30"/>
  <c i="4" r="F34"/>
  <c i="1" r="BA97"/>
  <c r="BA94"/>
  <c r="W30"/>
  <c i="4" r="F36"/>
  <c i="1" r="BC97"/>
  <c r="BC94"/>
  <c r="W32"/>
  <c r="AU94"/>
  <c i="4" r="F37"/>
  <c i="1" r="BD97"/>
  <c r="BD94"/>
  <c r="W33"/>
  <c i="4" l="1" r="BK120"/>
  <c r="J120"/>
  <c r="J97"/>
  <c r="J121"/>
  <c r="J98"/>
  <c i="1" r="AG96"/>
  <c r="AG95"/>
  <c i="3" r="J39"/>
  <c i="2" r="J39"/>
  <c r="F33"/>
  <c i="1" r="AZ95"/>
  <c i="3" r="F33"/>
  <c i="1" r="AZ96"/>
  <c r="AT96"/>
  <c r="AN96"/>
  <c i="4" r="F33"/>
  <c i="1" r="AZ97"/>
  <c r="AT95"/>
  <c r="AX94"/>
  <c r="AW94"/>
  <c r="AK30"/>
  <c r="AY94"/>
  <c i="4" r="J33"/>
  <c i="1" r="AV97"/>
  <c r="AT97"/>
  <c i="4" l="1" r="BK119"/>
  <c r="J119"/>
  <c r="J96"/>
  <c i="1" r="AN95"/>
  <c r="AZ94"/>
  <c r="W29"/>
  <c i="4" l="1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<sst xmlns="http://schemas.openxmlformats.org/spreadsheetml/2006/main">
  <si>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</si>
  <si>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</si>
  <si>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</si>
  <si>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</si>
  <si>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{35bcee92-9c35-4942-8da0-ee344d6f4004}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</si>
  <si>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</si>
  <si>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</si>
  <si>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</si>
  <si>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</si>
  <si>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</si>
  <si>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</si>
  <si>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</si>
  <si>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</si>
  <si>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</si>
  <si>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</si>
  <si>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</si>
  <si>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</si>
  <si>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silnoproudé a slaboproudé elektrotechniky MŠ Galileo, 8.pěšího pluku 821, Frýdek-Místek</t>
  </si>
  <si>
    <t>KSO:</t>
  </si>
  <si>
    <t>CC-CZ:</t>
  </si>
  <si>
    <t>Místo:</t>
  </si>
  <si>
    <t>k.ú. Místek</t>
  </si>
  <si>
    <t>Datum:</t>
  </si>
  <si>
    <t>19. 4. 2024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</si>
  <si>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</si>
  <si>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</si>
  <si>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</si>
  <si>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</si>
  <si>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</si>
  <si>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</si>
  <si>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</si>
  <si>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</si>
  <si>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</si>
  <si>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</si>
  <si>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</si>
  <si>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</si>
  <si>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</si>
  <si>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</si>
  <si>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</si>
  <si>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</si>
  <si>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</si>
  <si>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</si>
  <si>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</si>
  <si>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</si>
  <si>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</si>
  <si>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</si>
  <si>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</si>
  <si>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</si>
  <si>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</si>
  <si>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</si>
  <si>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</si>
  <si>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</si>
  <si>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</si>
  <si>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</si>
  <si>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</si>
  <si>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</si>
  <si>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</si>
  <si>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</si>
  <si>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</si>
  <si>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</si>
  <si>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</si>
  <si>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</si>
  <si>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</si>
  <si>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</si>
  <si>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</si>
  <si>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</si>
  <si>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</si>
  <si>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</si>
  <si>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</si>
  <si>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</si>
  <si>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</si>
  <si>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</si>
  <si>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</si>
  <si>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</si>
  <si>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</si>
  <si>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</si>
  <si>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</si>
  <si>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</si>
  <si>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</si>
  <si>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</si>
  <si>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</si>
  <si>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Silnoproudá elektrotechnika</t>
  </si>
  <si>
    <t>STA</t>
  </si>
  <si>
    <t>1</t>
  </si>
  <si>
    <t>{646ce868-f19f-4461-bc0d-a72fd30ab73a}</t>
  </si>
  <si>
    <t>2</t>
  </si>
  <si>
    <t>D.1.4.2</t>
  </si>
  <si>
    <t>Slaboproudá elektrotechnika</t>
  </si>
  <si>
    <t>{01851add-28d0-4f35-94ee-122bb5262eba}</t>
  </si>
  <si>
    <t>VRN</t>
  </si>
  <si>
    <t>Vedlejší rozpočtové náklady</t>
  </si>
  <si>
    <t>{323a5e82-b588-42b6-a254-9165aa71a26c}</t>
  </si>
  <si>
    <t>KRYCÍ LIST SOUPISU PRACÍ</t>
  </si>
  <si>
    <t>Objekt:</t>
  </si>
  <si>
    <t>D.1.4.1 - Silnoproudá elektrotechnika</t>
  </si>
  <si>
    <t xml:space="preserve">k.ú.  Místek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</si>
  <si>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</si>
  <si>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</si>
  <si>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</si>
  <si>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</si>
  <si>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</si>
  <si>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</si>
  <si>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</si>
  <si>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</si>
  <si>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</si>
  <si>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</si>
  <si>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</si>
  <si>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</si>
  <si>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</si>
  <si>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</si>
  <si>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</si>
  <si>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</si>
  <si>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</si>
  <si>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</si>
  <si>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</si>
  <si>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SILP1</t>
  </si>
  <si>
    <t>Silnoproudá elektrotechnika - viz samostatný soupis prací</t>
  </si>
  <si>
    <t>clk</t>
  </si>
  <si>
    <t>512</t>
  </si>
  <si>
    <t>ROZPOCET</t>
  </si>
  <si>
    <t>-292567045</t>
  </si>
  <si>
    <t>D.1.4.2 - Slaboproudá elektrotechnika</t>
  </si>
  <si>
    <t>Zdeněk Šteffek</t>
  </si>
  <si>
    <t>SLP1</t>
  </si>
  <si>
    <t>Slaboproudá elektrotechnika - viz samostatný soupis prací</t>
  </si>
  <si>
    <t>VRN - Vedlejší rozpočtové náklady</t>
  </si>
  <si>
    <t xml:space="preserve">    VRN3 - Zařízení staveniště</t>
  </si>
  <si>
    <t xml:space="preserve">    VRN4 - Inženýrská činnost</t>
  </si>
  <si>
    <t>5</t>
  </si>
  <si>
    <t>VRN3</t>
  </si>
  <si>
    <t>Zařízení staveniště</t>
  </si>
  <si>
    <t>030001000</t>
  </si>
  <si>
    <t>Zařízení staveniště včetně vnitřního skladu materiálu, mobilního WC apod.</t>
  </si>
  <si>
    <t>kus</t>
  </si>
  <si>
    <t>1024</t>
  </si>
  <si>
    <t>205819240</t>
  </si>
  <si>
    <t>039002000</t>
  </si>
  <si>
    <t>Zrušení zařízení staveniště</t>
  </si>
  <si>
    <t>-1565737882</t>
  </si>
  <si>
    <t>3</t>
  </si>
  <si>
    <t>R001</t>
  </si>
  <si>
    <t xml:space="preserve">Vodné a stočné   </t>
  </si>
  <si>
    <t>m3</t>
  </si>
  <si>
    <t>4</t>
  </si>
  <si>
    <t>-1171614085</t>
  </si>
  <si>
    <t>R002</t>
  </si>
  <si>
    <t xml:space="preserve">Elektrická energie   </t>
  </si>
  <si>
    <t>kWhod</t>
  </si>
  <si>
    <t>1776957463</t>
  </si>
  <si>
    <t>R003</t>
  </si>
  <si>
    <t xml:space="preserve">Příprava plochy na skládku  </t>
  </si>
  <si>
    <t>m2</t>
  </si>
  <si>
    <t>-2121045669</t>
  </si>
  <si>
    <t>6</t>
  </si>
  <si>
    <t>R004</t>
  </si>
  <si>
    <t xml:space="preserve">Úklid  plochy na skládku   </t>
  </si>
  <si>
    <t>-1278964676</t>
  </si>
  <si>
    <t>7</t>
  </si>
  <si>
    <t>R005</t>
  </si>
  <si>
    <t xml:space="preserve">Úprava skládky do původního stavu   </t>
  </si>
  <si>
    <t>-1280454950</t>
  </si>
  <si>
    <t>8</t>
  </si>
  <si>
    <t>R006</t>
  </si>
  <si>
    <t>Přesun nábytku</t>
  </si>
  <si>
    <t>nh</t>
  </si>
  <si>
    <t>7685162</t>
  </si>
  <si>
    <t>9</t>
  </si>
  <si>
    <t>R007</t>
  </si>
  <si>
    <t>Informační tabule - označení stavby</t>
  </si>
  <si>
    <t>328326114</t>
  </si>
  <si>
    <t>VRN4</t>
  </si>
  <si>
    <t>Inženýrská činnost</t>
  </si>
  <si>
    <t>10</t>
  </si>
  <si>
    <t>045002000</t>
  </si>
  <si>
    <t>Kompletační a koordinační činnost včetně fotodokumentace</t>
  </si>
  <si>
    <t>hod</t>
  </si>
  <si>
    <t>753309154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</si>
</sst>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33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31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24-08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silnoproudé a slaboproudé elektrotechniky MŠ Galileo, 8.pěšího pluku 821, Frýdek-Místek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k.ú. Místek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19. 4. 2024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Statutární město Frýdek-Místek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Zdeněk Hložanka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Zdeněk Hložanka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ROUND(SUM(AS95:AS97),2)</f>
        <v>0</v>
      </c>
      <c r="AT94" s="95">
        <f>ROUND(SUM(AV94:AW94),2)</f>
        <v>0</v>
      </c>
      <c r="AU94" s="96">
        <f>ROUND(SUM(AU95:AU97),5)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ROUND(SUM(AZ95:AZ97),2)</f>
        <v>0</v>
      </c>
      <c r="BA94" s="95">
        <f>ROUND(SUM(BA95:BA97),2)</f>
        <v>0</v>
      </c>
      <c r="BB94" s="95">
        <f>ROUND(SUM(BB95:BB97),2)</f>
        <v>0</v>
      </c>
      <c r="BC94" s="95">
        <f>ROUND(SUM(BC95:BC97),2)</f>
        <v>0</v>
      </c>
      <c r="BD94" s="97">
        <f>ROUND(SUM(BD95:BD97),2)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16.5" customHeight="1">
      <c r="A95" s="100" t="s">
        <v>79</v>
      </c>
      <c r="B95" s="101"/>
      <c r="C95" s="102"/>
      <c r="D95" s="103" t="s">
        <v>80</v>
      </c>
      <c r="E95" s="103"/>
      <c r="F95" s="103"/>
      <c r="G95" s="103"/>
      <c r="H95" s="103"/>
      <c r="I95" s="104"/>
      <c r="J95" s="103" t="s">
        <v>81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'D.1.4.1 - Silnoproudá ele...'!J30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82</v>
      </c>
      <c r="AR95" s="101"/>
      <c r="AS95" s="107">
        <v>0</v>
      </c>
      <c r="AT95" s="108">
        <f>ROUND(SUM(AV95:AW95),2)</f>
        <v>0</v>
      </c>
      <c r="AU95" s="109">
        <f>'D.1.4.1 - Silnoproudá ele...'!P116</f>
        <v>0</v>
      </c>
      <c r="AV95" s="108">
        <f>'D.1.4.1 - Silnoproudá ele...'!J33</f>
        <v>0</v>
      </c>
      <c r="AW95" s="108">
        <f>'D.1.4.1 - Silnoproudá ele...'!J34</f>
        <v>0</v>
      </c>
      <c r="AX95" s="108">
        <f>'D.1.4.1 - Silnoproudá ele...'!J35</f>
        <v>0</v>
      </c>
      <c r="AY95" s="108">
        <f>'D.1.4.1 - Silnoproudá ele...'!J36</f>
        <v>0</v>
      </c>
      <c r="AZ95" s="108">
        <f>'D.1.4.1 - Silnoproudá ele...'!F33</f>
        <v>0</v>
      </c>
      <c r="BA95" s="108">
        <f>'D.1.4.1 - Silnoproudá ele...'!F34</f>
        <v>0</v>
      </c>
      <c r="BB95" s="108">
        <f>'D.1.4.1 - Silnoproudá ele...'!F35</f>
        <v>0</v>
      </c>
      <c r="BC95" s="108">
        <f>'D.1.4.1 - Silnoproudá ele...'!F36</f>
        <v>0</v>
      </c>
      <c r="BD95" s="110">
        <f>'D.1.4.1 - Silnoproudá ele...'!F37</f>
        <v>0</v>
      </c>
      <c r="BE95" s="7"/>
      <c r="BT95" s="111" t="s">
        <v>83</v>
      </c>
      <c r="BV95" s="111" t="s">
        <v>77</v>
      </c>
      <c r="BW95" s="111" t="s">
        <v>84</v>
      </c>
      <c r="BX95" s="111" t="s">
        <v>4</v>
      </c>
      <c r="CL95" s="111" t="s">
        <v>1</v>
      </c>
      <c r="CM95" s="111" t="s">
        <v>85</v>
      </c>
    </row>
    <row r="96" s="7" customFormat="1" ht="16.5" customHeight="1">
      <c r="A96" s="100" t="s">
        <v>79</v>
      </c>
      <c r="B96" s="101"/>
      <c r="C96" s="102"/>
      <c r="D96" s="103" t="s">
        <v>86</v>
      </c>
      <c r="E96" s="103"/>
      <c r="F96" s="103"/>
      <c r="G96" s="103"/>
      <c r="H96" s="103"/>
      <c r="I96" s="104"/>
      <c r="J96" s="103" t="s">
        <v>87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'D.1.4.2 - Slaboproudá ele...'!J30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82</v>
      </c>
      <c r="AR96" s="101"/>
      <c r="AS96" s="107">
        <v>0</v>
      </c>
      <c r="AT96" s="108">
        <f>ROUND(SUM(AV96:AW96),2)</f>
        <v>0</v>
      </c>
      <c r="AU96" s="109">
        <f>'D.1.4.2 - Slaboproudá ele...'!P116</f>
        <v>0</v>
      </c>
      <c r="AV96" s="108">
        <f>'D.1.4.2 - Slaboproudá ele...'!J33</f>
        <v>0</v>
      </c>
      <c r="AW96" s="108">
        <f>'D.1.4.2 - Slaboproudá ele...'!J34</f>
        <v>0</v>
      </c>
      <c r="AX96" s="108">
        <f>'D.1.4.2 - Slaboproudá ele...'!J35</f>
        <v>0</v>
      </c>
      <c r="AY96" s="108">
        <f>'D.1.4.2 - Slaboproudá ele...'!J36</f>
        <v>0</v>
      </c>
      <c r="AZ96" s="108">
        <f>'D.1.4.2 - Slaboproudá ele...'!F33</f>
        <v>0</v>
      </c>
      <c r="BA96" s="108">
        <f>'D.1.4.2 - Slaboproudá ele...'!F34</f>
        <v>0</v>
      </c>
      <c r="BB96" s="108">
        <f>'D.1.4.2 - Slaboproudá ele...'!F35</f>
        <v>0</v>
      </c>
      <c r="BC96" s="108">
        <f>'D.1.4.2 - Slaboproudá ele...'!F36</f>
        <v>0</v>
      </c>
      <c r="BD96" s="110">
        <f>'D.1.4.2 - Slaboproudá ele...'!F37</f>
        <v>0</v>
      </c>
      <c r="BE96" s="7"/>
      <c r="BT96" s="111" t="s">
        <v>83</v>
      </c>
      <c r="BV96" s="111" t="s">
        <v>77</v>
      </c>
      <c r="BW96" s="111" t="s">
        <v>88</v>
      </c>
      <c r="BX96" s="111" t="s">
        <v>4</v>
      </c>
      <c r="CL96" s="111" t="s">
        <v>1</v>
      </c>
      <c r="CM96" s="111" t="s">
        <v>85</v>
      </c>
    </row>
    <row r="97" s="7" customFormat="1" ht="16.5" customHeight="1">
      <c r="A97" s="100" t="s">
        <v>79</v>
      </c>
      <c r="B97" s="101"/>
      <c r="C97" s="102"/>
      <c r="D97" s="103" t="s">
        <v>89</v>
      </c>
      <c r="E97" s="103"/>
      <c r="F97" s="103"/>
      <c r="G97" s="103"/>
      <c r="H97" s="103"/>
      <c r="I97" s="104"/>
      <c r="J97" s="103" t="s">
        <v>90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'VRN - Vedlejší rozpočtové...'!J30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82</v>
      </c>
      <c r="AR97" s="101"/>
      <c r="AS97" s="112">
        <v>0</v>
      </c>
      <c r="AT97" s="113">
        <f>ROUND(SUM(AV97:AW97),2)</f>
        <v>0</v>
      </c>
      <c r="AU97" s="114">
        <f>'VRN - Vedlejší rozpočtové...'!P119</f>
        <v>0</v>
      </c>
      <c r="AV97" s="113">
        <f>'VRN - Vedlejší rozpočtové...'!J33</f>
        <v>0</v>
      </c>
      <c r="AW97" s="113">
        <f>'VRN - Vedlejší rozpočtové...'!J34</f>
        <v>0</v>
      </c>
      <c r="AX97" s="113">
        <f>'VRN - Vedlejší rozpočtové...'!J35</f>
        <v>0</v>
      </c>
      <c r="AY97" s="113">
        <f>'VRN - Vedlejší rozpočtové...'!J36</f>
        <v>0</v>
      </c>
      <c r="AZ97" s="113">
        <f>'VRN - Vedlejší rozpočtové...'!F33</f>
        <v>0</v>
      </c>
      <c r="BA97" s="113">
        <f>'VRN - Vedlejší rozpočtové...'!F34</f>
        <v>0</v>
      </c>
      <c r="BB97" s="113">
        <f>'VRN - Vedlejší rozpočtové...'!F35</f>
        <v>0</v>
      </c>
      <c r="BC97" s="113">
        <f>'VRN - Vedlejší rozpočtové...'!F36</f>
        <v>0</v>
      </c>
      <c r="BD97" s="115">
        <f>'VRN - Vedlejší rozpočtové...'!F37</f>
        <v>0</v>
      </c>
      <c r="BE97" s="7"/>
      <c r="BT97" s="111" t="s">
        <v>83</v>
      </c>
      <c r="BV97" s="111" t="s">
        <v>77</v>
      </c>
      <c r="BW97" s="111" t="s">
        <v>91</v>
      </c>
      <c r="BX97" s="111" t="s">
        <v>4</v>
      </c>
      <c r="CL97" s="111" t="s">
        <v>1</v>
      </c>
      <c r="CM97" s="111" t="s">
        <v>85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.1.4.1 - Silnoproudá ele...'!C2" display="/"/>
    <hyperlink ref="A96" location="'D.1.4.2 - Slaboproudá ele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92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silnoproudé a slaboproudé elektrotechniky MŠ Galileo, 8.pěšího pluku 821, Frýdek-Místek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95</v>
      </c>
      <c r="G12" s="34"/>
      <c r="H12" s="34"/>
      <c r="I12" s="28" t="s">
        <v>22</v>
      </c>
      <c r="J12" s="65" t="str">
        <f>'Rekapitulace stavby'!AN8</f>
        <v>19. 4. 2024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31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ROUND((SUM(BE116:BE117)),  2)</f>
        <v>0</v>
      </c>
      <c r="G33" s="34"/>
      <c r="H33" s="34"/>
      <c r="I33" s="124">
        <v>0.20999999999999999</v>
      </c>
      <c r="J33" s="123">
        <f>ROUND(((SUM(BE116:BE117))*I33),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ROUND((SUM(BF116:BF117)),  2)</f>
        <v>0</v>
      </c>
      <c r="G34" s="34"/>
      <c r="H34" s="34"/>
      <c r="I34" s="124">
        <v>0.14999999999999999</v>
      </c>
      <c r="J34" s="123">
        <f>ROUND(((SUM(BF116:BF117))*I34),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ROUND((SUM(BG116:BG117)),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ROUND((SUM(BH116:BH117)),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ROUND((SUM(BI116:BI117)),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silnoproudé a slaboproudé elektrotechniky MŠ Galileo, 8.pěšího pluku 821, Frýdek-Místek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D.1.4.1 - Silnoproudá elektrotechnika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k.ú.  Místek</v>
      </c>
      <c r="G89" s="34"/>
      <c r="H89" s="34"/>
      <c r="I89" s="28" t="s">
        <v>22</v>
      </c>
      <c r="J89" s="65" t="str">
        <f>IF(J12="","",J12)</f>
        <v>19. 4. 2024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Statutární město Frýdek-Místek</v>
      </c>
      <c r="G91" s="34"/>
      <c r="H91" s="34"/>
      <c r="I91" s="28" t="s">
        <v>30</v>
      </c>
      <c r="J91" s="32" t="str">
        <f>E21</f>
        <v>Zdeněk Hložanka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Zdeněk Hložanka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J116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2" customFormat="1" ht="21.84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101</v>
      </c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4"/>
      <c r="D106" s="34"/>
      <c r="E106" s="117" t="str">
        <f>E7</f>
        <v>Rekonstrukce silnoproudé a slaboproudé elektrotechniky MŠ Galileo, 8.pěšího pluku 821, Frýdek-Místek</v>
      </c>
      <c r="F106" s="28"/>
      <c r="G106" s="28"/>
      <c r="H106" s="28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63" t="str">
        <f>E9</f>
        <v>D.1.4.1 - Silnoproudá elektrotechnika</v>
      </c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4"/>
      <c r="E110" s="34"/>
      <c r="F110" s="23" t="str">
        <f>F12</f>
        <v xml:space="preserve">k.ú.  Místek</v>
      </c>
      <c r="G110" s="34"/>
      <c r="H110" s="34"/>
      <c r="I110" s="28" t="s">
        <v>22</v>
      </c>
      <c r="J110" s="65" t="str">
        <f>IF(J12="","",J12)</f>
        <v>19. 4. 2024</v>
      </c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4"/>
      <c r="E112" s="34"/>
      <c r="F112" s="23" t="str">
        <f>E15</f>
        <v>Statutární město Frýdek-Místek</v>
      </c>
      <c r="G112" s="34"/>
      <c r="H112" s="34"/>
      <c r="I112" s="28" t="s">
        <v>30</v>
      </c>
      <c r="J112" s="32" t="str">
        <f>E21</f>
        <v>Zdeněk Hložanka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4"/>
      <c r="E113" s="34"/>
      <c r="F113" s="23" t="str">
        <f>IF(E18="","",E18)</f>
        <v>Vyplň údaj</v>
      </c>
      <c r="G113" s="34"/>
      <c r="H113" s="34"/>
      <c r="I113" s="28" t="s">
        <v>33</v>
      </c>
      <c r="J113" s="32" t="str">
        <f>E24</f>
        <v>Zdeněk Hložanka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36"/>
      <c r="B115" s="137"/>
      <c r="C115" s="138" t="s">
        <v>102</v>
      </c>
      <c r="D115" s="139" t="s">
        <v>60</v>
      </c>
      <c r="E115" s="139" t="s">
        <v>56</v>
      </c>
      <c r="F115" s="139" t="s">
        <v>57</v>
      </c>
      <c r="G115" s="139" t="s">
        <v>103</v>
      </c>
      <c r="H115" s="139" t="s">
        <v>104</v>
      </c>
      <c r="I115" s="139" t="s">
        <v>105</v>
      </c>
      <c r="J115" s="140" t="s">
        <v>98</v>
      </c>
      <c r="K115" s="141" t="s">
        <v>106</v>
      </c>
      <c r="L115" s="142"/>
      <c r="M115" s="82" t="s">
        <v>1</v>
      </c>
      <c r="N115" s="83" t="s">
        <v>39</v>
      </c>
      <c r="O115" s="83" t="s">
        <v>107</v>
      </c>
      <c r="P115" s="83" t="s">
        <v>108</v>
      </c>
      <c r="Q115" s="83" t="s">
        <v>109</v>
      </c>
      <c r="R115" s="83" t="s">
        <v>110</v>
      </c>
      <c r="S115" s="83" t="s">
        <v>111</v>
      </c>
      <c r="T115" s="84" t="s">
        <v>112</v>
      </c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</row>
    <row r="116" s="2" customFormat="1" ht="22.8" customHeight="1">
      <c r="A116" s="34"/>
      <c r="B116" s="35"/>
      <c r="C116" s="89" t="s">
        <v>113</v>
      </c>
      <c r="D116" s="34"/>
      <c r="E116" s="34"/>
      <c r="F116" s="34"/>
      <c r="G116" s="34"/>
      <c r="H116" s="34"/>
      <c r="I116" s="34"/>
      <c r="J116" s="143">
        <f>BK116</f>
        <v>0</v>
      </c>
      <c r="K116" s="34"/>
      <c r="L116" s="35"/>
      <c r="M116" s="85"/>
      <c r="N116" s="69"/>
      <c r="O116" s="86"/>
      <c r="P116" s="144">
        <f>P117</f>
        <v>0</v>
      </c>
      <c r="Q116" s="86"/>
      <c r="R116" s="144">
        <f>R117</f>
        <v>0</v>
      </c>
      <c r="S116" s="86"/>
      <c r="T116" s="145">
        <f>T117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74</v>
      </c>
      <c r="AU116" s="15" t="s">
        <v>100</v>
      </c>
      <c r="BK116" s="146">
        <f>BK117</f>
        <v>0</v>
      </c>
    </row>
    <row r="117" s="2" customFormat="1" ht="24.15" customHeight="1">
      <c r="A117" s="34"/>
      <c r="B117" s="147"/>
      <c r="C117" s="148" t="s">
        <v>83</v>
      </c>
      <c r="D117" s="148" t="s">
        <v>114</v>
      </c>
      <c r="E117" s="149" t="s">
        <v>115</v>
      </c>
      <c r="F117" s="150" t="s">
        <v>116</v>
      </c>
      <c r="G117" s="151" t="s">
        <v>117</v>
      </c>
      <c r="H117" s="152">
        <v>1</v>
      </c>
      <c r="I117" s="153"/>
      <c r="J117" s="154">
        <f>ROUND(I117*H117,2)</f>
        <v>0</v>
      </c>
      <c r="K117" s="155"/>
      <c r="L117" s="35"/>
      <c r="M117" s="156" t="s">
        <v>1</v>
      </c>
      <c r="N117" s="157" t="s">
        <v>40</v>
      </c>
      <c r="O117" s="158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1" t="s">
        <v>118</v>
      </c>
      <c r="AT117" s="161" t="s">
        <v>114</v>
      </c>
      <c r="AU117" s="161" t="s">
        <v>75</v>
      </c>
      <c r="AY117" s="15" t="s">
        <v>119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15" t="s">
        <v>83</v>
      </c>
      <c r="BK117" s="162">
        <f>ROUND(I117*H117,2)</f>
        <v>0</v>
      </c>
      <c r="BL117" s="15" t="s">
        <v>118</v>
      </c>
      <c r="BM117" s="161" t="s">
        <v>120</v>
      </c>
    </row>
    <row r="118" s="2" customFormat="1" ht="6.96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35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92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silnoproudé a slaboproudé elektrotechniky MŠ Galileo, 8.pěšího pluku 821, Frýdek-Místek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95</v>
      </c>
      <c r="G12" s="34"/>
      <c r="H12" s="34"/>
      <c r="I12" s="28" t="s">
        <v>22</v>
      </c>
      <c r="J12" s="65" t="str">
        <f>'Rekapitulace stavby'!AN8</f>
        <v>19. 4. 2024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122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122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ROUND((SUM(BE116:BE117)),  2)</f>
        <v>0</v>
      </c>
      <c r="G33" s="34"/>
      <c r="H33" s="34"/>
      <c r="I33" s="124">
        <v>0.20999999999999999</v>
      </c>
      <c r="J33" s="123">
        <f>ROUND(((SUM(BE116:BE117))*I33),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ROUND((SUM(BF116:BF117)),  2)</f>
        <v>0</v>
      </c>
      <c r="G34" s="34"/>
      <c r="H34" s="34"/>
      <c r="I34" s="124">
        <v>0.14999999999999999</v>
      </c>
      <c r="J34" s="123">
        <f>ROUND(((SUM(BF116:BF117))*I34),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ROUND((SUM(BG116:BG117)),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ROUND((SUM(BH116:BH117)),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ROUND((SUM(BI116:BI117)),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silnoproudé a slaboproudé elektrotechniky MŠ Galileo, 8.pěšího pluku 821, Frýdek-Místek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D.1.4.2 - Slaboproudá elektrotechnika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k.ú.  Místek</v>
      </c>
      <c r="G89" s="34"/>
      <c r="H89" s="34"/>
      <c r="I89" s="28" t="s">
        <v>22</v>
      </c>
      <c r="J89" s="65" t="str">
        <f>IF(J12="","",J12)</f>
        <v>19. 4. 2024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Statutární město Frýdek-Místek</v>
      </c>
      <c r="G91" s="34"/>
      <c r="H91" s="34"/>
      <c r="I91" s="28" t="s">
        <v>30</v>
      </c>
      <c r="J91" s="32" t="str">
        <f>E21</f>
        <v>Zdeněk Šteffek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Zdeněk Šteffek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J116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2" customFormat="1" ht="21.84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101</v>
      </c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4"/>
      <c r="D106" s="34"/>
      <c r="E106" s="117" t="str">
        <f>E7</f>
        <v>Rekonstrukce silnoproudé a slaboproudé elektrotechniky MŠ Galileo, 8.pěšího pluku 821, Frýdek-Místek</v>
      </c>
      <c r="F106" s="28"/>
      <c r="G106" s="28"/>
      <c r="H106" s="28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93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63" t="str">
        <f>E9</f>
        <v>D.1.4.2 - Slaboproudá elektrotechnika</v>
      </c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4"/>
      <c r="E110" s="34"/>
      <c r="F110" s="23" t="str">
        <f>F12</f>
        <v xml:space="preserve">k.ú.  Místek</v>
      </c>
      <c r="G110" s="34"/>
      <c r="H110" s="34"/>
      <c r="I110" s="28" t="s">
        <v>22</v>
      </c>
      <c r="J110" s="65" t="str">
        <f>IF(J12="","",J12)</f>
        <v>19. 4. 2024</v>
      </c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4"/>
      <c r="E112" s="34"/>
      <c r="F112" s="23" t="str">
        <f>E15</f>
        <v>Statutární město Frýdek-Místek</v>
      </c>
      <c r="G112" s="34"/>
      <c r="H112" s="34"/>
      <c r="I112" s="28" t="s">
        <v>30</v>
      </c>
      <c r="J112" s="32" t="str">
        <f>E21</f>
        <v>Zdeněk Šteffek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28</v>
      </c>
      <c r="D113" s="34"/>
      <c r="E113" s="34"/>
      <c r="F113" s="23" t="str">
        <f>IF(E18="","",E18)</f>
        <v>Vyplň údaj</v>
      </c>
      <c r="G113" s="34"/>
      <c r="H113" s="34"/>
      <c r="I113" s="28" t="s">
        <v>33</v>
      </c>
      <c r="J113" s="32" t="str">
        <f>E24</f>
        <v>Zdeněk Šteffek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36"/>
      <c r="B115" s="137"/>
      <c r="C115" s="138" t="s">
        <v>102</v>
      </c>
      <c r="D115" s="139" t="s">
        <v>60</v>
      </c>
      <c r="E115" s="139" t="s">
        <v>56</v>
      </c>
      <c r="F115" s="139" t="s">
        <v>57</v>
      </c>
      <c r="G115" s="139" t="s">
        <v>103</v>
      </c>
      <c r="H115" s="139" t="s">
        <v>104</v>
      </c>
      <c r="I115" s="139" t="s">
        <v>105</v>
      </c>
      <c r="J115" s="140" t="s">
        <v>98</v>
      </c>
      <c r="K115" s="141" t="s">
        <v>106</v>
      </c>
      <c r="L115" s="142"/>
      <c r="M115" s="82" t="s">
        <v>1</v>
      </c>
      <c r="N115" s="83" t="s">
        <v>39</v>
      </c>
      <c r="O115" s="83" t="s">
        <v>107</v>
      </c>
      <c r="P115" s="83" t="s">
        <v>108</v>
      </c>
      <c r="Q115" s="83" t="s">
        <v>109</v>
      </c>
      <c r="R115" s="83" t="s">
        <v>110</v>
      </c>
      <c r="S115" s="83" t="s">
        <v>111</v>
      </c>
      <c r="T115" s="84" t="s">
        <v>112</v>
      </c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</row>
    <row r="116" s="2" customFormat="1" ht="22.8" customHeight="1">
      <c r="A116" s="34"/>
      <c r="B116" s="35"/>
      <c r="C116" s="89" t="s">
        <v>113</v>
      </c>
      <c r="D116" s="34"/>
      <c r="E116" s="34"/>
      <c r="F116" s="34"/>
      <c r="G116" s="34"/>
      <c r="H116" s="34"/>
      <c r="I116" s="34"/>
      <c r="J116" s="143">
        <f>BK116</f>
        <v>0</v>
      </c>
      <c r="K116" s="34"/>
      <c r="L116" s="35"/>
      <c r="M116" s="85"/>
      <c r="N116" s="69"/>
      <c r="O116" s="86"/>
      <c r="P116" s="144">
        <f>P117</f>
        <v>0</v>
      </c>
      <c r="Q116" s="86"/>
      <c r="R116" s="144">
        <f>R117</f>
        <v>0</v>
      </c>
      <c r="S116" s="86"/>
      <c r="T116" s="145">
        <f>T117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74</v>
      </c>
      <c r="AU116" s="15" t="s">
        <v>100</v>
      </c>
      <c r="BK116" s="146">
        <f>BK117</f>
        <v>0</v>
      </c>
    </row>
    <row r="117" s="2" customFormat="1" ht="24.15" customHeight="1">
      <c r="A117" s="34"/>
      <c r="B117" s="147"/>
      <c r="C117" s="148" t="s">
        <v>83</v>
      </c>
      <c r="D117" s="148" t="s">
        <v>114</v>
      </c>
      <c r="E117" s="149" t="s">
        <v>123</v>
      </c>
      <c r="F117" s="150" t="s">
        <v>124</v>
      </c>
      <c r="G117" s="151" t="s">
        <v>117</v>
      </c>
      <c r="H117" s="152">
        <v>1</v>
      </c>
      <c r="I117" s="153"/>
      <c r="J117" s="154">
        <f>ROUND(I117*H117,2)</f>
        <v>0</v>
      </c>
      <c r="K117" s="155"/>
      <c r="L117" s="35"/>
      <c r="M117" s="156" t="s">
        <v>1</v>
      </c>
      <c r="N117" s="157" t="s">
        <v>40</v>
      </c>
      <c r="O117" s="158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1" t="s">
        <v>118</v>
      </c>
      <c r="AT117" s="161" t="s">
        <v>114</v>
      </c>
      <c r="AU117" s="161" t="s">
        <v>75</v>
      </c>
      <c r="AY117" s="15" t="s">
        <v>119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15" t="s">
        <v>83</v>
      </c>
      <c r="BK117" s="162">
        <f>ROUND(I117*H117,2)</f>
        <v>0</v>
      </c>
      <c r="BL117" s="15" t="s">
        <v>118</v>
      </c>
      <c r="BM117" s="161" t="s">
        <v>120</v>
      </c>
    </row>
    <row r="118" s="2" customFormat="1" ht="6.96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35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="1" customFormat="1" ht="24.96" customHeight="1">
      <c r="B4" s="18"/>
      <c r="D4" s="19" t="s">
        <v>92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stavby'!K6</f>
        <v>Rekonstrukce silnoproudé a slaboproudé elektrotechniky MŠ Galileo, 8.pěšího pluku 821, Frýdek-Místek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95</v>
      </c>
      <c r="G12" s="34"/>
      <c r="H12" s="34"/>
      <c r="I12" s="28" t="s">
        <v>22</v>
      </c>
      <c r="J12" s="65" t="str">
        <f>'Rekapitulace stavby'!AN8</f>
        <v>19. 4. 2024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31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35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39</v>
      </c>
      <c r="E33" s="28" t="s">
        <v>40</v>
      </c>
      <c r="F33" s="123">
        <f>ROUND((SUM(BE119:BE132)),  2)</f>
        <v>0</v>
      </c>
      <c r="G33" s="34"/>
      <c r="H33" s="34"/>
      <c r="I33" s="124">
        <v>0.20999999999999999</v>
      </c>
      <c r="J33" s="123">
        <f>ROUND(((SUM(BE119:BE132))*I33),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23">
        <f>ROUND((SUM(BF119:BF132)),  2)</f>
        <v>0</v>
      </c>
      <c r="G34" s="34"/>
      <c r="H34" s="34"/>
      <c r="I34" s="124">
        <v>0.14999999999999999</v>
      </c>
      <c r="J34" s="123">
        <f>ROUND(((SUM(BF119:BF132))*I34),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3">
        <f>ROUND((SUM(BG119:BG132)),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3">
        <f>ROUND((SUM(BH119:BH132)),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23">
        <f>ROUND((SUM(BI119:BI132)),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45</v>
      </c>
      <c r="E39" s="77"/>
      <c r="F39" s="77"/>
      <c r="G39" s="127" t="s">
        <v>46</v>
      </c>
      <c r="H39" s="128" t="s">
        <v>47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1" t="s">
        <v>51</v>
      </c>
      <c r="G61" s="54" t="s">
        <v>50</v>
      </c>
      <c r="H61" s="37"/>
      <c r="I61" s="37"/>
      <c r="J61" s="132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1" t="s">
        <v>51</v>
      </c>
      <c r="G76" s="54" t="s">
        <v>50</v>
      </c>
      <c r="H76" s="37"/>
      <c r="I76" s="37"/>
      <c r="J76" s="132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Rekonstrukce silnoproudé a slaboproudé elektrotechniky MŠ Galileo, 8.pěšího pluku 821, Frýdek-Místek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VRN - Vedlejší rozpočtové náklady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k.ú.  Místek</v>
      </c>
      <c r="G89" s="34"/>
      <c r="H89" s="34"/>
      <c r="I89" s="28" t="s">
        <v>22</v>
      </c>
      <c r="J89" s="65" t="str">
        <f>IF(J12="","",J12)</f>
        <v>19. 4. 2024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Statutární město Frýdek-Místek</v>
      </c>
      <c r="G91" s="34"/>
      <c r="H91" s="34"/>
      <c r="I91" s="28" t="s">
        <v>30</v>
      </c>
      <c r="J91" s="32" t="str">
        <f>E21</f>
        <v>Zdeněk Hložanka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Zdeněk Hložanka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10" customFormat="1" ht="24.96" customHeight="1">
      <c r="A97" s="10"/>
      <c r="B97" s="163"/>
      <c r="C97" s="10"/>
      <c r="D97" s="164" t="s">
        <v>125</v>
      </c>
      <c r="E97" s="165"/>
      <c r="F97" s="165"/>
      <c r="G97" s="165"/>
      <c r="H97" s="165"/>
      <c r="I97" s="165"/>
      <c r="J97" s="166">
        <f>J120</f>
        <v>0</v>
      </c>
      <c r="K97" s="10"/>
      <c r="L97" s="16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67"/>
      <c r="C98" s="11"/>
      <c r="D98" s="168" t="s">
        <v>126</v>
      </c>
      <c r="E98" s="169"/>
      <c r="F98" s="169"/>
      <c r="G98" s="169"/>
      <c r="H98" s="169"/>
      <c r="I98" s="169"/>
      <c r="J98" s="170">
        <f>J121</f>
        <v>0</v>
      </c>
      <c r="K98" s="11"/>
      <c r="L98" s="167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67"/>
      <c r="C99" s="11"/>
      <c r="D99" s="168" t="s">
        <v>127</v>
      </c>
      <c r="E99" s="169"/>
      <c r="F99" s="169"/>
      <c r="G99" s="169"/>
      <c r="H99" s="169"/>
      <c r="I99" s="169"/>
      <c r="J99" s="170">
        <f>J131</f>
        <v>0</v>
      </c>
      <c r="K99" s="11"/>
      <c r="L99" s="167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101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4"/>
      <c r="D109" s="34"/>
      <c r="E109" s="117" t="str">
        <f>E7</f>
        <v>Rekonstrukce silnoproudé a slaboproudé elektrotechniky MŠ Galileo, 8.pěšího pluku 821, Frýdek-Místek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VRN - Vedlejší rozpočtové náklady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 xml:space="preserve">k.ú.  Místek</v>
      </c>
      <c r="G113" s="34"/>
      <c r="H113" s="34"/>
      <c r="I113" s="28" t="s">
        <v>22</v>
      </c>
      <c r="J113" s="65" t="str">
        <f>IF(J12="","",J12)</f>
        <v>19. 4. 2024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>Statutární město Frýdek-Místek</v>
      </c>
      <c r="G115" s="34"/>
      <c r="H115" s="34"/>
      <c r="I115" s="28" t="s">
        <v>30</v>
      </c>
      <c r="J115" s="32" t="str">
        <f>E21</f>
        <v>Zdeněk Hložanka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4"/>
      <c r="E116" s="34"/>
      <c r="F116" s="23" t="str">
        <f>IF(E18="","",E18)</f>
        <v>Vyplň údaj</v>
      </c>
      <c r="G116" s="34"/>
      <c r="H116" s="34"/>
      <c r="I116" s="28" t="s">
        <v>33</v>
      </c>
      <c r="J116" s="32" t="str">
        <f>E24</f>
        <v>Zdeněk Hložanka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9" customFormat="1" ht="29.28" customHeight="1">
      <c r="A118" s="136"/>
      <c r="B118" s="137"/>
      <c r="C118" s="138" t="s">
        <v>102</v>
      </c>
      <c r="D118" s="139" t="s">
        <v>60</v>
      </c>
      <c r="E118" s="139" t="s">
        <v>56</v>
      </c>
      <c r="F118" s="139" t="s">
        <v>57</v>
      </c>
      <c r="G118" s="139" t="s">
        <v>103</v>
      </c>
      <c r="H118" s="139" t="s">
        <v>104</v>
      </c>
      <c r="I118" s="139" t="s">
        <v>105</v>
      </c>
      <c r="J118" s="140" t="s">
        <v>98</v>
      </c>
      <c r="K118" s="141" t="s">
        <v>106</v>
      </c>
      <c r="L118" s="142"/>
      <c r="M118" s="82" t="s">
        <v>1</v>
      </c>
      <c r="N118" s="83" t="s">
        <v>39</v>
      </c>
      <c r="O118" s="83" t="s">
        <v>107</v>
      </c>
      <c r="P118" s="83" t="s">
        <v>108</v>
      </c>
      <c r="Q118" s="83" t="s">
        <v>109</v>
      </c>
      <c r="R118" s="83" t="s">
        <v>110</v>
      </c>
      <c r="S118" s="83" t="s">
        <v>111</v>
      </c>
      <c r="T118" s="84" t="s">
        <v>112</v>
      </c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</row>
    <row r="119" s="2" customFormat="1" ht="22.8" customHeight="1">
      <c r="A119" s="34"/>
      <c r="B119" s="35"/>
      <c r="C119" s="89" t="s">
        <v>113</v>
      </c>
      <c r="D119" s="34"/>
      <c r="E119" s="34"/>
      <c r="F119" s="34"/>
      <c r="G119" s="34"/>
      <c r="H119" s="34"/>
      <c r="I119" s="34"/>
      <c r="J119" s="143">
        <f>BK119</f>
        <v>0</v>
      </c>
      <c r="K119" s="34"/>
      <c r="L119" s="35"/>
      <c r="M119" s="85"/>
      <c r="N119" s="69"/>
      <c r="O119" s="86"/>
      <c r="P119" s="144">
        <f>P120</f>
        <v>0</v>
      </c>
      <c r="Q119" s="86"/>
      <c r="R119" s="144">
        <f>R120</f>
        <v>0.0035300000000000002</v>
      </c>
      <c r="S119" s="86"/>
      <c r="T119" s="145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74</v>
      </c>
      <c r="AU119" s="15" t="s">
        <v>100</v>
      </c>
      <c r="BK119" s="146">
        <f>BK120</f>
        <v>0</v>
      </c>
    </row>
    <row r="120" s="12" customFormat="1" ht="25.92" customHeight="1">
      <c r="A120" s="12"/>
      <c r="B120" s="171"/>
      <c r="C120" s="12"/>
      <c r="D120" s="172" t="s">
        <v>74</v>
      </c>
      <c r="E120" s="173" t="s">
        <v>89</v>
      </c>
      <c r="F120" s="173" t="s">
        <v>90</v>
      </c>
      <c r="G120" s="12"/>
      <c r="H120" s="12"/>
      <c r="I120" s="174"/>
      <c r="J120" s="175">
        <f>BK120</f>
        <v>0</v>
      </c>
      <c r="K120" s="12"/>
      <c r="L120" s="171"/>
      <c r="M120" s="176"/>
      <c r="N120" s="177"/>
      <c r="O120" s="177"/>
      <c r="P120" s="178">
        <f>P121+P131</f>
        <v>0</v>
      </c>
      <c r="Q120" s="177"/>
      <c r="R120" s="178">
        <f>R121+R131</f>
        <v>0.0035300000000000002</v>
      </c>
      <c r="S120" s="177"/>
      <c r="T120" s="179">
        <f>T121+T131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128</v>
      </c>
      <c r="AT120" s="180" t="s">
        <v>74</v>
      </c>
      <c r="AU120" s="180" t="s">
        <v>75</v>
      </c>
      <c r="AY120" s="172" t="s">
        <v>119</v>
      </c>
      <c r="BK120" s="181">
        <f>BK121+BK131</f>
        <v>0</v>
      </c>
    </row>
    <row r="121" s="12" customFormat="1" ht="22.8" customHeight="1">
      <c r="A121" s="12"/>
      <c r="B121" s="171"/>
      <c r="C121" s="12"/>
      <c r="D121" s="172" t="s">
        <v>74</v>
      </c>
      <c r="E121" s="182" t="s">
        <v>129</v>
      </c>
      <c r="F121" s="182" t="s">
        <v>130</v>
      </c>
      <c r="G121" s="12"/>
      <c r="H121" s="12"/>
      <c r="I121" s="174"/>
      <c r="J121" s="183">
        <f>BK121</f>
        <v>0</v>
      </c>
      <c r="K121" s="12"/>
      <c r="L121" s="171"/>
      <c r="M121" s="176"/>
      <c r="N121" s="177"/>
      <c r="O121" s="177"/>
      <c r="P121" s="178">
        <f>SUM(P122:P130)</f>
        <v>0</v>
      </c>
      <c r="Q121" s="177"/>
      <c r="R121" s="178">
        <f>SUM(R122:R130)</f>
        <v>0.0035300000000000002</v>
      </c>
      <c r="S121" s="177"/>
      <c r="T121" s="179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72" t="s">
        <v>128</v>
      </c>
      <c r="AT121" s="180" t="s">
        <v>74</v>
      </c>
      <c r="AU121" s="180" t="s">
        <v>83</v>
      </c>
      <c r="AY121" s="172" t="s">
        <v>119</v>
      </c>
      <c r="BK121" s="181">
        <f>SUM(BK122:BK130)</f>
        <v>0</v>
      </c>
    </row>
    <row r="122" s="2" customFormat="1" ht="24.15" customHeight="1">
      <c r="A122" s="34"/>
      <c r="B122" s="147"/>
      <c r="C122" s="148" t="s">
        <v>83</v>
      </c>
      <c r="D122" s="148" t="s">
        <v>114</v>
      </c>
      <c r="E122" s="149" t="s">
        <v>131</v>
      </c>
      <c r="F122" s="150" t="s">
        <v>132</v>
      </c>
      <c r="G122" s="151" t="s">
        <v>133</v>
      </c>
      <c r="H122" s="152">
        <v>1</v>
      </c>
      <c r="I122" s="153"/>
      <c r="J122" s="154">
        <f>ROUND(I122*H122,2)</f>
        <v>0</v>
      </c>
      <c r="K122" s="155"/>
      <c r="L122" s="35"/>
      <c r="M122" s="184" t="s">
        <v>1</v>
      </c>
      <c r="N122" s="185" t="s">
        <v>40</v>
      </c>
      <c r="O122" s="73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1" t="s">
        <v>134</v>
      </c>
      <c r="AT122" s="161" t="s">
        <v>114</v>
      </c>
      <c r="AU122" s="161" t="s">
        <v>85</v>
      </c>
      <c r="AY122" s="15" t="s">
        <v>119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15" t="s">
        <v>83</v>
      </c>
      <c r="BK122" s="162">
        <f>ROUND(I122*H122,2)</f>
        <v>0</v>
      </c>
      <c r="BL122" s="15" t="s">
        <v>134</v>
      </c>
      <c r="BM122" s="161" t="s">
        <v>135</v>
      </c>
    </row>
    <row r="123" s="2" customFormat="1" ht="16.5" customHeight="1">
      <c r="A123" s="34"/>
      <c r="B123" s="147"/>
      <c r="C123" s="148" t="s">
        <v>85</v>
      </c>
      <c r="D123" s="148" t="s">
        <v>114</v>
      </c>
      <c r="E123" s="149" t="s">
        <v>136</v>
      </c>
      <c r="F123" s="150" t="s">
        <v>137</v>
      </c>
      <c r="G123" s="151" t="s">
        <v>133</v>
      </c>
      <c r="H123" s="152">
        <v>1</v>
      </c>
      <c r="I123" s="153"/>
      <c r="J123" s="154">
        <f>ROUND(I123*H123,2)</f>
        <v>0</v>
      </c>
      <c r="K123" s="155"/>
      <c r="L123" s="35"/>
      <c r="M123" s="184" t="s">
        <v>1</v>
      </c>
      <c r="N123" s="185" t="s">
        <v>40</v>
      </c>
      <c r="O123" s="7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1" t="s">
        <v>134</v>
      </c>
      <c r="AT123" s="161" t="s">
        <v>114</v>
      </c>
      <c r="AU123" s="161" t="s">
        <v>85</v>
      </c>
      <c r="AY123" s="15" t="s">
        <v>119</v>
      </c>
      <c r="BE123" s="162">
        <f>IF(N123="základní",J123,0)</f>
        <v>0</v>
      </c>
      <c r="BF123" s="162">
        <f>IF(N123="snížená",J123,0)</f>
        <v>0</v>
      </c>
      <c r="BG123" s="162">
        <f>IF(N123="zákl. přenesená",J123,0)</f>
        <v>0</v>
      </c>
      <c r="BH123" s="162">
        <f>IF(N123="sníž. přenesená",J123,0)</f>
        <v>0</v>
      </c>
      <c r="BI123" s="162">
        <f>IF(N123="nulová",J123,0)</f>
        <v>0</v>
      </c>
      <c r="BJ123" s="15" t="s">
        <v>83</v>
      </c>
      <c r="BK123" s="162">
        <f>ROUND(I123*H123,2)</f>
        <v>0</v>
      </c>
      <c r="BL123" s="15" t="s">
        <v>134</v>
      </c>
      <c r="BM123" s="161" t="s">
        <v>138</v>
      </c>
    </row>
    <row r="124" s="2" customFormat="1" ht="16.5" customHeight="1">
      <c r="A124" s="34"/>
      <c r="B124" s="147"/>
      <c r="C124" s="148" t="s">
        <v>139</v>
      </c>
      <c r="D124" s="148" t="s">
        <v>114</v>
      </c>
      <c r="E124" s="149" t="s">
        <v>140</v>
      </c>
      <c r="F124" s="150" t="s">
        <v>141</v>
      </c>
      <c r="G124" s="151" t="s">
        <v>142</v>
      </c>
      <c r="H124" s="152">
        <v>6</v>
      </c>
      <c r="I124" s="153"/>
      <c r="J124" s="154">
        <f>ROUND(I124*H124,2)</f>
        <v>0</v>
      </c>
      <c r="K124" s="155"/>
      <c r="L124" s="35"/>
      <c r="M124" s="184" t="s">
        <v>1</v>
      </c>
      <c r="N124" s="185" t="s">
        <v>40</v>
      </c>
      <c r="O124" s="73"/>
      <c r="P124" s="186">
        <f>O124*H124</f>
        <v>0</v>
      </c>
      <c r="Q124" s="186">
        <v>1.0000000000000001E-05</v>
      </c>
      <c r="R124" s="186">
        <f>Q124*H124</f>
        <v>6.0000000000000008E-05</v>
      </c>
      <c r="S124" s="186">
        <v>0</v>
      </c>
      <c r="T124" s="18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1" t="s">
        <v>143</v>
      </c>
      <c r="AT124" s="161" t="s">
        <v>114</v>
      </c>
      <c r="AU124" s="161" t="s">
        <v>85</v>
      </c>
      <c r="AY124" s="15" t="s">
        <v>119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5" t="s">
        <v>83</v>
      </c>
      <c r="BK124" s="162">
        <f>ROUND(I124*H124,2)</f>
        <v>0</v>
      </c>
      <c r="BL124" s="15" t="s">
        <v>143</v>
      </c>
      <c r="BM124" s="161" t="s">
        <v>144</v>
      </c>
    </row>
    <row r="125" s="2" customFormat="1" ht="16.5" customHeight="1">
      <c r="A125" s="34"/>
      <c r="B125" s="147"/>
      <c r="C125" s="148" t="s">
        <v>143</v>
      </c>
      <c r="D125" s="148" t="s">
        <v>114</v>
      </c>
      <c r="E125" s="149" t="s">
        <v>145</v>
      </c>
      <c r="F125" s="150" t="s">
        <v>146</v>
      </c>
      <c r="G125" s="151" t="s">
        <v>147</v>
      </c>
      <c r="H125" s="152">
        <v>14</v>
      </c>
      <c r="I125" s="153"/>
      <c r="J125" s="154">
        <f>ROUND(I125*H125,2)</f>
        <v>0</v>
      </c>
      <c r="K125" s="155"/>
      <c r="L125" s="35"/>
      <c r="M125" s="184" t="s">
        <v>1</v>
      </c>
      <c r="N125" s="185" t="s">
        <v>40</v>
      </c>
      <c r="O125" s="73"/>
      <c r="P125" s="186">
        <f>O125*H125</f>
        <v>0</v>
      </c>
      <c r="Q125" s="186">
        <v>1.0000000000000001E-05</v>
      </c>
      <c r="R125" s="186">
        <f>Q125*H125</f>
        <v>0.00014000000000000002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61" t="s">
        <v>143</v>
      </c>
      <c r="AT125" s="161" t="s">
        <v>114</v>
      </c>
      <c r="AU125" s="161" t="s">
        <v>85</v>
      </c>
      <c r="AY125" s="15" t="s">
        <v>119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5" t="s">
        <v>83</v>
      </c>
      <c r="BK125" s="162">
        <f>ROUND(I125*H125,2)</f>
        <v>0</v>
      </c>
      <c r="BL125" s="15" t="s">
        <v>143</v>
      </c>
      <c r="BM125" s="161" t="s">
        <v>148</v>
      </c>
    </row>
    <row r="126" s="2" customFormat="1" ht="16.5" customHeight="1">
      <c r="A126" s="34"/>
      <c r="B126" s="147"/>
      <c r="C126" s="148" t="s">
        <v>128</v>
      </c>
      <c r="D126" s="148" t="s">
        <v>114</v>
      </c>
      <c r="E126" s="149" t="s">
        <v>149</v>
      </c>
      <c r="F126" s="150" t="s">
        <v>150</v>
      </c>
      <c r="G126" s="151" t="s">
        <v>151</v>
      </c>
      <c r="H126" s="152">
        <v>100</v>
      </c>
      <c r="I126" s="153"/>
      <c r="J126" s="154">
        <f>ROUND(I126*H126,2)</f>
        <v>0</v>
      </c>
      <c r="K126" s="155"/>
      <c r="L126" s="35"/>
      <c r="M126" s="184" t="s">
        <v>1</v>
      </c>
      <c r="N126" s="185" t="s">
        <v>40</v>
      </c>
      <c r="O126" s="73"/>
      <c r="P126" s="186">
        <f>O126*H126</f>
        <v>0</v>
      </c>
      <c r="Q126" s="186">
        <v>1.0000000000000001E-05</v>
      </c>
      <c r="R126" s="186">
        <f>Q126*H126</f>
        <v>0.001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1" t="s">
        <v>143</v>
      </c>
      <c r="AT126" s="161" t="s">
        <v>114</v>
      </c>
      <c r="AU126" s="161" t="s">
        <v>85</v>
      </c>
      <c r="AY126" s="15" t="s">
        <v>119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5" t="s">
        <v>83</v>
      </c>
      <c r="BK126" s="162">
        <f>ROUND(I126*H126,2)</f>
        <v>0</v>
      </c>
      <c r="BL126" s="15" t="s">
        <v>143</v>
      </c>
      <c r="BM126" s="161" t="s">
        <v>152</v>
      </c>
    </row>
    <row r="127" s="2" customFormat="1" ht="16.5" customHeight="1">
      <c r="A127" s="34"/>
      <c r="B127" s="147"/>
      <c r="C127" s="148" t="s">
        <v>153</v>
      </c>
      <c r="D127" s="148" t="s">
        <v>114</v>
      </c>
      <c r="E127" s="149" t="s">
        <v>154</v>
      </c>
      <c r="F127" s="150" t="s">
        <v>155</v>
      </c>
      <c r="G127" s="151" t="s">
        <v>151</v>
      </c>
      <c r="H127" s="152">
        <v>100</v>
      </c>
      <c r="I127" s="153"/>
      <c r="J127" s="154">
        <f>ROUND(I127*H127,2)</f>
        <v>0</v>
      </c>
      <c r="K127" s="155"/>
      <c r="L127" s="35"/>
      <c r="M127" s="184" t="s">
        <v>1</v>
      </c>
      <c r="N127" s="185" t="s">
        <v>40</v>
      </c>
      <c r="O127" s="73"/>
      <c r="P127" s="186">
        <f>O127*H127</f>
        <v>0</v>
      </c>
      <c r="Q127" s="186">
        <v>1.0000000000000001E-05</v>
      </c>
      <c r="R127" s="186">
        <f>Q127*H127</f>
        <v>0.001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61" t="s">
        <v>143</v>
      </c>
      <c r="AT127" s="161" t="s">
        <v>114</v>
      </c>
      <c r="AU127" s="161" t="s">
        <v>85</v>
      </c>
      <c r="AY127" s="15" t="s">
        <v>119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5" t="s">
        <v>83</v>
      </c>
      <c r="BK127" s="162">
        <f>ROUND(I127*H127,2)</f>
        <v>0</v>
      </c>
      <c r="BL127" s="15" t="s">
        <v>143</v>
      </c>
      <c r="BM127" s="161" t="s">
        <v>156</v>
      </c>
    </row>
    <row r="128" s="2" customFormat="1" ht="16.5" customHeight="1">
      <c r="A128" s="34"/>
      <c r="B128" s="147"/>
      <c r="C128" s="148" t="s">
        <v>157</v>
      </c>
      <c r="D128" s="148" t="s">
        <v>114</v>
      </c>
      <c r="E128" s="149" t="s">
        <v>158</v>
      </c>
      <c r="F128" s="150" t="s">
        <v>159</v>
      </c>
      <c r="G128" s="151" t="s">
        <v>151</v>
      </c>
      <c r="H128" s="152">
        <v>100</v>
      </c>
      <c r="I128" s="153"/>
      <c r="J128" s="154">
        <f>ROUND(I128*H128,2)</f>
        <v>0</v>
      </c>
      <c r="K128" s="155"/>
      <c r="L128" s="35"/>
      <c r="M128" s="184" t="s">
        <v>1</v>
      </c>
      <c r="N128" s="185" t="s">
        <v>40</v>
      </c>
      <c r="O128" s="73"/>
      <c r="P128" s="186">
        <f>O128*H128</f>
        <v>0</v>
      </c>
      <c r="Q128" s="186">
        <v>1.0000000000000001E-05</v>
      </c>
      <c r="R128" s="186">
        <f>Q128*H128</f>
        <v>0.001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1" t="s">
        <v>143</v>
      </c>
      <c r="AT128" s="161" t="s">
        <v>114</v>
      </c>
      <c r="AU128" s="161" t="s">
        <v>85</v>
      </c>
      <c r="AY128" s="15" t="s">
        <v>119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5" t="s">
        <v>83</v>
      </c>
      <c r="BK128" s="162">
        <f>ROUND(I128*H128,2)</f>
        <v>0</v>
      </c>
      <c r="BL128" s="15" t="s">
        <v>143</v>
      </c>
      <c r="BM128" s="161" t="s">
        <v>160</v>
      </c>
    </row>
    <row r="129" s="2" customFormat="1" ht="16.5" customHeight="1">
      <c r="A129" s="34"/>
      <c r="B129" s="147"/>
      <c r="C129" s="148" t="s">
        <v>161</v>
      </c>
      <c r="D129" s="148" t="s">
        <v>114</v>
      </c>
      <c r="E129" s="149" t="s">
        <v>162</v>
      </c>
      <c r="F129" s="150" t="s">
        <v>163</v>
      </c>
      <c r="G129" s="151" t="s">
        <v>164</v>
      </c>
      <c r="H129" s="152">
        <v>32</v>
      </c>
      <c r="I129" s="153"/>
      <c r="J129" s="154">
        <f>ROUND(I129*H129,2)</f>
        <v>0</v>
      </c>
      <c r="K129" s="155"/>
      <c r="L129" s="35"/>
      <c r="M129" s="184" t="s">
        <v>1</v>
      </c>
      <c r="N129" s="185" t="s">
        <v>40</v>
      </c>
      <c r="O129" s="73"/>
      <c r="P129" s="186">
        <f>O129*H129</f>
        <v>0</v>
      </c>
      <c r="Q129" s="186">
        <v>1.0000000000000001E-05</v>
      </c>
      <c r="R129" s="186">
        <f>Q129*H129</f>
        <v>0.00032000000000000003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1" t="s">
        <v>143</v>
      </c>
      <c r="AT129" s="161" t="s">
        <v>114</v>
      </c>
      <c r="AU129" s="161" t="s">
        <v>85</v>
      </c>
      <c r="AY129" s="15" t="s">
        <v>119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5" t="s">
        <v>83</v>
      </c>
      <c r="BK129" s="162">
        <f>ROUND(I129*H129,2)</f>
        <v>0</v>
      </c>
      <c r="BL129" s="15" t="s">
        <v>143</v>
      </c>
      <c r="BM129" s="161" t="s">
        <v>165</v>
      </c>
    </row>
    <row r="130" s="2" customFormat="1" ht="16.5" customHeight="1">
      <c r="A130" s="34"/>
      <c r="B130" s="147"/>
      <c r="C130" s="148" t="s">
        <v>166</v>
      </c>
      <c r="D130" s="148" t="s">
        <v>114</v>
      </c>
      <c r="E130" s="149" t="s">
        <v>167</v>
      </c>
      <c r="F130" s="150" t="s">
        <v>168</v>
      </c>
      <c r="G130" s="151" t="s">
        <v>133</v>
      </c>
      <c r="H130" s="152">
        <v>1</v>
      </c>
      <c r="I130" s="153"/>
      <c r="J130" s="154">
        <f>ROUND(I130*H130,2)</f>
        <v>0</v>
      </c>
      <c r="K130" s="155"/>
      <c r="L130" s="35"/>
      <c r="M130" s="184" t="s">
        <v>1</v>
      </c>
      <c r="N130" s="185" t="s">
        <v>40</v>
      </c>
      <c r="O130" s="73"/>
      <c r="P130" s="186">
        <f>O130*H130</f>
        <v>0</v>
      </c>
      <c r="Q130" s="186">
        <v>1.0000000000000001E-05</v>
      </c>
      <c r="R130" s="186">
        <f>Q130*H130</f>
        <v>1.0000000000000001E-05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61" t="s">
        <v>143</v>
      </c>
      <c r="AT130" s="161" t="s">
        <v>114</v>
      </c>
      <c r="AU130" s="161" t="s">
        <v>85</v>
      </c>
      <c r="AY130" s="15" t="s">
        <v>119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5" t="s">
        <v>83</v>
      </c>
      <c r="BK130" s="162">
        <f>ROUND(I130*H130,2)</f>
        <v>0</v>
      </c>
      <c r="BL130" s="15" t="s">
        <v>143</v>
      </c>
      <c r="BM130" s="161" t="s">
        <v>169</v>
      </c>
    </row>
    <row r="131" s="12" customFormat="1" ht="22.8" customHeight="1">
      <c r="A131" s="12"/>
      <c r="B131" s="171"/>
      <c r="C131" s="12"/>
      <c r="D131" s="172" t="s">
        <v>74</v>
      </c>
      <c r="E131" s="182" t="s">
        <v>170</v>
      </c>
      <c r="F131" s="182" t="s">
        <v>171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P132</f>
        <v>0</v>
      </c>
      <c r="Q131" s="177"/>
      <c r="R131" s="178">
        <f>R132</f>
        <v>0</v>
      </c>
      <c r="S131" s="177"/>
      <c r="T131" s="17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128</v>
      </c>
      <c r="AT131" s="180" t="s">
        <v>74</v>
      </c>
      <c r="AU131" s="180" t="s">
        <v>83</v>
      </c>
      <c r="AY131" s="172" t="s">
        <v>119</v>
      </c>
      <c r="BK131" s="181">
        <f>BK132</f>
        <v>0</v>
      </c>
    </row>
    <row r="132" s="2" customFormat="1" ht="24.15" customHeight="1">
      <c r="A132" s="34"/>
      <c r="B132" s="147"/>
      <c r="C132" s="148" t="s">
        <v>172</v>
      </c>
      <c r="D132" s="148" t="s">
        <v>114</v>
      </c>
      <c r="E132" s="149" t="s">
        <v>173</v>
      </c>
      <c r="F132" s="150" t="s">
        <v>174</v>
      </c>
      <c r="G132" s="151" t="s">
        <v>175</v>
      </c>
      <c r="H132" s="152">
        <v>24</v>
      </c>
      <c r="I132" s="153"/>
      <c r="J132" s="154">
        <f>ROUND(I132*H132,2)</f>
        <v>0</v>
      </c>
      <c r="K132" s="155"/>
      <c r="L132" s="35"/>
      <c r="M132" s="156" t="s">
        <v>1</v>
      </c>
      <c r="N132" s="157" t="s">
        <v>40</v>
      </c>
      <c r="O132" s="158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61" t="s">
        <v>134</v>
      </c>
      <c r="AT132" s="161" t="s">
        <v>114</v>
      </c>
      <c r="AU132" s="161" t="s">
        <v>85</v>
      </c>
      <c r="AY132" s="15" t="s">
        <v>119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5" t="s">
        <v>83</v>
      </c>
      <c r="BK132" s="162">
        <f>ROUND(I132*H132,2)</f>
        <v>0</v>
      </c>
      <c r="BL132" s="15" t="s">
        <v>134</v>
      </c>
      <c r="BM132" s="161" t="s">
        <v>176</v>
      </c>
    </row>
    <row r="133" s="2" customFormat="1" ht="6.96" customHeight="1">
      <c r="A133" s="34"/>
      <c r="B133" s="56"/>
      <c r="C133" s="57"/>
      <c r="D133" s="57"/>
      <c r="E133" s="57"/>
      <c r="F133" s="57"/>
      <c r="G133" s="57"/>
      <c r="H133" s="57"/>
      <c r="I133" s="57"/>
      <c r="J133" s="57"/>
      <c r="K133" s="57"/>
      <c r="L133" s="35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HLOZZA\zdenek</dc:creator>
  <cp:lastModifiedBy>HLOZZA\zdenek</cp:lastModifiedBy>
  <dcterms:created xsi:type="dcterms:W3CDTF">2025-01-22T09:45:23Z</dcterms:created>
  <dcterms:modified xsi:type="dcterms:W3CDTF">2025-01-22T09:45:28Z</dcterms:modified>
</cp:coreProperties>
</file>