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2 - Oprava zastřešení vs..." sheetId="2" r:id="rId2"/>
  </sheets>
  <definedNames>
    <definedName name="_xlnm.Print_Area" localSheetId="0">'Rekapitulace stavby'!$D$4:$AO$76,'Rekapitulace stavby'!$C$82:$AQ$96</definedName>
    <definedName name="_xlnm._FilterDatabase" localSheetId="1" hidden="1">'02 - Oprava zastřešení vs...'!$C$129:$K$223</definedName>
    <definedName name="_xlnm.Print_Area" localSheetId="1">'02 - Oprava zastřešení vs...'!$C$4:$J$76,'02 - Oprava zastřešení vs...'!$C$82:$J$111,'02 - Oprava zastřešení vs...'!$C$117:$J$223</definedName>
    <definedName name="_xlnm.Print_Titles" localSheetId="0">'Rekapitulace stavby'!$92:$92</definedName>
    <definedName name="_xlnm.Print_Titles" localSheetId="1">'02 - Oprava zastřešení vs...'!$129:$129</definedName>
  </definedNames>
  <calcPr fullCalcOnLoad="1"/>
</workbook>
</file>

<file path=xl/sharedStrings.xml><?xml version="1.0" encoding="utf-8"?>
<sst xmlns="http://schemas.openxmlformats.org/spreadsheetml/2006/main" count="1279" uniqueCount="341">
  <si>
    <t>Export Komplet</t>
  </si>
  <si>
    <t/>
  </si>
  <si>
    <t>2.0</t>
  </si>
  <si>
    <t>ZAMOK</t>
  </si>
  <si>
    <t>False</t>
  </si>
  <si>
    <t>{fc26fd72-b02d-4f89-84ee-81f5cd1a68c8}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</si>
  <si>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</si>
  <si>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</si>
  <si>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</si>
  <si>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</si>
  <si>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</si>
  <si>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</si>
  <si>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</si>
  <si>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</si>
  <si>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I240127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</si>
  <si>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</si>
  <si>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</si>
  <si>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lávky pro pěší, ul. Revoluční, k.ú. Frýdek</t>
  </si>
  <si>
    <t>KSO:</t>
  </si>
  <si>
    <t>CC-CZ:</t>
  </si>
  <si>
    <t>Místo:</t>
  </si>
  <si>
    <t>Frýdek-Místek</t>
  </si>
  <si>
    <t>Datum:</t>
  </si>
  <si>
    <t>27. 1. 2024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</si>
  <si>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</si>
  <si>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</si>
  <si>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</si>
  <si>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</si>
  <si>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</si>
  <si>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</si>
  <si>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</si>
  <si>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IKON,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</si>
  <si>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</si>
  <si>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</si>
  <si>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</si>
  <si>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</si>
  <si>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</si>
  <si>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</si>
  <si>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</si>
  <si>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</si>
  <si>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</si>
  <si>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</si>
  <si>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</si>
  <si>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</si>
  <si>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</si>
  <si>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</si>
  <si>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</si>
  <si>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</si>
  <si>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</si>
  <si>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</si>
  <si>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</si>
  <si>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</si>
  <si>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</si>
  <si>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</si>
  <si>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</si>
  <si>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</si>
  <si>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</si>
  <si>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</si>
  <si>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</si>
  <si>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</si>
  <si>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</si>
  <si>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</si>
  <si>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</si>
  <si>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</si>
  <si>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</si>
  <si>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</si>
  <si>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</si>
  <si>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</si>
  <si>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</si>
  <si>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</si>
  <si>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</si>
  <si>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</si>
  <si>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</si>
  <si>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</si>
  <si>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</si>
  <si>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</si>
  <si>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</si>
  <si>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</si>
  <si>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</si>
  <si>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</si>
  <si>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</si>
  <si>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</si>
  <si>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Oprava zastřešení vstupu na lávku</t>
  </si>
  <si>
    <t>STA</t>
  </si>
  <si>
    <t>1</t>
  </si>
  <si>
    <t>{8532c207-3426-48b4-a3c1-942d92f7c36d}</t>
  </si>
  <si>
    <t>2</t>
  </si>
  <si>
    <t>KRYCÍ LIST SOUPISU PRACÍ</t>
  </si>
  <si>
    <t>Objekt:</t>
  </si>
  <si>
    <t>02 - Oprava zastřešení vstupu na lávku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</si>
  <si>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</si>
  <si>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</si>
  <si>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</si>
  <si>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</si>
  <si>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</si>
  <si>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</si>
  <si>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</si>
  <si>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</si>
  <si>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</si>
  <si>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</si>
  <si>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</si>
  <si>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</si>
  <si>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</si>
  <si>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</si>
  <si>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765 - Krytina skládaná</t>
  </si>
  <si>
    <t xml:space="preserve">    767 - Konstrukce zámečnické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</si>
  <si>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</si>
  <si>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</si>
  <si>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</si>
  <si>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</si>
  <si>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</si>
  <si>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</si>
  <si>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</si>
  <si>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</si>
  <si>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</si>
  <si>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</si>
  <si>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</si>
  <si>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</si>
  <si>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</si>
  <si>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</si>
  <si>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</si>
  <si>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</si>
  <si>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</si>
  <si>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</si>
  <si>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</si>
  <si>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</si>
  <si>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</si>
  <si>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</si>
  <si>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podkladu z betonu prostého tl do 100 mm ručně</t>
  </si>
  <si>
    <t>m2</t>
  </si>
  <si>
    <t>4</t>
  </si>
  <si>
    <t>228395201</t>
  </si>
  <si>
    <t>Vodorovné konstrukce</t>
  </si>
  <si>
    <t>444251112R1</t>
  </si>
  <si>
    <t>Montáž střechy ze sklolaminátových/polykarbonátových/PVC desek na ocelové kci</t>
  </si>
  <si>
    <t>-776825868</t>
  </si>
  <si>
    <t>3</t>
  </si>
  <si>
    <t>M</t>
  </si>
  <si>
    <t>28318767R1</t>
  </si>
  <si>
    <t>deska plná PC s UV ochranou a zvýšenou odolností proti otěru a proti chemikáliímčirá tl 9,5mm</t>
  </si>
  <si>
    <t>8</t>
  </si>
  <si>
    <t>297648517</t>
  </si>
  <si>
    <t>VV</t>
  </si>
  <si>
    <t>325*1,35033 'Přepočtené koeficientem množství</t>
  </si>
  <si>
    <t>6</t>
  </si>
  <si>
    <t>Úpravy povrchů, podlahy a osazování výplní</t>
  </si>
  <si>
    <t>628613223</t>
  </si>
  <si>
    <t>Protikorozní ochrana OK mostu III.tř.-základní a podkladní epoxidový, vrchní PU nátěr bez metalizace</t>
  </si>
  <si>
    <t>-245526357</t>
  </si>
  <si>
    <t>1080</t>
  </si>
  <si>
    <t>5</t>
  </si>
  <si>
    <t>632450134</t>
  </si>
  <si>
    <t>Vyrovnávací cementový potěr tl přes 40 do 50 mm ze suchých směsí provedený v ploše</t>
  </si>
  <si>
    <t>16</t>
  </si>
  <si>
    <t>-766753073</t>
  </si>
  <si>
    <t>633131112R1</t>
  </si>
  <si>
    <t>Povrchová protiskluzná úprava podlah vsypovou směsí tl 3 mm</t>
  </si>
  <si>
    <t>1539743598</t>
  </si>
  <si>
    <t>7</t>
  </si>
  <si>
    <t>633991111</t>
  </si>
  <si>
    <t>Nástřik betonových podlah proti odpařování vody</t>
  </si>
  <si>
    <t>-1217129773</t>
  </si>
  <si>
    <t>9</t>
  </si>
  <si>
    <t>Ostatní konstrukce a práce, bourání</t>
  </si>
  <si>
    <t>941111111</t>
  </si>
  <si>
    <t>Montáž lešení řadového trubkového lehkého s podlahami zatížení do 200 kg/m2 š od 0,6 do 0,9 m v do 10 m</t>
  </si>
  <si>
    <t>-1048383884</t>
  </si>
  <si>
    <t>941111211</t>
  </si>
  <si>
    <t>Příplatek k lešení řadovému trubkovému lehkému s podlahami do 200 kg/m2 š od 0,6 do 0,9 m v do 10 m za každý den použití</t>
  </si>
  <si>
    <t>-1441075790</t>
  </si>
  <si>
    <t>400*30 'Přepočtené koeficientem množství</t>
  </si>
  <si>
    <t>10</t>
  </si>
  <si>
    <t>941111312</t>
  </si>
  <si>
    <t>Odborná prohlídka lešení řadového trubkového lehkého s podlahami zatížení do 200 kg/m2 š od 0,6 do 1,5 m v do 25 m pl do 500 m2 zakrytého sítí</t>
  </si>
  <si>
    <t>kus</t>
  </si>
  <si>
    <t>1004456441</t>
  </si>
  <si>
    <t>11</t>
  </si>
  <si>
    <t>941111811</t>
  </si>
  <si>
    <t>Demontáž lešení řadového trubkového lehkého s podlahami zatížení do 200 kg/m2 š od 0,6 do 0,9 m v do 10 m</t>
  </si>
  <si>
    <t>251548930</t>
  </si>
  <si>
    <t>944511111</t>
  </si>
  <si>
    <t>Montáž ochranné sítě z textilie z umělých vláken</t>
  </si>
  <si>
    <t>1010261526</t>
  </si>
  <si>
    <t>13</t>
  </si>
  <si>
    <t>944511211</t>
  </si>
  <si>
    <t>Příplatek k ochranné síti za každý den použití</t>
  </si>
  <si>
    <t>67054609</t>
  </si>
  <si>
    <t>14</t>
  </si>
  <si>
    <t>944511811</t>
  </si>
  <si>
    <t>Demontáž ochranné sítě z textilie z umělých vláken</t>
  </si>
  <si>
    <t>996894019</t>
  </si>
  <si>
    <t>15</t>
  </si>
  <si>
    <t>944611111</t>
  </si>
  <si>
    <t>Montáž ochranné plachty z textilie z umělých vláken</t>
  </si>
  <si>
    <t>204155350</t>
  </si>
  <si>
    <t>944611211</t>
  </si>
  <si>
    <t>Příplatek k ochranné plachtě za každý den použití</t>
  </si>
  <si>
    <t>-1361214765</t>
  </si>
  <si>
    <t>150*30 'Přepočtené koeficientem množství</t>
  </si>
  <si>
    <t>17</t>
  </si>
  <si>
    <t>944611811</t>
  </si>
  <si>
    <t>Demontáž ochranné plachty z textilie z umělých vláken</t>
  </si>
  <si>
    <t>354932864</t>
  </si>
  <si>
    <t>18</t>
  </si>
  <si>
    <t>993111111</t>
  </si>
  <si>
    <t>Dovoz a odvoz lešení řadového do 10 km včetně naložení a složení</t>
  </si>
  <si>
    <t>-1834897917</t>
  </si>
  <si>
    <t>19</t>
  </si>
  <si>
    <t>993111119</t>
  </si>
  <si>
    <t>Příplatek k ceně dovozu a odvozu lešení řadového ZKD 10 km přes 10 km</t>
  </si>
  <si>
    <t>-1878886532</t>
  </si>
  <si>
    <t>997</t>
  </si>
  <si>
    <t>Přesun sutě</t>
  </si>
  <si>
    <t>20</t>
  </si>
  <si>
    <t>997013501</t>
  </si>
  <si>
    <t>Odvoz suti a vybouraných hmot na skládku nebo meziskládku do 1 km se složením</t>
  </si>
  <si>
    <t>t</t>
  </si>
  <si>
    <t>-1078250435</t>
  </si>
  <si>
    <t>997013509</t>
  </si>
  <si>
    <t>Příplatek k odvozu suti a vybouraných hmot na skládku ZKD 1 km přes 1 km</t>
  </si>
  <si>
    <t>701945780</t>
  </si>
  <si>
    <t>129,242*9 'Přepočtené koeficientem množství</t>
  </si>
  <si>
    <t>22</t>
  </si>
  <si>
    <t>997013841</t>
  </si>
  <si>
    <t>Poplatek za uložení na skládce (skládkovné) odpadu po otryskávání bez obsahu nebezpečných látek kód odpadu 12 01 17</t>
  </si>
  <si>
    <t>-1950439134</t>
  </si>
  <si>
    <t>23</t>
  </si>
  <si>
    <t>997013871</t>
  </si>
  <si>
    <t>Poplatek za uložení stavebního odpadu na recyklační skládce (skládkovné) směsného stavebního a demoličního kód odpadu 17 09 04</t>
  </si>
  <si>
    <t>1483234857</t>
  </si>
  <si>
    <t>129,242-81</t>
  </si>
  <si>
    <t>998</t>
  </si>
  <si>
    <t>Přesun hmot</t>
  </si>
  <si>
    <t>24</t>
  </si>
  <si>
    <t>998212111</t>
  </si>
  <si>
    <t>Přesun hmot pro mosty zděné, monolitické betonové nebo ocelové v do 20 m</t>
  </si>
  <si>
    <t>-1676192132</t>
  </si>
  <si>
    <t>PSV</t>
  </si>
  <si>
    <t>Práce a dodávky PSV</t>
  </si>
  <si>
    <t>764</t>
  </si>
  <si>
    <t>Konstrukce klempířské</t>
  </si>
  <si>
    <t>25</t>
  </si>
  <si>
    <t>764001821R1</t>
  </si>
  <si>
    <t>Demontáž oplechování střech ze svitků nebo tabulí do suti</t>
  </si>
  <si>
    <t>1442373216</t>
  </si>
  <si>
    <t>26</t>
  </si>
  <si>
    <t>764111641R1</t>
  </si>
  <si>
    <t>Oplechování střechy rovné ze svitků z Pz plechu s povrchovou úpravou</t>
  </si>
  <si>
    <t>732454942</t>
  </si>
  <si>
    <t>27</t>
  </si>
  <si>
    <t>998764101</t>
  </si>
  <si>
    <t>Přesun hmot tonážní pro konstrukce klempířské v objektech v do 6 m</t>
  </si>
  <si>
    <t>1237997615</t>
  </si>
  <si>
    <t>765</t>
  </si>
  <si>
    <t>Krytina skládaná</t>
  </si>
  <si>
    <t>28</t>
  </si>
  <si>
    <t>765142801</t>
  </si>
  <si>
    <t>Demontáž krytiny z polykarbonátových rovných desek</t>
  </si>
  <si>
    <t>-90993997</t>
  </si>
  <si>
    <t>767</t>
  </si>
  <si>
    <t>Konstrukce zámečnické</t>
  </si>
  <si>
    <t>29</t>
  </si>
  <si>
    <t>767122111</t>
  </si>
  <si>
    <t>Montáž stěn s výplní z drátěné sítě, šroubované</t>
  </si>
  <si>
    <t>-2139476300</t>
  </si>
  <si>
    <t>30</t>
  </si>
  <si>
    <t>RMAT0001</t>
  </si>
  <si>
    <t>stěnový dílec z pozinkovaného tahokovu TR 62,5 x 23 x 7 x 3mm</t>
  </si>
  <si>
    <t>32</t>
  </si>
  <si>
    <t>1542083755</t>
  </si>
  <si>
    <t>21*1,05 'Přepočtené koeficientem množství</t>
  </si>
  <si>
    <t>31</t>
  </si>
  <si>
    <t>767995111R1</t>
  </si>
  <si>
    <t>Výměna zkorodovaných šroubů</t>
  </si>
  <si>
    <t>kg</t>
  </si>
  <si>
    <t>-501111651</t>
  </si>
  <si>
    <t>30902001R1</t>
  </si>
  <si>
    <t>šroub metrický 5.8 částečný závit šestihranná hlava - výměna stávajících</t>
  </si>
  <si>
    <t>-2122182788</t>
  </si>
  <si>
    <t>33</t>
  </si>
  <si>
    <t>767995114R1</t>
  </si>
  <si>
    <t>Dodávka a montáž atypických zámečnických konstrukcí</t>
  </si>
  <si>
    <t>-287196623</t>
  </si>
  <si>
    <t>"Vyvaření a oprava OK" 1000</t>
  </si>
  <si>
    <t>Součet</t>
  </si>
  <si>
    <t>34</t>
  </si>
  <si>
    <t>767996701</t>
  </si>
  <si>
    <t>Demontáž atypických zámečnických konstrukcí řezáním hm jednotlivých dílů do 50 kg</t>
  </si>
  <si>
    <t>-1964356703</t>
  </si>
  <si>
    <t>35</t>
  </si>
  <si>
    <t>998767101</t>
  </si>
  <si>
    <t>Přesun hmot tonážní pro zámečnické konstrukce v objektech v do 6 m</t>
  </si>
  <si>
    <t>-385257443</t>
  </si>
  <si>
    <t>VRN</t>
  </si>
  <si>
    <t>VRN11</t>
  </si>
  <si>
    <t>VEDLEJŠÍ NÁKLADY STAVBY</t>
  </si>
  <si>
    <t>36</t>
  </si>
  <si>
    <t>R-9991101</t>
  </si>
  <si>
    <t>Vybudování zařízení staveniště</t>
  </si>
  <si>
    <t>soubor</t>
  </si>
  <si>
    <t>-976322058</t>
  </si>
  <si>
    <t xml:space="preserve">"Zajištění bezpečného příjezdu a přístupu na staveniště vč. dopravního značení a potřebných souhlasů a rozhodnutí </t>
  </si>
  <si>
    <t>"s vybudováním zařízení staveniště, náklady na připojení staveniště na energie vč. zajištění měření odběru energiií, vytýčení</t>
  </si>
  <si>
    <t>"obvodu staveniště, oplocení a zabezpečení prostoru staveniště proti neoprávněnému vstupu</t>
  </si>
  <si>
    <t>"celkem" 1</t>
  </si>
  <si>
    <t>37</t>
  </si>
  <si>
    <t>R-9991102</t>
  </si>
  <si>
    <t>Provoz zařízení staveniště</t>
  </si>
  <si>
    <t>-872267256</t>
  </si>
  <si>
    <t xml:space="preserve">"náklady na vybavení zařízení staveniště, náklady na spotřebované energie provozem zařízení staveniště, </t>
  </si>
  <si>
    <t>"náklady na ostrahu staveniště a bezpečnost a ochranu zdraví při práci</t>
  </si>
  <si>
    <t>"náklady na úklid v prostoru staveniště a příjezdových komunikací ke staveništi apod.</t>
  </si>
  <si>
    <t>"opatření k zabránění nadměrného zatěžování staveniště a jeho okolí prachem</t>
  </si>
  <si>
    <t>38</t>
  </si>
  <si>
    <t>R-9991103</t>
  </si>
  <si>
    <t>Odstranění zařízení staveniště</t>
  </si>
  <si>
    <t>453933448</t>
  </si>
  <si>
    <t xml:space="preserve">"náklady zhotovitele na odstranění zařízení staveniště, uvedení stavbou dotčených ploch </t>
  </si>
  <si>
    <t>"a ploch zařízení staveniště do původního stavu</t>
  </si>
  <si>
    <t>VRN91</t>
  </si>
  <si>
    <t>OSTATNÍ NÁKLADY STAVBY</t>
  </si>
  <si>
    <t>39</t>
  </si>
  <si>
    <t>R-9999101</t>
  </si>
  <si>
    <t>Kompletační činnost zhotovitele</t>
  </si>
  <si>
    <t>-1213745988</t>
  </si>
  <si>
    <t xml:space="preserve">"kompletní dokladová část dle SoD (revize, atesty, certifikáty, prohlášení o shodě) pro předání a převzetí dokončeného díla </t>
  </si>
  <si>
    <t>"a pro zajištění kolaudačního souhlasu</t>
  </si>
  <si>
    <t xml:space="preserve">"v souladu s SoD náklady zhotovitele související s prováděním zkoušek a REVIZÍ předepsaných technickými normami </t>
  </si>
  <si>
    <t xml:space="preserve">"a vyjádřeními dotčených orgánů pro řádné provedení a předání  díla </t>
  </si>
  <si>
    <t>40</t>
  </si>
  <si>
    <t>R-9999102</t>
  </si>
  <si>
    <t>Náklady na projekční práce - dokumentace skutečného provedení stavby dle zadávací dokumentace v počtu a formátech dle SoD</t>
  </si>
  <si>
    <t>hod</t>
  </si>
  <si>
    <t>-1451922387</t>
  </si>
  <si>
    <t>"celkem odhad ( upřesní se při realizaci dle skutečnosti ! )" 30</t>
  </si>
  <si>
    <t>41</t>
  </si>
  <si>
    <t>R-9999103</t>
  </si>
  <si>
    <t>Náklady na geodetické práce</t>
  </si>
  <si>
    <t>1205075100</t>
  </si>
  <si>
    <t xml:space="preserve">"Náklady na geodetické práce před, v průběhu i po dokončení stavebních prací </t>
  </si>
  <si>
    <t>"celkem:"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</si>
</sst>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I240127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lávky pro pěší, ul. Revoluční, k.ú. Frýdek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Frýdek-Místek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27. 1. 2024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Frýdek-Místek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IKON,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'02 - Oprava zastřešení vs...'!J30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'02 - Oprava zastřešení vs...'!P130</f>
        <v>0</v>
      </c>
      <c r="AV95" s="128">
        <f>'02 - Oprava zastřešení vs...'!J33</f>
        <v>0</v>
      </c>
      <c r="AW95" s="128">
        <f>'02 - Oprava zastřešení vs...'!J34</f>
        <v>0</v>
      </c>
      <c r="AX95" s="128">
        <f>'02 - Oprava zastřešení vs...'!J35</f>
        <v>0</v>
      </c>
      <c r="AY95" s="128">
        <f>'02 - Oprava zastřešení vs...'!J36</f>
        <v>0</v>
      </c>
      <c r="AZ95" s="128">
        <f>'02 - Oprava zastřešení vs...'!F33</f>
        <v>0</v>
      </c>
      <c r="BA95" s="128">
        <f>'02 - Oprava zastřešení vs...'!F34</f>
        <v>0</v>
      </c>
      <c r="BB95" s="128">
        <f>'02 - Oprava zastřešení vs...'!F35</f>
        <v>0</v>
      </c>
      <c r="BC95" s="128">
        <f>'02 - Oprava zastřešení vs...'!F36</f>
        <v>0</v>
      </c>
      <c r="BD95" s="130">
        <f>'02 - Oprava zastřešení vs...'!F37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7B2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Oprava zastřešení v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Oprava lávky pro pěší, ul. Revoluční, k.ú. Frýdek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27. 1. 2024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27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ROUND((SUM(BE130:BE223)),2)</f>
        <v>0</v>
      </c>
      <c r="G33" s="38"/>
      <c r="H33" s="38"/>
      <c r="I33" s="151">
        <v>0.21</v>
      </c>
      <c r="J33" s="150">
        <f>ROUND(((SUM(BE130:BE223))*I33),2)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ROUND((SUM(BF130:BF223)),2)</f>
        <v>0</v>
      </c>
      <c r="G34" s="38"/>
      <c r="H34" s="38"/>
      <c r="I34" s="151">
        <v>0.12</v>
      </c>
      <c r="J34" s="150">
        <f>ROUND(((SUM(BF130:BF223))*I34),2)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ROUND((SUM(BG130:BG223)),2)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ROUND((SUM(BH130:BH223)),2)</f>
        <v>0</v>
      </c>
      <c r="G36" s="38"/>
      <c r="H36" s="38"/>
      <c r="I36" s="151">
        <v>0.12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ROUND((SUM(BI130:BI223)),2)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Oprava lávky pro pěší, ul. Revoluční, k.ú. Frýdek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Oprava zastřešení vstupu na lávku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32" t="s">
        <v>22</v>
      </c>
      <c r="J89" s="79" t="str">
        <f>IF(J12="","",J12)</f>
        <v>27. 1. 2024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Frýdek-Místek</v>
      </c>
      <c r="G91" s="40"/>
      <c r="H91" s="40"/>
      <c r="I91" s="32" t="s">
        <v>30</v>
      </c>
      <c r="J91" s="36" t="str">
        <f>E21</f>
        <v>IKON,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J131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J132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J134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J138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J144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J160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J167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5"/>
      <c r="C104" s="176"/>
      <c r="D104" s="177" t="s">
        <v>102</v>
      </c>
      <c r="E104" s="178"/>
      <c r="F104" s="178"/>
      <c r="G104" s="178"/>
      <c r="H104" s="178"/>
      <c r="I104" s="178"/>
      <c r="J104" s="179">
        <f>J169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J170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J174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J176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5"/>
      <c r="C108" s="176"/>
      <c r="D108" s="177" t="s">
        <v>106</v>
      </c>
      <c r="E108" s="178"/>
      <c r="F108" s="178"/>
      <c r="G108" s="178"/>
      <c r="H108" s="178"/>
      <c r="I108" s="178"/>
      <c r="J108" s="179">
        <f>J189</f>
        <v>0</v>
      </c>
      <c r="K108" s="176"/>
      <c r="L108" s="18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J190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108</v>
      </c>
      <c r="E110" s="184"/>
      <c r="F110" s="184"/>
      <c r="G110" s="184"/>
      <c r="H110" s="184"/>
      <c r="I110" s="184"/>
      <c r="J110" s="185">
        <f>J209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109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0" t="str">
        <f>E7</f>
        <v>Oprava lávky pro pěší, ul. Revoluční, k.ú. Frýdek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02 - Oprava zastřešení vstupu na lávku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Frýdek-Místek</v>
      </c>
      <c r="G124" s="40"/>
      <c r="H124" s="40"/>
      <c r="I124" s="32" t="s">
        <v>22</v>
      </c>
      <c r="J124" s="79" t="str">
        <f>IF(J12="","",J12)</f>
        <v>27. 1. 2024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Statutární město Frýdek-Místek</v>
      </c>
      <c r="G126" s="40"/>
      <c r="H126" s="40"/>
      <c r="I126" s="32" t="s">
        <v>30</v>
      </c>
      <c r="J126" s="36" t="str">
        <f>E21</f>
        <v>IKON,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87"/>
      <c r="B129" s="188"/>
      <c r="C129" s="189" t="s">
        <v>110</v>
      </c>
      <c r="D129" s="190" t="s">
        <v>61</v>
      </c>
      <c r="E129" s="190" t="s">
        <v>57</v>
      </c>
      <c r="F129" s="190" t="s">
        <v>58</v>
      </c>
      <c r="G129" s="190" t="s">
        <v>111</v>
      </c>
      <c r="H129" s="190" t="s">
        <v>112</v>
      </c>
      <c r="I129" s="190" t="s">
        <v>113</v>
      </c>
      <c r="J129" s="191" t="s">
        <v>92</v>
      </c>
      <c r="K129" s="192" t="s">
        <v>114</v>
      </c>
      <c r="L129" s="193"/>
      <c r="M129" s="100" t="s">
        <v>1</v>
      </c>
      <c r="N129" s="101" t="s">
        <v>40</v>
      </c>
      <c r="O129" s="101" t="s">
        <v>115</v>
      </c>
      <c r="P129" s="101" t="s">
        <v>116</v>
      </c>
      <c r="Q129" s="101" t="s">
        <v>117</v>
      </c>
      <c r="R129" s="101" t="s">
        <v>118</v>
      </c>
      <c r="S129" s="101" t="s">
        <v>119</v>
      </c>
      <c r="T129" s="102" t="s">
        <v>120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</row>
    <row r="130" spans="1:63" s="2" customFormat="1" ht="22.8" customHeight="1">
      <c r="A130" s="38"/>
      <c r="B130" s="39"/>
      <c r="C130" s="107" t="s">
        <v>121</v>
      </c>
      <c r="D130" s="40"/>
      <c r="E130" s="40"/>
      <c r="F130" s="40"/>
      <c r="G130" s="40"/>
      <c r="H130" s="40"/>
      <c r="I130" s="40"/>
      <c r="J130" s="194">
        <f>BK130</f>
        <v>0</v>
      </c>
      <c r="K130" s="40"/>
      <c r="L130" s="44"/>
      <c r="M130" s="103"/>
      <c r="N130" s="195"/>
      <c r="O130" s="104"/>
      <c r="P130" s="196">
        <f>P131+P169+P189</f>
        <v>0</v>
      </c>
      <c r="Q130" s="104"/>
      <c r="R130" s="196">
        <f>R131+R169+R189</f>
        <v>97.92310719999999</v>
      </c>
      <c r="S130" s="104"/>
      <c r="T130" s="197">
        <f>T131+T169+T189</f>
        <v>129.2415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94</v>
      </c>
      <c r="BK130" s="198">
        <f>BK131+BK169+BK189</f>
        <v>0</v>
      </c>
    </row>
    <row r="131" spans="1:63" s="12" customFormat="1" ht="25.9" customHeight="1">
      <c r="A131" s="12"/>
      <c r="B131" s="199"/>
      <c r="C131" s="200"/>
      <c r="D131" s="201" t="s">
        <v>75</v>
      </c>
      <c r="E131" s="202" t="s">
        <v>122</v>
      </c>
      <c r="F131" s="202" t="s">
        <v>123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P132+P134+P138+P144+P160+P167</f>
        <v>0</v>
      </c>
      <c r="Q131" s="207"/>
      <c r="R131" s="208">
        <f>R132+R134+R138+R144+R160+R167</f>
        <v>96.37734719999999</v>
      </c>
      <c r="S131" s="207"/>
      <c r="T131" s="209">
        <f>T132+T134+T138+T144+T160+T167</f>
        <v>127.08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84</v>
      </c>
      <c r="AT131" s="211" t="s">
        <v>75</v>
      </c>
      <c r="AU131" s="211" t="s">
        <v>76</v>
      </c>
      <c r="AY131" s="210" t="s">
        <v>124</v>
      </c>
      <c r="BK131" s="212">
        <f>BK132+BK134+BK138+BK144+BK160+BK167</f>
        <v>0</v>
      </c>
    </row>
    <row r="132" spans="1:63" s="12" customFormat="1" ht="22.8" customHeight="1">
      <c r="A132" s="12"/>
      <c r="B132" s="199"/>
      <c r="C132" s="200"/>
      <c r="D132" s="201" t="s">
        <v>75</v>
      </c>
      <c r="E132" s="213" t="s">
        <v>84</v>
      </c>
      <c r="F132" s="213" t="s">
        <v>125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P133</f>
        <v>0</v>
      </c>
      <c r="Q132" s="207"/>
      <c r="R132" s="208">
        <f>R133</f>
        <v>0</v>
      </c>
      <c r="S132" s="207"/>
      <c r="T132" s="209">
        <f>T133</f>
        <v>46.08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84</v>
      </c>
      <c r="AT132" s="211" t="s">
        <v>75</v>
      </c>
      <c r="AU132" s="211" t="s">
        <v>84</v>
      </c>
      <c r="AY132" s="210" t="s">
        <v>124</v>
      </c>
      <c r="BK132" s="212">
        <f>BK133</f>
        <v>0</v>
      </c>
    </row>
    <row r="133" spans="1:65" s="2" customFormat="1" ht="24.15" customHeight="1">
      <c r="A133" s="38"/>
      <c r="B133" s="39"/>
      <c r="C133" s="215" t="s">
        <v>84</v>
      </c>
      <c r="D133" s="215" t="s">
        <v>126</v>
      </c>
      <c r="E133" s="216" t="s">
        <v>127</v>
      </c>
      <c r="F133" s="217" t="s">
        <v>128</v>
      </c>
      <c r="G133" s="218" t="s">
        <v>129</v>
      </c>
      <c r="H133" s="219">
        <v>192</v>
      </c>
      <c r="I133" s="220"/>
      <c r="J133" s="221">
        <f>ROUND(I133*H133,2)</f>
        <v>0</v>
      </c>
      <c r="K133" s="222"/>
      <c r="L133" s="44"/>
      <c r="M133" s="223" t="s">
        <v>1</v>
      </c>
      <c r="N133" s="224" t="s">
        <v>41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0.24</v>
      </c>
      <c r="T133" s="226">
        <f>S133*H133</f>
        <v>46.08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130</v>
      </c>
      <c r="AT133" s="227" t="s">
        <v>126</v>
      </c>
      <c r="AU133" s="227" t="s">
        <v>86</v>
      </c>
      <c r="AY133" s="17" t="s">
        <v>124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84</v>
      </c>
      <c r="BK133" s="228">
        <f>ROUND(I133*H133,2)</f>
        <v>0</v>
      </c>
      <c r="BL133" s="17" t="s">
        <v>130</v>
      </c>
      <c r="BM133" s="227" t="s">
        <v>131</v>
      </c>
    </row>
    <row r="134" spans="1:63" s="12" customFormat="1" ht="22.8" customHeight="1">
      <c r="A134" s="12"/>
      <c r="B134" s="199"/>
      <c r="C134" s="200"/>
      <c r="D134" s="201" t="s">
        <v>75</v>
      </c>
      <c r="E134" s="213" t="s">
        <v>130</v>
      </c>
      <c r="F134" s="213" t="s">
        <v>132</v>
      </c>
      <c r="G134" s="200"/>
      <c r="H134" s="200"/>
      <c r="I134" s="203"/>
      <c r="J134" s="214">
        <f>BK134</f>
        <v>0</v>
      </c>
      <c r="K134" s="200"/>
      <c r="L134" s="205"/>
      <c r="M134" s="206"/>
      <c r="N134" s="207"/>
      <c r="O134" s="207"/>
      <c r="P134" s="208">
        <f>SUM(P135:P137)</f>
        <v>0</v>
      </c>
      <c r="Q134" s="207"/>
      <c r="R134" s="208">
        <f>SUM(R135:R137)</f>
        <v>4.2130272</v>
      </c>
      <c r="S134" s="207"/>
      <c r="T134" s="20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84</v>
      </c>
      <c r="AT134" s="211" t="s">
        <v>75</v>
      </c>
      <c r="AU134" s="211" t="s">
        <v>84</v>
      </c>
      <c r="AY134" s="210" t="s">
        <v>124</v>
      </c>
      <c r="BK134" s="212">
        <f>SUM(BK135:BK137)</f>
        <v>0</v>
      </c>
    </row>
    <row r="135" spans="1:65" s="2" customFormat="1" ht="37.8" customHeight="1">
      <c r="A135" s="38"/>
      <c r="B135" s="39"/>
      <c r="C135" s="215" t="s">
        <v>86</v>
      </c>
      <c r="D135" s="215" t="s">
        <v>126</v>
      </c>
      <c r="E135" s="216" t="s">
        <v>133</v>
      </c>
      <c r="F135" s="217" t="s">
        <v>134</v>
      </c>
      <c r="G135" s="218" t="s">
        <v>129</v>
      </c>
      <c r="H135" s="219">
        <v>325</v>
      </c>
      <c r="I135" s="220"/>
      <c r="J135" s="221">
        <f>ROUND(I135*H135,2)</f>
        <v>0</v>
      </c>
      <c r="K135" s="222"/>
      <c r="L135" s="44"/>
      <c r="M135" s="223" t="s">
        <v>1</v>
      </c>
      <c r="N135" s="224" t="s">
        <v>41</v>
      </c>
      <c r="O135" s="91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7" t="s">
        <v>130</v>
      </c>
      <c r="AT135" s="227" t="s">
        <v>126</v>
      </c>
      <c r="AU135" s="227" t="s">
        <v>86</v>
      </c>
      <c r="AY135" s="17" t="s">
        <v>124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7" t="s">
        <v>84</v>
      </c>
      <c r="BK135" s="228">
        <f>ROUND(I135*H135,2)</f>
        <v>0</v>
      </c>
      <c r="BL135" s="17" t="s">
        <v>130</v>
      </c>
      <c r="BM135" s="227" t="s">
        <v>135</v>
      </c>
    </row>
    <row r="136" spans="1:65" s="2" customFormat="1" ht="33" customHeight="1">
      <c r="A136" s="38"/>
      <c r="B136" s="39"/>
      <c r="C136" s="229" t="s">
        <v>136</v>
      </c>
      <c r="D136" s="229" t="s">
        <v>137</v>
      </c>
      <c r="E136" s="230" t="s">
        <v>138</v>
      </c>
      <c r="F136" s="231" t="s">
        <v>139</v>
      </c>
      <c r="G136" s="232" t="s">
        <v>129</v>
      </c>
      <c r="H136" s="233">
        <v>438.857</v>
      </c>
      <c r="I136" s="234"/>
      <c r="J136" s="235">
        <f>ROUND(I136*H136,2)</f>
        <v>0</v>
      </c>
      <c r="K136" s="236"/>
      <c r="L136" s="237"/>
      <c r="M136" s="238" t="s">
        <v>1</v>
      </c>
      <c r="N136" s="239" t="s">
        <v>41</v>
      </c>
      <c r="O136" s="91"/>
      <c r="P136" s="225">
        <f>O136*H136</f>
        <v>0</v>
      </c>
      <c r="Q136" s="225">
        <v>0.0096</v>
      </c>
      <c r="R136" s="225">
        <f>Q136*H136</f>
        <v>4.2130272</v>
      </c>
      <c r="S136" s="225">
        <v>0</v>
      </c>
      <c r="T136" s="22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140</v>
      </c>
      <c r="AT136" s="227" t="s">
        <v>137</v>
      </c>
      <c r="AU136" s="227" t="s">
        <v>86</v>
      </c>
      <c r="AY136" s="17" t="s">
        <v>124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84</v>
      </c>
      <c r="BK136" s="228">
        <f>ROUND(I136*H136,2)</f>
        <v>0</v>
      </c>
      <c r="BL136" s="17" t="s">
        <v>130</v>
      </c>
      <c r="BM136" s="227" t="s">
        <v>141</v>
      </c>
    </row>
    <row r="137" spans="1:51" s="13" customFormat="1" ht="12">
      <c r="A137" s="13"/>
      <c r="B137" s="240"/>
      <c r="C137" s="241"/>
      <c r="D137" s="242" t="s">
        <v>142</v>
      </c>
      <c r="E137" s="241"/>
      <c r="F137" s="243" t="s">
        <v>143</v>
      </c>
      <c r="G137" s="241"/>
      <c r="H137" s="244">
        <v>438.857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142</v>
      </c>
      <c r="AU137" s="250" t="s">
        <v>86</v>
      </c>
      <c r="AV137" s="13" t="s">
        <v>86</v>
      </c>
      <c r="AW137" s="13" t="s">
        <v>4</v>
      </c>
      <c r="AX137" s="13" t="s">
        <v>84</v>
      </c>
      <c r="AY137" s="250" t="s">
        <v>124</v>
      </c>
    </row>
    <row r="138" spans="1:63" s="12" customFormat="1" ht="22.8" customHeight="1">
      <c r="A138" s="12"/>
      <c r="B138" s="199"/>
      <c r="C138" s="200"/>
      <c r="D138" s="201" t="s">
        <v>75</v>
      </c>
      <c r="E138" s="213" t="s">
        <v>144</v>
      </c>
      <c r="F138" s="213" t="s">
        <v>145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SUM(P139:P143)</f>
        <v>0</v>
      </c>
      <c r="Q138" s="207"/>
      <c r="R138" s="208">
        <f>SUM(R139:R143)</f>
        <v>92.16431999999999</v>
      </c>
      <c r="S138" s="207"/>
      <c r="T138" s="209">
        <f>SUM(T139:T143)</f>
        <v>81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0" t="s">
        <v>84</v>
      </c>
      <c r="AT138" s="211" t="s">
        <v>75</v>
      </c>
      <c r="AU138" s="211" t="s">
        <v>84</v>
      </c>
      <c r="AY138" s="210" t="s">
        <v>124</v>
      </c>
      <c r="BK138" s="212">
        <f>SUM(BK139:BK143)</f>
        <v>0</v>
      </c>
    </row>
    <row r="139" spans="1:65" s="2" customFormat="1" ht="33" customHeight="1">
      <c r="A139" s="38"/>
      <c r="B139" s="39"/>
      <c r="C139" s="215" t="s">
        <v>130</v>
      </c>
      <c r="D139" s="215" t="s">
        <v>126</v>
      </c>
      <c r="E139" s="216" t="s">
        <v>146</v>
      </c>
      <c r="F139" s="217" t="s">
        <v>147</v>
      </c>
      <c r="G139" s="218" t="s">
        <v>129</v>
      </c>
      <c r="H139" s="219">
        <v>1080</v>
      </c>
      <c r="I139" s="220"/>
      <c r="J139" s="221">
        <f>ROUND(I139*H139,2)</f>
        <v>0</v>
      </c>
      <c r="K139" s="222"/>
      <c r="L139" s="44"/>
      <c r="M139" s="223" t="s">
        <v>1</v>
      </c>
      <c r="N139" s="224" t="s">
        <v>41</v>
      </c>
      <c r="O139" s="91"/>
      <c r="P139" s="225">
        <f>O139*H139</f>
        <v>0</v>
      </c>
      <c r="Q139" s="225">
        <v>0.0657</v>
      </c>
      <c r="R139" s="225">
        <f>Q139*H139</f>
        <v>70.95599999999999</v>
      </c>
      <c r="S139" s="225">
        <v>0.075</v>
      </c>
      <c r="T139" s="226">
        <f>S139*H139</f>
        <v>81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130</v>
      </c>
      <c r="AT139" s="227" t="s">
        <v>126</v>
      </c>
      <c r="AU139" s="227" t="s">
        <v>86</v>
      </c>
      <c r="AY139" s="17" t="s">
        <v>124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84</v>
      </c>
      <c r="BK139" s="228">
        <f>ROUND(I139*H139,2)</f>
        <v>0</v>
      </c>
      <c r="BL139" s="17" t="s">
        <v>130</v>
      </c>
      <c r="BM139" s="227" t="s">
        <v>148</v>
      </c>
    </row>
    <row r="140" spans="1:51" s="13" customFormat="1" ht="12">
      <c r="A140" s="13"/>
      <c r="B140" s="240"/>
      <c r="C140" s="241"/>
      <c r="D140" s="242" t="s">
        <v>142</v>
      </c>
      <c r="E140" s="251" t="s">
        <v>1</v>
      </c>
      <c r="F140" s="243" t="s">
        <v>149</v>
      </c>
      <c r="G140" s="241"/>
      <c r="H140" s="244">
        <v>1080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142</v>
      </c>
      <c r="AU140" s="250" t="s">
        <v>86</v>
      </c>
      <c r="AV140" s="13" t="s">
        <v>86</v>
      </c>
      <c r="AW140" s="13" t="s">
        <v>32</v>
      </c>
      <c r="AX140" s="13" t="s">
        <v>84</v>
      </c>
      <c r="AY140" s="250" t="s">
        <v>124</v>
      </c>
    </row>
    <row r="141" spans="1:65" s="2" customFormat="1" ht="24.15" customHeight="1">
      <c r="A141" s="38"/>
      <c r="B141" s="39"/>
      <c r="C141" s="215" t="s">
        <v>150</v>
      </c>
      <c r="D141" s="215" t="s">
        <v>126</v>
      </c>
      <c r="E141" s="216" t="s">
        <v>151</v>
      </c>
      <c r="F141" s="217" t="s">
        <v>152</v>
      </c>
      <c r="G141" s="218" t="s">
        <v>129</v>
      </c>
      <c r="H141" s="219">
        <v>192</v>
      </c>
      <c r="I141" s="220"/>
      <c r="J141" s="221">
        <f>ROUND(I141*H141,2)</f>
        <v>0</v>
      </c>
      <c r="K141" s="222"/>
      <c r="L141" s="44"/>
      <c r="M141" s="223" t="s">
        <v>1</v>
      </c>
      <c r="N141" s="224" t="s">
        <v>41</v>
      </c>
      <c r="O141" s="91"/>
      <c r="P141" s="225">
        <f>O141*H141</f>
        <v>0</v>
      </c>
      <c r="Q141" s="225">
        <v>0.105</v>
      </c>
      <c r="R141" s="225">
        <f>Q141*H141</f>
        <v>20.16</v>
      </c>
      <c r="S141" s="225">
        <v>0</v>
      </c>
      <c r="T141" s="22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7" t="s">
        <v>153</v>
      </c>
      <c r="AT141" s="227" t="s">
        <v>126</v>
      </c>
      <c r="AU141" s="227" t="s">
        <v>86</v>
      </c>
      <c r="AY141" s="17" t="s">
        <v>124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84</v>
      </c>
      <c r="BK141" s="228">
        <f>ROUND(I141*H141,2)</f>
        <v>0</v>
      </c>
      <c r="BL141" s="17" t="s">
        <v>153</v>
      </c>
      <c r="BM141" s="227" t="s">
        <v>154</v>
      </c>
    </row>
    <row r="142" spans="1:65" s="2" customFormat="1" ht="24.15" customHeight="1">
      <c r="A142" s="38"/>
      <c r="B142" s="39"/>
      <c r="C142" s="215" t="s">
        <v>144</v>
      </c>
      <c r="D142" s="215" t="s">
        <v>126</v>
      </c>
      <c r="E142" s="216" t="s">
        <v>155</v>
      </c>
      <c r="F142" s="217" t="s">
        <v>156</v>
      </c>
      <c r="G142" s="218" t="s">
        <v>129</v>
      </c>
      <c r="H142" s="219">
        <v>192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41</v>
      </c>
      <c r="O142" s="91"/>
      <c r="P142" s="225">
        <f>O142*H142</f>
        <v>0</v>
      </c>
      <c r="Q142" s="225">
        <v>0.00524</v>
      </c>
      <c r="R142" s="225">
        <f>Q142*H142</f>
        <v>1.0060799999999999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130</v>
      </c>
      <c r="AT142" s="227" t="s">
        <v>126</v>
      </c>
      <c r="AU142" s="227" t="s">
        <v>86</v>
      </c>
      <c r="AY142" s="17" t="s">
        <v>124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84</v>
      </c>
      <c r="BK142" s="228">
        <f>ROUND(I142*H142,2)</f>
        <v>0</v>
      </c>
      <c r="BL142" s="17" t="s">
        <v>130</v>
      </c>
      <c r="BM142" s="227" t="s">
        <v>157</v>
      </c>
    </row>
    <row r="143" spans="1:65" s="2" customFormat="1" ht="16.5" customHeight="1">
      <c r="A143" s="38"/>
      <c r="B143" s="39"/>
      <c r="C143" s="215" t="s">
        <v>158</v>
      </c>
      <c r="D143" s="215" t="s">
        <v>126</v>
      </c>
      <c r="E143" s="216" t="s">
        <v>159</v>
      </c>
      <c r="F143" s="217" t="s">
        <v>160</v>
      </c>
      <c r="G143" s="218" t="s">
        <v>129</v>
      </c>
      <c r="H143" s="219">
        <v>192</v>
      </c>
      <c r="I143" s="220"/>
      <c r="J143" s="221">
        <f>ROUND(I143*H143,2)</f>
        <v>0</v>
      </c>
      <c r="K143" s="222"/>
      <c r="L143" s="44"/>
      <c r="M143" s="223" t="s">
        <v>1</v>
      </c>
      <c r="N143" s="224" t="s">
        <v>41</v>
      </c>
      <c r="O143" s="91"/>
      <c r="P143" s="225">
        <f>O143*H143</f>
        <v>0</v>
      </c>
      <c r="Q143" s="225">
        <v>0.00022</v>
      </c>
      <c r="R143" s="225">
        <f>Q143*H143</f>
        <v>0.04224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130</v>
      </c>
      <c r="AT143" s="227" t="s">
        <v>126</v>
      </c>
      <c r="AU143" s="227" t="s">
        <v>86</v>
      </c>
      <c r="AY143" s="17" t="s">
        <v>124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84</v>
      </c>
      <c r="BK143" s="228">
        <f>ROUND(I143*H143,2)</f>
        <v>0</v>
      </c>
      <c r="BL143" s="17" t="s">
        <v>130</v>
      </c>
      <c r="BM143" s="227" t="s">
        <v>161</v>
      </c>
    </row>
    <row r="144" spans="1:63" s="12" customFormat="1" ht="22.8" customHeight="1">
      <c r="A144" s="12"/>
      <c r="B144" s="199"/>
      <c r="C144" s="200"/>
      <c r="D144" s="201" t="s">
        <v>75</v>
      </c>
      <c r="E144" s="213" t="s">
        <v>162</v>
      </c>
      <c r="F144" s="213" t="s">
        <v>163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SUM(P145:P159)</f>
        <v>0</v>
      </c>
      <c r="Q144" s="207"/>
      <c r="R144" s="208">
        <f>SUM(R145:R159)</f>
        <v>0</v>
      </c>
      <c r="S144" s="207"/>
      <c r="T144" s="209">
        <f>SUM(T145:T159)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84</v>
      </c>
      <c r="AT144" s="211" t="s">
        <v>75</v>
      </c>
      <c r="AU144" s="211" t="s">
        <v>84</v>
      </c>
      <c r="AY144" s="210" t="s">
        <v>124</v>
      </c>
      <c r="BK144" s="212">
        <f>SUM(BK145:BK159)</f>
        <v>0</v>
      </c>
    </row>
    <row r="145" spans="1:65" s="2" customFormat="1" ht="37.8" customHeight="1">
      <c r="A145" s="38"/>
      <c r="B145" s="39"/>
      <c r="C145" s="215" t="s">
        <v>140</v>
      </c>
      <c r="D145" s="215" t="s">
        <v>126</v>
      </c>
      <c r="E145" s="216" t="s">
        <v>164</v>
      </c>
      <c r="F145" s="217" t="s">
        <v>165</v>
      </c>
      <c r="G145" s="218" t="s">
        <v>129</v>
      </c>
      <c r="H145" s="219">
        <v>400</v>
      </c>
      <c r="I145" s="220"/>
      <c r="J145" s="221">
        <f>ROUND(I145*H145,2)</f>
        <v>0</v>
      </c>
      <c r="K145" s="222"/>
      <c r="L145" s="44"/>
      <c r="M145" s="223" t="s">
        <v>1</v>
      </c>
      <c r="N145" s="224" t="s">
        <v>41</v>
      </c>
      <c r="O145" s="91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130</v>
      </c>
      <c r="AT145" s="227" t="s">
        <v>126</v>
      </c>
      <c r="AU145" s="227" t="s">
        <v>86</v>
      </c>
      <c r="AY145" s="17" t="s">
        <v>124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84</v>
      </c>
      <c r="BK145" s="228">
        <f>ROUND(I145*H145,2)</f>
        <v>0</v>
      </c>
      <c r="BL145" s="17" t="s">
        <v>130</v>
      </c>
      <c r="BM145" s="227" t="s">
        <v>166</v>
      </c>
    </row>
    <row r="146" spans="1:65" s="2" customFormat="1" ht="37.8" customHeight="1">
      <c r="A146" s="38"/>
      <c r="B146" s="39"/>
      <c r="C146" s="215" t="s">
        <v>162</v>
      </c>
      <c r="D146" s="215" t="s">
        <v>126</v>
      </c>
      <c r="E146" s="216" t="s">
        <v>167</v>
      </c>
      <c r="F146" s="217" t="s">
        <v>168</v>
      </c>
      <c r="G146" s="218" t="s">
        <v>129</v>
      </c>
      <c r="H146" s="219">
        <v>12000</v>
      </c>
      <c r="I146" s="220"/>
      <c r="J146" s="221">
        <f>ROUND(I146*H146,2)</f>
        <v>0</v>
      </c>
      <c r="K146" s="222"/>
      <c r="L146" s="44"/>
      <c r="M146" s="223" t="s">
        <v>1</v>
      </c>
      <c r="N146" s="224" t="s">
        <v>41</v>
      </c>
      <c r="O146" s="91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7" t="s">
        <v>130</v>
      </c>
      <c r="AT146" s="227" t="s">
        <v>126</v>
      </c>
      <c r="AU146" s="227" t="s">
        <v>86</v>
      </c>
      <c r="AY146" s="17" t="s">
        <v>124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84</v>
      </c>
      <c r="BK146" s="228">
        <f>ROUND(I146*H146,2)</f>
        <v>0</v>
      </c>
      <c r="BL146" s="17" t="s">
        <v>130</v>
      </c>
      <c r="BM146" s="227" t="s">
        <v>169</v>
      </c>
    </row>
    <row r="147" spans="1:51" s="13" customFormat="1" ht="12">
      <c r="A147" s="13"/>
      <c r="B147" s="240"/>
      <c r="C147" s="241"/>
      <c r="D147" s="242" t="s">
        <v>142</v>
      </c>
      <c r="E147" s="241"/>
      <c r="F147" s="243" t="s">
        <v>170</v>
      </c>
      <c r="G147" s="241"/>
      <c r="H147" s="244">
        <v>12000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142</v>
      </c>
      <c r="AU147" s="250" t="s">
        <v>86</v>
      </c>
      <c r="AV147" s="13" t="s">
        <v>86</v>
      </c>
      <c r="AW147" s="13" t="s">
        <v>4</v>
      </c>
      <c r="AX147" s="13" t="s">
        <v>84</v>
      </c>
      <c r="AY147" s="250" t="s">
        <v>124</v>
      </c>
    </row>
    <row r="148" spans="1:65" s="2" customFormat="1" ht="44.25" customHeight="1">
      <c r="A148" s="38"/>
      <c r="B148" s="39"/>
      <c r="C148" s="215" t="s">
        <v>171</v>
      </c>
      <c r="D148" s="215" t="s">
        <v>126</v>
      </c>
      <c r="E148" s="216" t="s">
        <v>172</v>
      </c>
      <c r="F148" s="217" t="s">
        <v>173</v>
      </c>
      <c r="G148" s="218" t="s">
        <v>174</v>
      </c>
      <c r="H148" s="219">
        <v>1</v>
      </c>
      <c r="I148" s="220"/>
      <c r="J148" s="221">
        <f>ROUND(I148*H148,2)</f>
        <v>0</v>
      </c>
      <c r="K148" s="222"/>
      <c r="L148" s="44"/>
      <c r="M148" s="223" t="s">
        <v>1</v>
      </c>
      <c r="N148" s="224" t="s">
        <v>41</v>
      </c>
      <c r="O148" s="91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7" t="s">
        <v>130</v>
      </c>
      <c r="AT148" s="227" t="s">
        <v>126</v>
      </c>
      <c r="AU148" s="227" t="s">
        <v>86</v>
      </c>
      <c r="AY148" s="17" t="s">
        <v>124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7" t="s">
        <v>84</v>
      </c>
      <c r="BK148" s="228">
        <f>ROUND(I148*H148,2)</f>
        <v>0</v>
      </c>
      <c r="BL148" s="17" t="s">
        <v>130</v>
      </c>
      <c r="BM148" s="227" t="s">
        <v>175</v>
      </c>
    </row>
    <row r="149" spans="1:65" s="2" customFormat="1" ht="37.8" customHeight="1">
      <c r="A149" s="38"/>
      <c r="B149" s="39"/>
      <c r="C149" s="215" t="s">
        <v>176</v>
      </c>
      <c r="D149" s="215" t="s">
        <v>126</v>
      </c>
      <c r="E149" s="216" t="s">
        <v>177</v>
      </c>
      <c r="F149" s="217" t="s">
        <v>178</v>
      </c>
      <c r="G149" s="218" t="s">
        <v>129</v>
      </c>
      <c r="H149" s="219">
        <v>400</v>
      </c>
      <c r="I149" s="220"/>
      <c r="J149" s="221">
        <f>ROUND(I149*H149,2)</f>
        <v>0</v>
      </c>
      <c r="K149" s="222"/>
      <c r="L149" s="44"/>
      <c r="M149" s="223" t="s">
        <v>1</v>
      </c>
      <c r="N149" s="224" t="s">
        <v>41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130</v>
      </c>
      <c r="AT149" s="227" t="s">
        <v>126</v>
      </c>
      <c r="AU149" s="227" t="s">
        <v>86</v>
      </c>
      <c r="AY149" s="17" t="s">
        <v>124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84</v>
      </c>
      <c r="BK149" s="228">
        <f>ROUND(I149*H149,2)</f>
        <v>0</v>
      </c>
      <c r="BL149" s="17" t="s">
        <v>130</v>
      </c>
      <c r="BM149" s="227" t="s">
        <v>179</v>
      </c>
    </row>
    <row r="150" spans="1:65" s="2" customFormat="1" ht="16.5" customHeight="1">
      <c r="A150" s="38"/>
      <c r="B150" s="39"/>
      <c r="C150" s="215" t="s">
        <v>8</v>
      </c>
      <c r="D150" s="215" t="s">
        <v>126</v>
      </c>
      <c r="E150" s="216" t="s">
        <v>180</v>
      </c>
      <c r="F150" s="217" t="s">
        <v>181</v>
      </c>
      <c r="G150" s="218" t="s">
        <v>129</v>
      </c>
      <c r="H150" s="219">
        <v>400</v>
      </c>
      <c r="I150" s="220"/>
      <c r="J150" s="221">
        <f>ROUND(I150*H150,2)</f>
        <v>0</v>
      </c>
      <c r="K150" s="222"/>
      <c r="L150" s="44"/>
      <c r="M150" s="223" t="s">
        <v>1</v>
      </c>
      <c r="N150" s="224" t="s">
        <v>41</v>
      </c>
      <c r="O150" s="91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7" t="s">
        <v>130</v>
      </c>
      <c r="AT150" s="227" t="s">
        <v>126</v>
      </c>
      <c r="AU150" s="227" t="s">
        <v>86</v>
      </c>
      <c r="AY150" s="17" t="s">
        <v>124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84</v>
      </c>
      <c r="BK150" s="228">
        <f>ROUND(I150*H150,2)</f>
        <v>0</v>
      </c>
      <c r="BL150" s="17" t="s">
        <v>130</v>
      </c>
      <c r="BM150" s="227" t="s">
        <v>182</v>
      </c>
    </row>
    <row r="151" spans="1:65" s="2" customFormat="1" ht="16.5" customHeight="1">
      <c r="A151" s="38"/>
      <c r="B151" s="39"/>
      <c r="C151" s="215" t="s">
        <v>183</v>
      </c>
      <c r="D151" s="215" t="s">
        <v>126</v>
      </c>
      <c r="E151" s="216" t="s">
        <v>184</v>
      </c>
      <c r="F151" s="217" t="s">
        <v>185</v>
      </c>
      <c r="G151" s="218" t="s">
        <v>129</v>
      </c>
      <c r="H151" s="219">
        <v>12000</v>
      </c>
      <c r="I151" s="220"/>
      <c r="J151" s="221">
        <f>ROUND(I151*H151,2)</f>
        <v>0</v>
      </c>
      <c r="K151" s="222"/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130</v>
      </c>
      <c r="AT151" s="227" t="s">
        <v>126</v>
      </c>
      <c r="AU151" s="227" t="s">
        <v>86</v>
      </c>
      <c r="AY151" s="17" t="s">
        <v>124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130</v>
      </c>
      <c r="BM151" s="227" t="s">
        <v>186</v>
      </c>
    </row>
    <row r="152" spans="1:51" s="13" customFormat="1" ht="12">
      <c r="A152" s="13"/>
      <c r="B152" s="240"/>
      <c r="C152" s="241"/>
      <c r="D152" s="242" t="s">
        <v>142</v>
      </c>
      <c r="E152" s="241"/>
      <c r="F152" s="243" t="s">
        <v>170</v>
      </c>
      <c r="G152" s="241"/>
      <c r="H152" s="244">
        <v>12000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142</v>
      </c>
      <c r="AU152" s="250" t="s">
        <v>86</v>
      </c>
      <c r="AV152" s="13" t="s">
        <v>86</v>
      </c>
      <c r="AW152" s="13" t="s">
        <v>4</v>
      </c>
      <c r="AX152" s="13" t="s">
        <v>84</v>
      </c>
      <c r="AY152" s="250" t="s">
        <v>124</v>
      </c>
    </row>
    <row r="153" spans="1:65" s="2" customFormat="1" ht="21.75" customHeight="1">
      <c r="A153" s="38"/>
      <c r="B153" s="39"/>
      <c r="C153" s="215" t="s">
        <v>187</v>
      </c>
      <c r="D153" s="215" t="s">
        <v>126</v>
      </c>
      <c r="E153" s="216" t="s">
        <v>188</v>
      </c>
      <c r="F153" s="217" t="s">
        <v>189</v>
      </c>
      <c r="G153" s="218" t="s">
        <v>129</v>
      </c>
      <c r="H153" s="219">
        <v>400</v>
      </c>
      <c r="I153" s="220"/>
      <c r="J153" s="221">
        <f>ROUND(I153*H153,2)</f>
        <v>0</v>
      </c>
      <c r="K153" s="222"/>
      <c r="L153" s="44"/>
      <c r="M153" s="223" t="s">
        <v>1</v>
      </c>
      <c r="N153" s="224" t="s">
        <v>41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130</v>
      </c>
      <c r="AT153" s="227" t="s">
        <v>126</v>
      </c>
      <c r="AU153" s="227" t="s">
        <v>86</v>
      </c>
      <c r="AY153" s="17" t="s">
        <v>124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84</v>
      </c>
      <c r="BK153" s="228">
        <f>ROUND(I153*H153,2)</f>
        <v>0</v>
      </c>
      <c r="BL153" s="17" t="s">
        <v>130</v>
      </c>
      <c r="BM153" s="227" t="s">
        <v>190</v>
      </c>
    </row>
    <row r="154" spans="1:65" s="2" customFormat="1" ht="21.75" customHeight="1">
      <c r="A154" s="38"/>
      <c r="B154" s="39"/>
      <c r="C154" s="215" t="s">
        <v>191</v>
      </c>
      <c r="D154" s="215" t="s">
        <v>126</v>
      </c>
      <c r="E154" s="216" t="s">
        <v>192</v>
      </c>
      <c r="F154" s="217" t="s">
        <v>193</v>
      </c>
      <c r="G154" s="218" t="s">
        <v>129</v>
      </c>
      <c r="H154" s="219">
        <v>150</v>
      </c>
      <c r="I154" s="220"/>
      <c r="J154" s="221">
        <f>ROUND(I154*H154,2)</f>
        <v>0</v>
      </c>
      <c r="K154" s="222"/>
      <c r="L154" s="44"/>
      <c r="M154" s="223" t="s">
        <v>1</v>
      </c>
      <c r="N154" s="224" t="s">
        <v>41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130</v>
      </c>
      <c r="AT154" s="227" t="s">
        <v>126</v>
      </c>
      <c r="AU154" s="227" t="s">
        <v>86</v>
      </c>
      <c r="AY154" s="17" t="s">
        <v>124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84</v>
      </c>
      <c r="BK154" s="228">
        <f>ROUND(I154*H154,2)</f>
        <v>0</v>
      </c>
      <c r="BL154" s="17" t="s">
        <v>130</v>
      </c>
      <c r="BM154" s="227" t="s">
        <v>194</v>
      </c>
    </row>
    <row r="155" spans="1:65" s="2" customFormat="1" ht="21.75" customHeight="1">
      <c r="A155" s="38"/>
      <c r="B155" s="39"/>
      <c r="C155" s="215" t="s">
        <v>153</v>
      </c>
      <c r="D155" s="215" t="s">
        <v>126</v>
      </c>
      <c r="E155" s="216" t="s">
        <v>195</v>
      </c>
      <c r="F155" s="217" t="s">
        <v>196</v>
      </c>
      <c r="G155" s="218" t="s">
        <v>129</v>
      </c>
      <c r="H155" s="219">
        <v>4500</v>
      </c>
      <c r="I155" s="220"/>
      <c r="J155" s="221">
        <f>ROUND(I155*H155,2)</f>
        <v>0</v>
      </c>
      <c r="K155" s="222"/>
      <c r="L155" s="44"/>
      <c r="M155" s="223" t="s">
        <v>1</v>
      </c>
      <c r="N155" s="224" t="s">
        <v>41</v>
      </c>
      <c r="O155" s="91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7" t="s">
        <v>130</v>
      </c>
      <c r="AT155" s="227" t="s">
        <v>126</v>
      </c>
      <c r="AU155" s="227" t="s">
        <v>86</v>
      </c>
      <c r="AY155" s="17" t="s">
        <v>124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84</v>
      </c>
      <c r="BK155" s="228">
        <f>ROUND(I155*H155,2)</f>
        <v>0</v>
      </c>
      <c r="BL155" s="17" t="s">
        <v>130</v>
      </c>
      <c r="BM155" s="227" t="s">
        <v>197</v>
      </c>
    </row>
    <row r="156" spans="1:51" s="13" customFormat="1" ht="12">
      <c r="A156" s="13"/>
      <c r="B156" s="240"/>
      <c r="C156" s="241"/>
      <c r="D156" s="242" t="s">
        <v>142</v>
      </c>
      <c r="E156" s="241"/>
      <c r="F156" s="243" t="s">
        <v>198</v>
      </c>
      <c r="G156" s="241"/>
      <c r="H156" s="244">
        <v>4500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142</v>
      </c>
      <c r="AU156" s="250" t="s">
        <v>86</v>
      </c>
      <c r="AV156" s="13" t="s">
        <v>86</v>
      </c>
      <c r="AW156" s="13" t="s">
        <v>4</v>
      </c>
      <c r="AX156" s="13" t="s">
        <v>84</v>
      </c>
      <c r="AY156" s="250" t="s">
        <v>124</v>
      </c>
    </row>
    <row r="157" spans="1:65" s="2" customFormat="1" ht="21.75" customHeight="1">
      <c r="A157" s="38"/>
      <c r="B157" s="39"/>
      <c r="C157" s="215" t="s">
        <v>199</v>
      </c>
      <c r="D157" s="215" t="s">
        <v>126</v>
      </c>
      <c r="E157" s="216" t="s">
        <v>200</v>
      </c>
      <c r="F157" s="217" t="s">
        <v>201</v>
      </c>
      <c r="G157" s="218" t="s">
        <v>129</v>
      </c>
      <c r="H157" s="219">
        <v>150</v>
      </c>
      <c r="I157" s="220"/>
      <c r="J157" s="221">
        <f>ROUND(I157*H157,2)</f>
        <v>0</v>
      </c>
      <c r="K157" s="222"/>
      <c r="L157" s="44"/>
      <c r="M157" s="223" t="s">
        <v>1</v>
      </c>
      <c r="N157" s="224" t="s">
        <v>41</v>
      </c>
      <c r="O157" s="91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130</v>
      </c>
      <c r="AT157" s="227" t="s">
        <v>126</v>
      </c>
      <c r="AU157" s="227" t="s">
        <v>86</v>
      </c>
      <c r="AY157" s="17" t="s">
        <v>124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84</v>
      </c>
      <c r="BK157" s="228">
        <f>ROUND(I157*H157,2)</f>
        <v>0</v>
      </c>
      <c r="BL157" s="17" t="s">
        <v>130</v>
      </c>
      <c r="BM157" s="227" t="s">
        <v>202</v>
      </c>
    </row>
    <row r="158" spans="1:65" s="2" customFormat="1" ht="24.15" customHeight="1">
      <c r="A158" s="38"/>
      <c r="B158" s="39"/>
      <c r="C158" s="215" t="s">
        <v>203</v>
      </c>
      <c r="D158" s="215" t="s">
        <v>126</v>
      </c>
      <c r="E158" s="216" t="s">
        <v>204</v>
      </c>
      <c r="F158" s="217" t="s">
        <v>205</v>
      </c>
      <c r="G158" s="218" t="s">
        <v>129</v>
      </c>
      <c r="H158" s="219">
        <v>400</v>
      </c>
      <c r="I158" s="220"/>
      <c r="J158" s="221">
        <f>ROUND(I158*H158,2)</f>
        <v>0</v>
      </c>
      <c r="K158" s="222"/>
      <c r="L158" s="44"/>
      <c r="M158" s="223" t="s">
        <v>1</v>
      </c>
      <c r="N158" s="224" t="s">
        <v>41</v>
      </c>
      <c r="O158" s="91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130</v>
      </c>
      <c r="AT158" s="227" t="s">
        <v>126</v>
      </c>
      <c r="AU158" s="227" t="s">
        <v>86</v>
      </c>
      <c r="AY158" s="17" t="s">
        <v>124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84</v>
      </c>
      <c r="BK158" s="228">
        <f>ROUND(I158*H158,2)</f>
        <v>0</v>
      </c>
      <c r="BL158" s="17" t="s">
        <v>130</v>
      </c>
      <c r="BM158" s="227" t="s">
        <v>206</v>
      </c>
    </row>
    <row r="159" spans="1:65" s="2" customFormat="1" ht="24.15" customHeight="1">
      <c r="A159" s="38"/>
      <c r="B159" s="39"/>
      <c r="C159" s="215" t="s">
        <v>207</v>
      </c>
      <c r="D159" s="215" t="s">
        <v>126</v>
      </c>
      <c r="E159" s="216" t="s">
        <v>208</v>
      </c>
      <c r="F159" s="217" t="s">
        <v>209</v>
      </c>
      <c r="G159" s="218" t="s">
        <v>129</v>
      </c>
      <c r="H159" s="219">
        <v>400</v>
      </c>
      <c r="I159" s="220"/>
      <c r="J159" s="221">
        <f>ROUND(I159*H159,2)</f>
        <v>0</v>
      </c>
      <c r="K159" s="222"/>
      <c r="L159" s="44"/>
      <c r="M159" s="223" t="s">
        <v>1</v>
      </c>
      <c r="N159" s="224" t="s">
        <v>41</v>
      </c>
      <c r="O159" s="91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130</v>
      </c>
      <c r="AT159" s="227" t="s">
        <v>126</v>
      </c>
      <c r="AU159" s="227" t="s">
        <v>86</v>
      </c>
      <c r="AY159" s="17" t="s">
        <v>124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84</v>
      </c>
      <c r="BK159" s="228">
        <f>ROUND(I159*H159,2)</f>
        <v>0</v>
      </c>
      <c r="BL159" s="17" t="s">
        <v>130</v>
      </c>
      <c r="BM159" s="227" t="s">
        <v>210</v>
      </c>
    </row>
    <row r="160" spans="1:63" s="12" customFormat="1" ht="22.8" customHeight="1">
      <c r="A160" s="12"/>
      <c r="B160" s="199"/>
      <c r="C160" s="200"/>
      <c r="D160" s="201" t="s">
        <v>75</v>
      </c>
      <c r="E160" s="213" t="s">
        <v>211</v>
      </c>
      <c r="F160" s="213" t="s">
        <v>212</v>
      </c>
      <c r="G160" s="200"/>
      <c r="H160" s="200"/>
      <c r="I160" s="203"/>
      <c r="J160" s="214">
        <f>BK160</f>
        <v>0</v>
      </c>
      <c r="K160" s="200"/>
      <c r="L160" s="205"/>
      <c r="M160" s="206"/>
      <c r="N160" s="207"/>
      <c r="O160" s="207"/>
      <c r="P160" s="208">
        <f>SUM(P161:P166)</f>
        <v>0</v>
      </c>
      <c r="Q160" s="207"/>
      <c r="R160" s="208">
        <f>SUM(R161:R166)</f>
        <v>0</v>
      </c>
      <c r="S160" s="207"/>
      <c r="T160" s="209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0" t="s">
        <v>84</v>
      </c>
      <c r="AT160" s="211" t="s">
        <v>75</v>
      </c>
      <c r="AU160" s="211" t="s">
        <v>84</v>
      </c>
      <c r="AY160" s="210" t="s">
        <v>124</v>
      </c>
      <c r="BK160" s="212">
        <f>SUM(BK161:BK166)</f>
        <v>0</v>
      </c>
    </row>
    <row r="161" spans="1:65" s="2" customFormat="1" ht="24.15" customHeight="1">
      <c r="A161" s="38"/>
      <c r="B161" s="39"/>
      <c r="C161" s="215" t="s">
        <v>213</v>
      </c>
      <c r="D161" s="215" t="s">
        <v>126</v>
      </c>
      <c r="E161" s="216" t="s">
        <v>214</v>
      </c>
      <c r="F161" s="217" t="s">
        <v>215</v>
      </c>
      <c r="G161" s="218" t="s">
        <v>216</v>
      </c>
      <c r="H161" s="219">
        <v>129.242</v>
      </c>
      <c r="I161" s="220"/>
      <c r="J161" s="221">
        <f>ROUND(I161*H161,2)</f>
        <v>0</v>
      </c>
      <c r="K161" s="222"/>
      <c r="L161" s="44"/>
      <c r="M161" s="223" t="s">
        <v>1</v>
      </c>
      <c r="N161" s="224" t="s">
        <v>41</v>
      </c>
      <c r="O161" s="91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130</v>
      </c>
      <c r="AT161" s="227" t="s">
        <v>126</v>
      </c>
      <c r="AU161" s="227" t="s">
        <v>86</v>
      </c>
      <c r="AY161" s="17" t="s">
        <v>124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84</v>
      </c>
      <c r="BK161" s="228">
        <f>ROUND(I161*H161,2)</f>
        <v>0</v>
      </c>
      <c r="BL161" s="17" t="s">
        <v>130</v>
      </c>
      <c r="BM161" s="227" t="s">
        <v>217</v>
      </c>
    </row>
    <row r="162" spans="1:65" s="2" customFormat="1" ht="24.15" customHeight="1">
      <c r="A162" s="38"/>
      <c r="B162" s="39"/>
      <c r="C162" s="215" t="s">
        <v>7</v>
      </c>
      <c r="D162" s="215" t="s">
        <v>126</v>
      </c>
      <c r="E162" s="216" t="s">
        <v>218</v>
      </c>
      <c r="F162" s="217" t="s">
        <v>219</v>
      </c>
      <c r="G162" s="218" t="s">
        <v>216</v>
      </c>
      <c r="H162" s="219">
        <v>1163.178</v>
      </c>
      <c r="I162" s="220"/>
      <c r="J162" s="221">
        <f>ROUND(I162*H162,2)</f>
        <v>0</v>
      </c>
      <c r="K162" s="222"/>
      <c r="L162" s="44"/>
      <c r="M162" s="223" t="s">
        <v>1</v>
      </c>
      <c r="N162" s="224" t="s">
        <v>41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130</v>
      </c>
      <c r="AT162" s="227" t="s">
        <v>126</v>
      </c>
      <c r="AU162" s="227" t="s">
        <v>86</v>
      </c>
      <c r="AY162" s="17" t="s">
        <v>124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84</v>
      </c>
      <c r="BK162" s="228">
        <f>ROUND(I162*H162,2)</f>
        <v>0</v>
      </c>
      <c r="BL162" s="17" t="s">
        <v>130</v>
      </c>
      <c r="BM162" s="227" t="s">
        <v>220</v>
      </c>
    </row>
    <row r="163" spans="1:51" s="13" customFormat="1" ht="12">
      <c r="A163" s="13"/>
      <c r="B163" s="240"/>
      <c r="C163" s="241"/>
      <c r="D163" s="242" t="s">
        <v>142</v>
      </c>
      <c r="E163" s="241"/>
      <c r="F163" s="243" t="s">
        <v>221</v>
      </c>
      <c r="G163" s="241"/>
      <c r="H163" s="244">
        <v>1163.178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142</v>
      </c>
      <c r="AU163" s="250" t="s">
        <v>86</v>
      </c>
      <c r="AV163" s="13" t="s">
        <v>86</v>
      </c>
      <c r="AW163" s="13" t="s">
        <v>4</v>
      </c>
      <c r="AX163" s="13" t="s">
        <v>84</v>
      </c>
      <c r="AY163" s="250" t="s">
        <v>124</v>
      </c>
    </row>
    <row r="164" spans="1:65" s="2" customFormat="1" ht="37.8" customHeight="1">
      <c r="A164" s="38"/>
      <c r="B164" s="39"/>
      <c r="C164" s="215" t="s">
        <v>222</v>
      </c>
      <c r="D164" s="215" t="s">
        <v>126</v>
      </c>
      <c r="E164" s="216" t="s">
        <v>223</v>
      </c>
      <c r="F164" s="217" t="s">
        <v>224</v>
      </c>
      <c r="G164" s="218" t="s">
        <v>216</v>
      </c>
      <c r="H164" s="219">
        <v>81</v>
      </c>
      <c r="I164" s="220"/>
      <c r="J164" s="221">
        <f>ROUND(I164*H164,2)</f>
        <v>0</v>
      </c>
      <c r="K164" s="222"/>
      <c r="L164" s="44"/>
      <c r="M164" s="223" t="s">
        <v>1</v>
      </c>
      <c r="N164" s="224" t="s">
        <v>41</v>
      </c>
      <c r="O164" s="91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7" t="s">
        <v>130</v>
      </c>
      <c r="AT164" s="227" t="s">
        <v>126</v>
      </c>
      <c r="AU164" s="227" t="s">
        <v>86</v>
      </c>
      <c r="AY164" s="17" t="s">
        <v>124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7" t="s">
        <v>84</v>
      </c>
      <c r="BK164" s="228">
        <f>ROUND(I164*H164,2)</f>
        <v>0</v>
      </c>
      <c r="BL164" s="17" t="s">
        <v>130</v>
      </c>
      <c r="BM164" s="227" t="s">
        <v>225</v>
      </c>
    </row>
    <row r="165" spans="1:65" s="2" customFormat="1" ht="44.25" customHeight="1">
      <c r="A165" s="38"/>
      <c r="B165" s="39"/>
      <c r="C165" s="215" t="s">
        <v>226</v>
      </c>
      <c r="D165" s="215" t="s">
        <v>126</v>
      </c>
      <c r="E165" s="216" t="s">
        <v>227</v>
      </c>
      <c r="F165" s="217" t="s">
        <v>228</v>
      </c>
      <c r="G165" s="218" t="s">
        <v>216</v>
      </c>
      <c r="H165" s="219">
        <v>48.242</v>
      </c>
      <c r="I165" s="220"/>
      <c r="J165" s="221">
        <f>ROUND(I165*H165,2)</f>
        <v>0</v>
      </c>
      <c r="K165" s="222"/>
      <c r="L165" s="44"/>
      <c r="M165" s="223" t="s">
        <v>1</v>
      </c>
      <c r="N165" s="224" t="s">
        <v>41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130</v>
      </c>
      <c r="AT165" s="227" t="s">
        <v>126</v>
      </c>
      <c r="AU165" s="227" t="s">
        <v>86</v>
      </c>
      <c r="AY165" s="17" t="s">
        <v>124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130</v>
      </c>
      <c r="BM165" s="227" t="s">
        <v>229</v>
      </c>
    </row>
    <row r="166" spans="1:51" s="13" customFormat="1" ht="12">
      <c r="A166" s="13"/>
      <c r="B166" s="240"/>
      <c r="C166" s="241"/>
      <c r="D166" s="242" t="s">
        <v>142</v>
      </c>
      <c r="E166" s="251" t="s">
        <v>1</v>
      </c>
      <c r="F166" s="243" t="s">
        <v>230</v>
      </c>
      <c r="G166" s="241"/>
      <c r="H166" s="244">
        <v>48.242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142</v>
      </c>
      <c r="AU166" s="250" t="s">
        <v>86</v>
      </c>
      <c r="AV166" s="13" t="s">
        <v>86</v>
      </c>
      <c r="AW166" s="13" t="s">
        <v>32</v>
      </c>
      <c r="AX166" s="13" t="s">
        <v>84</v>
      </c>
      <c r="AY166" s="250" t="s">
        <v>124</v>
      </c>
    </row>
    <row r="167" spans="1:63" s="12" customFormat="1" ht="22.8" customHeight="1">
      <c r="A167" s="12"/>
      <c r="B167" s="199"/>
      <c r="C167" s="200"/>
      <c r="D167" s="201" t="s">
        <v>75</v>
      </c>
      <c r="E167" s="213" t="s">
        <v>231</v>
      </c>
      <c r="F167" s="213" t="s">
        <v>232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P168</f>
        <v>0</v>
      </c>
      <c r="Q167" s="207"/>
      <c r="R167" s="208">
        <f>R168</f>
        <v>0</v>
      </c>
      <c r="S167" s="207"/>
      <c r="T167" s="20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84</v>
      </c>
      <c r="AT167" s="211" t="s">
        <v>75</v>
      </c>
      <c r="AU167" s="211" t="s">
        <v>84</v>
      </c>
      <c r="AY167" s="210" t="s">
        <v>124</v>
      </c>
      <c r="BK167" s="212">
        <f>BK168</f>
        <v>0</v>
      </c>
    </row>
    <row r="168" spans="1:65" s="2" customFormat="1" ht="24.15" customHeight="1">
      <c r="A168" s="38"/>
      <c r="B168" s="39"/>
      <c r="C168" s="215" t="s">
        <v>233</v>
      </c>
      <c r="D168" s="215" t="s">
        <v>126</v>
      </c>
      <c r="E168" s="216" t="s">
        <v>234</v>
      </c>
      <c r="F168" s="217" t="s">
        <v>235</v>
      </c>
      <c r="G168" s="218" t="s">
        <v>216</v>
      </c>
      <c r="H168" s="219">
        <v>76.217</v>
      </c>
      <c r="I168" s="220"/>
      <c r="J168" s="221">
        <f>ROUND(I168*H168,2)</f>
        <v>0</v>
      </c>
      <c r="K168" s="222"/>
      <c r="L168" s="44"/>
      <c r="M168" s="223" t="s">
        <v>1</v>
      </c>
      <c r="N168" s="224" t="s">
        <v>41</v>
      </c>
      <c r="O168" s="91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7" t="s">
        <v>130</v>
      </c>
      <c r="AT168" s="227" t="s">
        <v>126</v>
      </c>
      <c r="AU168" s="227" t="s">
        <v>86</v>
      </c>
      <c r="AY168" s="17" t="s">
        <v>124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84</v>
      </c>
      <c r="BK168" s="228">
        <f>ROUND(I168*H168,2)</f>
        <v>0</v>
      </c>
      <c r="BL168" s="17" t="s">
        <v>130</v>
      </c>
      <c r="BM168" s="227" t="s">
        <v>236</v>
      </c>
    </row>
    <row r="169" spans="1:63" s="12" customFormat="1" ht="25.9" customHeight="1">
      <c r="A169" s="12"/>
      <c r="B169" s="199"/>
      <c r="C169" s="200"/>
      <c r="D169" s="201" t="s">
        <v>75</v>
      </c>
      <c r="E169" s="202" t="s">
        <v>237</v>
      </c>
      <c r="F169" s="202" t="s">
        <v>238</v>
      </c>
      <c r="G169" s="200"/>
      <c r="H169" s="200"/>
      <c r="I169" s="203"/>
      <c r="J169" s="204">
        <f>BK169</f>
        <v>0</v>
      </c>
      <c r="K169" s="200"/>
      <c r="L169" s="205"/>
      <c r="M169" s="206"/>
      <c r="N169" s="207"/>
      <c r="O169" s="207"/>
      <c r="P169" s="208">
        <f>P170+P174+P176</f>
        <v>0</v>
      </c>
      <c r="Q169" s="207"/>
      <c r="R169" s="208">
        <f>R170+R174+R176</f>
        <v>1.54576</v>
      </c>
      <c r="S169" s="207"/>
      <c r="T169" s="209">
        <f>T170+T174+T176</f>
        <v>2.1615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86</v>
      </c>
      <c r="AT169" s="211" t="s">
        <v>75</v>
      </c>
      <c r="AU169" s="211" t="s">
        <v>76</v>
      </c>
      <c r="AY169" s="210" t="s">
        <v>124</v>
      </c>
      <c r="BK169" s="212">
        <f>BK170+BK174+BK176</f>
        <v>0</v>
      </c>
    </row>
    <row r="170" spans="1:63" s="12" customFormat="1" ht="22.8" customHeight="1">
      <c r="A170" s="12"/>
      <c r="B170" s="199"/>
      <c r="C170" s="200"/>
      <c r="D170" s="201" t="s">
        <v>75</v>
      </c>
      <c r="E170" s="213" t="s">
        <v>239</v>
      </c>
      <c r="F170" s="213" t="s">
        <v>240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SUM(P171:P173)</f>
        <v>0</v>
      </c>
      <c r="Q170" s="207"/>
      <c r="R170" s="208">
        <f>SUM(R171:R173)</f>
        <v>0.3305</v>
      </c>
      <c r="S170" s="207"/>
      <c r="T170" s="209">
        <f>SUM(T171:T173)</f>
        <v>0.297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86</v>
      </c>
      <c r="AT170" s="211" t="s">
        <v>75</v>
      </c>
      <c r="AU170" s="211" t="s">
        <v>84</v>
      </c>
      <c r="AY170" s="210" t="s">
        <v>124</v>
      </c>
      <c r="BK170" s="212">
        <f>SUM(BK171:BK173)</f>
        <v>0</v>
      </c>
    </row>
    <row r="171" spans="1:65" s="2" customFormat="1" ht="24.15" customHeight="1">
      <c r="A171" s="38"/>
      <c r="B171" s="39"/>
      <c r="C171" s="215" t="s">
        <v>241</v>
      </c>
      <c r="D171" s="215" t="s">
        <v>126</v>
      </c>
      <c r="E171" s="216" t="s">
        <v>242</v>
      </c>
      <c r="F171" s="217" t="s">
        <v>243</v>
      </c>
      <c r="G171" s="218" t="s">
        <v>129</v>
      </c>
      <c r="H171" s="219">
        <v>50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41</v>
      </c>
      <c r="O171" s="91"/>
      <c r="P171" s="225">
        <f>O171*H171</f>
        <v>0</v>
      </c>
      <c r="Q171" s="225">
        <v>0</v>
      </c>
      <c r="R171" s="225">
        <f>Q171*H171</f>
        <v>0</v>
      </c>
      <c r="S171" s="225">
        <v>0.00594</v>
      </c>
      <c r="T171" s="226">
        <f>S171*H171</f>
        <v>0.297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153</v>
      </c>
      <c r="AT171" s="227" t="s">
        <v>126</v>
      </c>
      <c r="AU171" s="227" t="s">
        <v>86</v>
      </c>
      <c r="AY171" s="17" t="s">
        <v>124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84</v>
      </c>
      <c r="BK171" s="228">
        <f>ROUND(I171*H171,2)</f>
        <v>0</v>
      </c>
      <c r="BL171" s="17" t="s">
        <v>153</v>
      </c>
      <c r="BM171" s="227" t="s">
        <v>244</v>
      </c>
    </row>
    <row r="172" spans="1:65" s="2" customFormat="1" ht="24.15" customHeight="1">
      <c r="A172" s="38"/>
      <c r="B172" s="39"/>
      <c r="C172" s="215" t="s">
        <v>245</v>
      </c>
      <c r="D172" s="215" t="s">
        <v>126</v>
      </c>
      <c r="E172" s="216" t="s">
        <v>246</v>
      </c>
      <c r="F172" s="217" t="s">
        <v>247</v>
      </c>
      <c r="G172" s="218" t="s">
        <v>129</v>
      </c>
      <c r="H172" s="219">
        <v>50</v>
      </c>
      <c r="I172" s="220"/>
      <c r="J172" s="221">
        <f>ROUND(I172*H172,2)</f>
        <v>0</v>
      </c>
      <c r="K172" s="222"/>
      <c r="L172" s="44"/>
      <c r="M172" s="223" t="s">
        <v>1</v>
      </c>
      <c r="N172" s="224" t="s">
        <v>41</v>
      </c>
      <c r="O172" s="91"/>
      <c r="P172" s="225">
        <f>O172*H172</f>
        <v>0</v>
      </c>
      <c r="Q172" s="225">
        <v>0.00661</v>
      </c>
      <c r="R172" s="225">
        <f>Q172*H172</f>
        <v>0.3305</v>
      </c>
      <c r="S172" s="225">
        <v>0</v>
      </c>
      <c r="T172" s="22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7" t="s">
        <v>153</v>
      </c>
      <c r="AT172" s="227" t="s">
        <v>126</v>
      </c>
      <c r="AU172" s="227" t="s">
        <v>86</v>
      </c>
      <c r="AY172" s="17" t="s">
        <v>124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7" t="s">
        <v>84</v>
      </c>
      <c r="BK172" s="228">
        <f>ROUND(I172*H172,2)</f>
        <v>0</v>
      </c>
      <c r="BL172" s="17" t="s">
        <v>153</v>
      </c>
      <c r="BM172" s="227" t="s">
        <v>248</v>
      </c>
    </row>
    <row r="173" spans="1:65" s="2" customFormat="1" ht="24.15" customHeight="1">
      <c r="A173" s="38"/>
      <c r="B173" s="39"/>
      <c r="C173" s="215" t="s">
        <v>249</v>
      </c>
      <c r="D173" s="215" t="s">
        <v>126</v>
      </c>
      <c r="E173" s="216" t="s">
        <v>250</v>
      </c>
      <c r="F173" s="217" t="s">
        <v>251</v>
      </c>
      <c r="G173" s="218" t="s">
        <v>216</v>
      </c>
      <c r="H173" s="219">
        <v>0.331</v>
      </c>
      <c r="I173" s="220"/>
      <c r="J173" s="221">
        <f>ROUND(I173*H173,2)</f>
        <v>0</v>
      </c>
      <c r="K173" s="222"/>
      <c r="L173" s="44"/>
      <c r="M173" s="223" t="s">
        <v>1</v>
      </c>
      <c r="N173" s="224" t="s">
        <v>41</v>
      </c>
      <c r="O173" s="91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7" t="s">
        <v>153</v>
      </c>
      <c r="AT173" s="227" t="s">
        <v>126</v>
      </c>
      <c r="AU173" s="227" t="s">
        <v>86</v>
      </c>
      <c r="AY173" s="17" t="s">
        <v>124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84</v>
      </c>
      <c r="BK173" s="228">
        <f>ROUND(I173*H173,2)</f>
        <v>0</v>
      </c>
      <c r="BL173" s="17" t="s">
        <v>153</v>
      </c>
      <c r="BM173" s="227" t="s">
        <v>252</v>
      </c>
    </row>
    <row r="174" spans="1:63" s="12" customFormat="1" ht="22.8" customHeight="1">
      <c r="A174" s="12"/>
      <c r="B174" s="199"/>
      <c r="C174" s="200"/>
      <c r="D174" s="201" t="s">
        <v>75</v>
      </c>
      <c r="E174" s="213" t="s">
        <v>253</v>
      </c>
      <c r="F174" s="213" t="s">
        <v>254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P175</f>
        <v>0</v>
      </c>
      <c r="Q174" s="207"/>
      <c r="R174" s="208">
        <f>R175</f>
        <v>0</v>
      </c>
      <c r="S174" s="207"/>
      <c r="T174" s="209">
        <f>T175</f>
        <v>0.8645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86</v>
      </c>
      <c r="AT174" s="211" t="s">
        <v>75</v>
      </c>
      <c r="AU174" s="211" t="s">
        <v>84</v>
      </c>
      <c r="AY174" s="210" t="s">
        <v>124</v>
      </c>
      <c r="BK174" s="212">
        <f>BK175</f>
        <v>0</v>
      </c>
    </row>
    <row r="175" spans="1:65" s="2" customFormat="1" ht="21.75" customHeight="1">
      <c r="A175" s="38"/>
      <c r="B175" s="39"/>
      <c r="C175" s="215" t="s">
        <v>255</v>
      </c>
      <c r="D175" s="215" t="s">
        <v>126</v>
      </c>
      <c r="E175" s="216" t="s">
        <v>256</v>
      </c>
      <c r="F175" s="217" t="s">
        <v>257</v>
      </c>
      <c r="G175" s="218" t="s">
        <v>129</v>
      </c>
      <c r="H175" s="219">
        <v>325</v>
      </c>
      <c r="I175" s="220"/>
      <c r="J175" s="221">
        <f>ROUND(I175*H175,2)</f>
        <v>0</v>
      </c>
      <c r="K175" s="222"/>
      <c r="L175" s="44"/>
      <c r="M175" s="223" t="s">
        <v>1</v>
      </c>
      <c r="N175" s="224" t="s">
        <v>41</v>
      </c>
      <c r="O175" s="91"/>
      <c r="P175" s="225">
        <f>O175*H175</f>
        <v>0</v>
      </c>
      <c r="Q175" s="225">
        <v>0</v>
      </c>
      <c r="R175" s="225">
        <f>Q175*H175</f>
        <v>0</v>
      </c>
      <c r="S175" s="225">
        <v>0.00266</v>
      </c>
      <c r="T175" s="226">
        <f>S175*H175</f>
        <v>0.8645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7" t="s">
        <v>153</v>
      </c>
      <c r="AT175" s="227" t="s">
        <v>126</v>
      </c>
      <c r="AU175" s="227" t="s">
        <v>86</v>
      </c>
      <c r="AY175" s="17" t="s">
        <v>124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7" t="s">
        <v>84</v>
      </c>
      <c r="BK175" s="228">
        <f>ROUND(I175*H175,2)</f>
        <v>0</v>
      </c>
      <c r="BL175" s="17" t="s">
        <v>153</v>
      </c>
      <c r="BM175" s="227" t="s">
        <v>258</v>
      </c>
    </row>
    <row r="176" spans="1:63" s="12" customFormat="1" ht="22.8" customHeight="1">
      <c r="A176" s="12"/>
      <c r="B176" s="199"/>
      <c r="C176" s="200"/>
      <c r="D176" s="201" t="s">
        <v>75</v>
      </c>
      <c r="E176" s="213" t="s">
        <v>259</v>
      </c>
      <c r="F176" s="213" t="s">
        <v>260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SUM(P177:P188)</f>
        <v>0</v>
      </c>
      <c r="Q176" s="207"/>
      <c r="R176" s="208">
        <f>SUM(R177:R188)</f>
        <v>1.21526</v>
      </c>
      <c r="S176" s="207"/>
      <c r="T176" s="209">
        <f>SUM(T177:T188)</f>
        <v>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86</v>
      </c>
      <c r="AT176" s="211" t="s">
        <v>75</v>
      </c>
      <c r="AU176" s="211" t="s">
        <v>84</v>
      </c>
      <c r="AY176" s="210" t="s">
        <v>124</v>
      </c>
      <c r="BK176" s="212">
        <f>SUM(BK177:BK188)</f>
        <v>0</v>
      </c>
    </row>
    <row r="177" spans="1:65" s="2" customFormat="1" ht="16.5" customHeight="1">
      <c r="A177" s="38"/>
      <c r="B177" s="39"/>
      <c r="C177" s="215" t="s">
        <v>261</v>
      </c>
      <c r="D177" s="215" t="s">
        <v>126</v>
      </c>
      <c r="E177" s="216" t="s">
        <v>262</v>
      </c>
      <c r="F177" s="217" t="s">
        <v>263</v>
      </c>
      <c r="G177" s="218" t="s">
        <v>129</v>
      </c>
      <c r="H177" s="219">
        <v>21</v>
      </c>
      <c r="I177" s="220"/>
      <c r="J177" s="221">
        <f>ROUND(I177*H177,2)</f>
        <v>0</v>
      </c>
      <c r="K177" s="222"/>
      <c r="L177" s="44"/>
      <c r="M177" s="223" t="s">
        <v>1</v>
      </c>
      <c r="N177" s="224" t="s">
        <v>41</v>
      </c>
      <c r="O177" s="91"/>
      <c r="P177" s="225">
        <f>O177*H177</f>
        <v>0</v>
      </c>
      <c r="Q177" s="225">
        <v>6E-05</v>
      </c>
      <c r="R177" s="225">
        <f>Q177*H177</f>
        <v>0.00126</v>
      </c>
      <c r="S177" s="225">
        <v>0</v>
      </c>
      <c r="T177" s="22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7" t="s">
        <v>153</v>
      </c>
      <c r="AT177" s="227" t="s">
        <v>126</v>
      </c>
      <c r="AU177" s="227" t="s">
        <v>86</v>
      </c>
      <c r="AY177" s="17" t="s">
        <v>124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84</v>
      </c>
      <c r="BK177" s="228">
        <f>ROUND(I177*H177,2)</f>
        <v>0</v>
      </c>
      <c r="BL177" s="17" t="s">
        <v>153</v>
      </c>
      <c r="BM177" s="227" t="s">
        <v>264</v>
      </c>
    </row>
    <row r="178" spans="1:65" s="2" customFormat="1" ht="24.15" customHeight="1">
      <c r="A178" s="38"/>
      <c r="B178" s="39"/>
      <c r="C178" s="229" t="s">
        <v>265</v>
      </c>
      <c r="D178" s="229" t="s">
        <v>137</v>
      </c>
      <c r="E178" s="230" t="s">
        <v>266</v>
      </c>
      <c r="F178" s="231" t="s">
        <v>267</v>
      </c>
      <c r="G178" s="232" t="s">
        <v>129</v>
      </c>
      <c r="H178" s="233">
        <v>22.05</v>
      </c>
      <c r="I178" s="234"/>
      <c r="J178" s="235">
        <f>ROUND(I178*H178,2)</f>
        <v>0</v>
      </c>
      <c r="K178" s="236"/>
      <c r="L178" s="237"/>
      <c r="M178" s="238" t="s">
        <v>1</v>
      </c>
      <c r="N178" s="239" t="s">
        <v>41</v>
      </c>
      <c r="O178" s="91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7" t="s">
        <v>268</v>
      </c>
      <c r="AT178" s="227" t="s">
        <v>137</v>
      </c>
      <c r="AU178" s="227" t="s">
        <v>86</v>
      </c>
      <c r="AY178" s="17" t="s">
        <v>124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7" t="s">
        <v>84</v>
      </c>
      <c r="BK178" s="228">
        <f>ROUND(I178*H178,2)</f>
        <v>0</v>
      </c>
      <c r="BL178" s="17" t="s">
        <v>153</v>
      </c>
      <c r="BM178" s="227" t="s">
        <v>269</v>
      </c>
    </row>
    <row r="179" spans="1:51" s="13" customFormat="1" ht="12">
      <c r="A179" s="13"/>
      <c r="B179" s="240"/>
      <c r="C179" s="241"/>
      <c r="D179" s="242" t="s">
        <v>142</v>
      </c>
      <c r="E179" s="241"/>
      <c r="F179" s="243" t="s">
        <v>270</v>
      </c>
      <c r="G179" s="241"/>
      <c r="H179" s="244">
        <v>22.05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142</v>
      </c>
      <c r="AU179" s="250" t="s">
        <v>86</v>
      </c>
      <c r="AV179" s="13" t="s">
        <v>86</v>
      </c>
      <c r="AW179" s="13" t="s">
        <v>4</v>
      </c>
      <c r="AX179" s="13" t="s">
        <v>84</v>
      </c>
      <c r="AY179" s="250" t="s">
        <v>124</v>
      </c>
    </row>
    <row r="180" spans="1:65" s="2" customFormat="1" ht="16.5" customHeight="1">
      <c r="A180" s="38"/>
      <c r="B180" s="39"/>
      <c r="C180" s="215" t="s">
        <v>271</v>
      </c>
      <c r="D180" s="215" t="s">
        <v>126</v>
      </c>
      <c r="E180" s="216" t="s">
        <v>272</v>
      </c>
      <c r="F180" s="217" t="s">
        <v>273</v>
      </c>
      <c r="G180" s="218" t="s">
        <v>274</v>
      </c>
      <c r="H180" s="219">
        <v>200</v>
      </c>
      <c r="I180" s="220"/>
      <c r="J180" s="221">
        <f>ROUND(I180*H180,2)</f>
        <v>0</v>
      </c>
      <c r="K180" s="222"/>
      <c r="L180" s="44"/>
      <c r="M180" s="223" t="s">
        <v>1</v>
      </c>
      <c r="N180" s="224" t="s">
        <v>41</v>
      </c>
      <c r="O180" s="91"/>
      <c r="P180" s="225">
        <f>O180*H180</f>
        <v>0</v>
      </c>
      <c r="Q180" s="225">
        <v>7E-05</v>
      </c>
      <c r="R180" s="225">
        <f>Q180*H180</f>
        <v>0.013999999999999999</v>
      </c>
      <c r="S180" s="225">
        <v>0</v>
      </c>
      <c r="T180" s="22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153</v>
      </c>
      <c r="AT180" s="227" t="s">
        <v>126</v>
      </c>
      <c r="AU180" s="227" t="s">
        <v>86</v>
      </c>
      <c r="AY180" s="17" t="s">
        <v>124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84</v>
      </c>
      <c r="BK180" s="228">
        <f>ROUND(I180*H180,2)</f>
        <v>0</v>
      </c>
      <c r="BL180" s="17" t="s">
        <v>153</v>
      </c>
      <c r="BM180" s="227" t="s">
        <v>275</v>
      </c>
    </row>
    <row r="181" spans="1:65" s="2" customFormat="1" ht="24.15" customHeight="1">
      <c r="A181" s="38"/>
      <c r="B181" s="39"/>
      <c r="C181" s="229" t="s">
        <v>268</v>
      </c>
      <c r="D181" s="229" t="s">
        <v>137</v>
      </c>
      <c r="E181" s="230" t="s">
        <v>276</v>
      </c>
      <c r="F181" s="231" t="s">
        <v>277</v>
      </c>
      <c r="G181" s="232" t="s">
        <v>274</v>
      </c>
      <c r="H181" s="233">
        <v>200</v>
      </c>
      <c r="I181" s="234"/>
      <c r="J181" s="235">
        <f>ROUND(I181*H181,2)</f>
        <v>0</v>
      </c>
      <c r="K181" s="236"/>
      <c r="L181" s="237"/>
      <c r="M181" s="238" t="s">
        <v>1</v>
      </c>
      <c r="N181" s="239" t="s">
        <v>41</v>
      </c>
      <c r="O181" s="91"/>
      <c r="P181" s="225">
        <f>O181*H181</f>
        <v>0</v>
      </c>
      <c r="Q181" s="225">
        <v>0.001</v>
      </c>
      <c r="R181" s="225">
        <f>Q181*H181</f>
        <v>0.2</v>
      </c>
      <c r="S181" s="225">
        <v>0</v>
      </c>
      <c r="T181" s="22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7" t="s">
        <v>268</v>
      </c>
      <c r="AT181" s="227" t="s">
        <v>137</v>
      </c>
      <c r="AU181" s="227" t="s">
        <v>86</v>
      </c>
      <c r="AY181" s="17" t="s">
        <v>124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7" t="s">
        <v>84</v>
      </c>
      <c r="BK181" s="228">
        <f>ROUND(I181*H181,2)</f>
        <v>0</v>
      </c>
      <c r="BL181" s="17" t="s">
        <v>153</v>
      </c>
      <c r="BM181" s="227" t="s">
        <v>278</v>
      </c>
    </row>
    <row r="182" spans="1:65" s="2" customFormat="1" ht="21.75" customHeight="1">
      <c r="A182" s="38"/>
      <c r="B182" s="39"/>
      <c r="C182" s="215" t="s">
        <v>279</v>
      </c>
      <c r="D182" s="215" t="s">
        <v>126</v>
      </c>
      <c r="E182" s="216" t="s">
        <v>280</v>
      </c>
      <c r="F182" s="217" t="s">
        <v>281</v>
      </c>
      <c r="G182" s="218" t="s">
        <v>274</v>
      </c>
      <c r="H182" s="219">
        <v>1000</v>
      </c>
      <c r="I182" s="220"/>
      <c r="J182" s="221">
        <f>ROUND(I182*H182,2)</f>
        <v>0</v>
      </c>
      <c r="K182" s="222"/>
      <c r="L182" s="44"/>
      <c r="M182" s="223" t="s">
        <v>1</v>
      </c>
      <c r="N182" s="224" t="s">
        <v>41</v>
      </c>
      <c r="O182" s="91"/>
      <c r="P182" s="225">
        <f>O182*H182</f>
        <v>0</v>
      </c>
      <c r="Q182" s="225">
        <v>0.001</v>
      </c>
      <c r="R182" s="225">
        <f>Q182*H182</f>
        <v>1</v>
      </c>
      <c r="S182" s="225">
        <v>0</v>
      </c>
      <c r="T182" s="22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7" t="s">
        <v>153</v>
      </c>
      <c r="AT182" s="227" t="s">
        <v>126</v>
      </c>
      <c r="AU182" s="227" t="s">
        <v>86</v>
      </c>
      <c r="AY182" s="17" t="s">
        <v>124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84</v>
      </c>
      <c r="BK182" s="228">
        <f>ROUND(I182*H182,2)</f>
        <v>0</v>
      </c>
      <c r="BL182" s="17" t="s">
        <v>153</v>
      </c>
      <c r="BM182" s="227" t="s">
        <v>282</v>
      </c>
    </row>
    <row r="183" spans="1:51" s="13" customFormat="1" ht="12">
      <c r="A183" s="13"/>
      <c r="B183" s="240"/>
      <c r="C183" s="241"/>
      <c r="D183" s="242" t="s">
        <v>142</v>
      </c>
      <c r="E183" s="251" t="s">
        <v>1</v>
      </c>
      <c r="F183" s="243" t="s">
        <v>283</v>
      </c>
      <c r="G183" s="241"/>
      <c r="H183" s="244">
        <v>1000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142</v>
      </c>
      <c r="AU183" s="250" t="s">
        <v>86</v>
      </c>
      <c r="AV183" s="13" t="s">
        <v>86</v>
      </c>
      <c r="AW183" s="13" t="s">
        <v>32</v>
      </c>
      <c r="AX183" s="13" t="s">
        <v>76</v>
      </c>
      <c r="AY183" s="250" t="s">
        <v>124</v>
      </c>
    </row>
    <row r="184" spans="1:51" s="14" customFormat="1" ht="12">
      <c r="A184" s="14"/>
      <c r="B184" s="252"/>
      <c r="C184" s="253"/>
      <c r="D184" s="242" t="s">
        <v>142</v>
      </c>
      <c r="E184" s="254" t="s">
        <v>1</v>
      </c>
      <c r="F184" s="255" t="s">
        <v>284</v>
      </c>
      <c r="G184" s="253"/>
      <c r="H184" s="256">
        <v>1000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142</v>
      </c>
      <c r="AU184" s="262" t="s">
        <v>86</v>
      </c>
      <c r="AV184" s="14" t="s">
        <v>130</v>
      </c>
      <c r="AW184" s="14" t="s">
        <v>32</v>
      </c>
      <c r="AX184" s="14" t="s">
        <v>84</v>
      </c>
      <c r="AY184" s="262" t="s">
        <v>124</v>
      </c>
    </row>
    <row r="185" spans="1:65" s="2" customFormat="1" ht="24.15" customHeight="1">
      <c r="A185" s="38"/>
      <c r="B185" s="39"/>
      <c r="C185" s="215" t="s">
        <v>285</v>
      </c>
      <c r="D185" s="215" t="s">
        <v>126</v>
      </c>
      <c r="E185" s="216" t="s">
        <v>286</v>
      </c>
      <c r="F185" s="217" t="s">
        <v>287</v>
      </c>
      <c r="G185" s="218" t="s">
        <v>274</v>
      </c>
      <c r="H185" s="219">
        <v>1000</v>
      </c>
      <c r="I185" s="220"/>
      <c r="J185" s="221">
        <f>ROUND(I185*H185,2)</f>
        <v>0</v>
      </c>
      <c r="K185" s="222"/>
      <c r="L185" s="44"/>
      <c r="M185" s="223" t="s">
        <v>1</v>
      </c>
      <c r="N185" s="224" t="s">
        <v>41</v>
      </c>
      <c r="O185" s="91"/>
      <c r="P185" s="225">
        <f>O185*H185</f>
        <v>0</v>
      </c>
      <c r="Q185" s="225">
        <v>0</v>
      </c>
      <c r="R185" s="225">
        <f>Q185*H185</f>
        <v>0</v>
      </c>
      <c r="S185" s="225">
        <v>0.001</v>
      </c>
      <c r="T185" s="226">
        <f>S185*H185</f>
        <v>1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153</v>
      </c>
      <c r="AT185" s="227" t="s">
        <v>126</v>
      </c>
      <c r="AU185" s="227" t="s">
        <v>86</v>
      </c>
      <c r="AY185" s="17" t="s">
        <v>124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84</v>
      </c>
      <c r="BK185" s="228">
        <f>ROUND(I185*H185,2)</f>
        <v>0</v>
      </c>
      <c r="BL185" s="17" t="s">
        <v>153</v>
      </c>
      <c r="BM185" s="227" t="s">
        <v>288</v>
      </c>
    </row>
    <row r="186" spans="1:51" s="13" customFormat="1" ht="12">
      <c r="A186" s="13"/>
      <c r="B186" s="240"/>
      <c r="C186" s="241"/>
      <c r="D186" s="242" t="s">
        <v>142</v>
      </c>
      <c r="E186" s="251" t="s">
        <v>1</v>
      </c>
      <c r="F186" s="243" t="s">
        <v>283</v>
      </c>
      <c r="G186" s="241"/>
      <c r="H186" s="244">
        <v>1000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142</v>
      </c>
      <c r="AU186" s="250" t="s">
        <v>86</v>
      </c>
      <c r="AV186" s="13" t="s">
        <v>86</v>
      </c>
      <c r="AW186" s="13" t="s">
        <v>32</v>
      </c>
      <c r="AX186" s="13" t="s">
        <v>76</v>
      </c>
      <c r="AY186" s="250" t="s">
        <v>124</v>
      </c>
    </row>
    <row r="187" spans="1:51" s="14" customFormat="1" ht="12">
      <c r="A187" s="14"/>
      <c r="B187" s="252"/>
      <c r="C187" s="253"/>
      <c r="D187" s="242" t="s">
        <v>142</v>
      </c>
      <c r="E187" s="254" t="s">
        <v>1</v>
      </c>
      <c r="F187" s="255" t="s">
        <v>284</v>
      </c>
      <c r="G187" s="253"/>
      <c r="H187" s="256">
        <v>1000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142</v>
      </c>
      <c r="AU187" s="262" t="s">
        <v>86</v>
      </c>
      <c r="AV187" s="14" t="s">
        <v>130</v>
      </c>
      <c r="AW187" s="14" t="s">
        <v>32</v>
      </c>
      <c r="AX187" s="14" t="s">
        <v>84</v>
      </c>
      <c r="AY187" s="262" t="s">
        <v>124</v>
      </c>
    </row>
    <row r="188" spans="1:65" s="2" customFormat="1" ht="24.15" customHeight="1">
      <c r="A188" s="38"/>
      <c r="B188" s="39"/>
      <c r="C188" s="215" t="s">
        <v>289</v>
      </c>
      <c r="D188" s="215" t="s">
        <v>126</v>
      </c>
      <c r="E188" s="216" t="s">
        <v>290</v>
      </c>
      <c r="F188" s="217" t="s">
        <v>291</v>
      </c>
      <c r="G188" s="218" t="s">
        <v>216</v>
      </c>
      <c r="H188" s="219">
        <v>1.215</v>
      </c>
      <c r="I188" s="220"/>
      <c r="J188" s="221">
        <f>ROUND(I188*H188,2)</f>
        <v>0</v>
      </c>
      <c r="K188" s="222"/>
      <c r="L188" s="44"/>
      <c r="M188" s="223" t="s">
        <v>1</v>
      </c>
      <c r="N188" s="224" t="s">
        <v>41</v>
      </c>
      <c r="O188" s="91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7" t="s">
        <v>153</v>
      </c>
      <c r="AT188" s="227" t="s">
        <v>126</v>
      </c>
      <c r="AU188" s="227" t="s">
        <v>86</v>
      </c>
      <c r="AY188" s="17" t="s">
        <v>124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7" t="s">
        <v>84</v>
      </c>
      <c r="BK188" s="228">
        <f>ROUND(I188*H188,2)</f>
        <v>0</v>
      </c>
      <c r="BL188" s="17" t="s">
        <v>153</v>
      </c>
      <c r="BM188" s="227" t="s">
        <v>292</v>
      </c>
    </row>
    <row r="189" spans="1:63" s="12" customFormat="1" ht="25.9" customHeight="1">
      <c r="A189" s="12"/>
      <c r="B189" s="199"/>
      <c r="C189" s="200"/>
      <c r="D189" s="201" t="s">
        <v>75</v>
      </c>
      <c r="E189" s="202" t="s">
        <v>293</v>
      </c>
      <c r="F189" s="202" t="s">
        <v>293</v>
      </c>
      <c r="G189" s="200"/>
      <c r="H189" s="200"/>
      <c r="I189" s="203"/>
      <c r="J189" s="204">
        <f>BK189</f>
        <v>0</v>
      </c>
      <c r="K189" s="200"/>
      <c r="L189" s="205"/>
      <c r="M189" s="206"/>
      <c r="N189" s="207"/>
      <c r="O189" s="207"/>
      <c r="P189" s="208">
        <f>P190+P209</f>
        <v>0</v>
      </c>
      <c r="Q189" s="207"/>
      <c r="R189" s="208">
        <f>R190+R209</f>
        <v>0</v>
      </c>
      <c r="S189" s="207"/>
      <c r="T189" s="209">
        <f>T190+T209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0" t="s">
        <v>84</v>
      </c>
      <c r="AT189" s="211" t="s">
        <v>75</v>
      </c>
      <c r="AU189" s="211" t="s">
        <v>76</v>
      </c>
      <c r="AY189" s="210" t="s">
        <v>124</v>
      </c>
      <c r="BK189" s="212">
        <f>BK190+BK209</f>
        <v>0</v>
      </c>
    </row>
    <row r="190" spans="1:63" s="12" customFormat="1" ht="22.8" customHeight="1">
      <c r="A190" s="12"/>
      <c r="B190" s="199"/>
      <c r="C190" s="200"/>
      <c r="D190" s="201" t="s">
        <v>75</v>
      </c>
      <c r="E190" s="213" t="s">
        <v>294</v>
      </c>
      <c r="F190" s="213" t="s">
        <v>295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SUM(P191:P208)</f>
        <v>0</v>
      </c>
      <c r="Q190" s="207"/>
      <c r="R190" s="208">
        <f>SUM(R191:R208)</f>
        <v>0</v>
      </c>
      <c r="S190" s="207"/>
      <c r="T190" s="209">
        <f>SUM(T191:T208)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84</v>
      </c>
      <c r="AT190" s="211" t="s">
        <v>75</v>
      </c>
      <c r="AU190" s="211" t="s">
        <v>84</v>
      </c>
      <c r="AY190" s="210" t="s">
        <v>124</v>
      </c>
      <c r="BK190" s="212">
        <f>SUM(BK191:BK208)</f>
        <v>0</v>
      </c>
    </row>
    <row r="191" spans="1:65" s="2" customFormat="1" ht="16.5" customHeight="1">
      <c r="A191" s="38"/>
      <c r="B191" s="39"/>
      <c r="C191" s="215" t="s">
        <v>296</v>
      </c>
      <c r="D191" s="215" t="s">
        <v>126</v>
      </c>
      <c r="E191" s="216" t="s">
        <v>297</v>
      </c>
      <c r="F191" s="217" t="s">
        <v>298</v>
      </c>
      <c r="G191" s="218" t="s">
        <v>299</v>
      </c>
      <c r="H191" s="219">
        <v>1</v>
      </c>
      <c r="I191" s="220"/>
      <c r="J191" s="221">
        <f>ROUND(I191*H191,2)</f>
        <v>0</v>
      </c>
      <c r="K191" s="222"/>
      <c r="L191" s="44"/>
      <c r="M191" s="223" t="s">
        <v>1</v>
      </c>
      <c r="N191" s="224" t="s">
        <v>41</v>
      </c>
      <c r="O191" s="91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130</v>
      </c>
      <c r="AT191" s="227" t="s">
        <v>126</v>
      </c>
      <c r="AU191" s="227" t="s">
        <v>86</v>
      </c>
      <c r="AY191" s="17" t="s">
        <v>124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84</v>
      </c>
      <c r="BK191" s="228">
        <f>ROUND(I191*H191,2)</f>
        <v>0</v>
      </c>
      <c r="BL191" s="17" t="s">
        <v>130</v>
      </c>
      <c r="BM191" s="227" t="s">
        <v>300</v>
      </c>
    </row>
    <row r="192" spans="1:51" s="15" customFormat="1" ht="12">
      <c r="A192" s="15"/>
      <c r="B192" s="263"/>
      <c r="C192" s="264"/>
      <c r="D192" s="242" t="s">
        <v>142</v>
      </c>
      <c r="E192" s="265" t="s">
        <v>1</v>
      </c>
      <c r="F192" s="266" t="s">
        <v>301</v>
      </c>
      <c r="G192" s="264"/>
      <c r="H192" s="265" t="s">
        <v>1</v>
      </c>
      <c r="I192" s="267"/>
      <c r="J192" s="264"/>
      <c r="K192" s="264"/>
      <c r="L192" s="268"/>
      <c r="M192" s="269"/>
      <c r="N192" s="270"/>
      <c r="O192" s="270"/>
      <c r="P192" s="270"/>
      <c r="Q192" s="270"/>
      <c r="R192" s="270"/>
      <c r="S192" s="270"/>
      <c r="T192" s="27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2" t="s">
        <v>142</v>
      </c>
      <c r="AU192" s="272" t="s">
        <v>86</v>
      </c>
      <c r="AV192" s="15" t="s">
        <v>84</v>
      </c>
      <c r="AW192" s="15" t="s">
        <v>32</v>
      </c>
      <c r="AX192" s="15" t="s">
        <v>76</v>
      </c>
      <c r="AY192" s="272" t="s">
        <v>124</v>
      </c>
    </row>
    <row r="193" spans="1:51" s="15" customFormat="1" ht="12">
      <c r="A193" s="15"/>
      <c r="B193" s="263"/>
      <c r="C193" s="264"/>
      <c r="D193" s="242" t="s">
        <v>142</v>
      </c>
      <c r="E193" s="265" t="s">
        <v>1</v>
      </c>
      <c r="F193" s="266" t="s">
        <v>302</v>
      </c>
      <c r="G193" s="264"/>
      <c r="H193" s="265" t="s">
        <v>1</v>
      </c>
      <c r="I193" s="267"/>
      <c r="J193" s="264"/>
      <c r="K193" s="264"/>
      <c r="L193" s="268"/>
      <c r="M193" s="269"/>
      <c r="N193" s="270"/>
      <c r="O193" s="270"/>
      <c r="P193" s="270"/>
      <c r="Q193" s="270"/>
      <c r="R193" s="270"/>
      <c r="S193" s="270"/>
      <c r="T193" s="27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2" t="s">
        <v>142</v>
      </c>
      <c r="AU193" s="272" t="s">
        <v>86</v>
      </c>
      <c r="AV193" s="15" t="s">
        <v>84</v>
      </c>
      <c r="AW193" s="15" t="s">
        <v>32</v>
      </c>
      <c r="AX193" s="15" t="s">
        <v>76</v>
      </c>
      <c r="AY193" s="272" t="s">
        <v>124</v>
      </c>
    </row>
    <row r="194" spans="1:51" s="15" customFormat="1" ht="12">
      <c r="A194" s="15"/>
      <c r="B194" s="263"/>
      <c r="C194" s="264"/>
      <c r="D194" s="242" t="s">
        <v>142</v>
      </c>
      <c r="E194" s="265" t="s">
        <v>1</v>
      </c>
      <c r="F194" s="266" t="s">
        <v>303</v>
      </c>
      <c r="G194" s="264"/>
      <c r="H194" s="265" t="s">
        <v>1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2" t="s">
        <v>142</v>
      </c>
      <c r="AU194" s="272" t="s">
        <v>86</v>
      </c>
      <c r="AV194" s="15" t="s">
        <v>84</v>
      </c>
      <c r="AW194" s="15" t="s">
        <v>32</v>
      </c>
      <c r="AX194" s="15" t="s">
        <v>76</v>
      </c>
      <c r="AY194" s="272" t="s">
        <v>124</v>
      </c>
    </row>
    <row r="195" spans="1:51" s="13" customFormat="1" ht="12">
      <c r="A195" s="13"/>
      <c r="B195" s="240"/>
      <c r="C195" s="241"/>
      <c r="D195" s="242" t="s">
        <v>142</v>
      </c>
      <c r="E195" s="251" t="s">
        <v>1</v>
      </c>
      <c r="F195" s="243" t="s">
        <v>304</v>
      </c>
      <c r="G195" s="241"/>
      <c r="H195" s="244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142</v>
      </c>
      <c r="AU195" s="250" t="s">
        <v>86</v>
      </c>
      <c r="AV195" s="13" t="s">
        <v>86</v>
      </c>
      <c r="AW195" s="13" t="s">
        <v>32</v>
      </c>
      <c r="AX195" s="13" t="s">
        <v>76</v>
      </c>
      <c r="AY195" s="250" t="s">
        <v>124</v>
      </c>
    </row>
    <row r="196" spans="1:51" s="14" customFormat="1" ht="12">
      <c r="A196" s="14"/>
      <c r="B196" s="252"/>
      <c r="C196" s="253"/>
      <c r="D196" s="242" t="s">
        <v>142</v>
      </c>
      <c r="E196" s="254" t="s">
        <v>1</v>
      </c>
      <c r="F196" s="255" t="s">
        <v>284</v>
      </c>
      <c r="G196" s="253"/>
      <c r="H196" s="256">
        <v>1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142</v>
      </c>
      <c r="AU196" s="262" t="s">
        <v>86</v>
      </c>
      <c r="AV196" s="14" t="s">
        <v>130</v>
      </c>
      <c r="AW196" s="14" t="s">
        <v>32</v>
      </c>
      <c r="AX196" s="14" t="s">
        <v>84</v>
      </c>
      <c r="AY196" s="262" t="s">
        <v>124</v>
      </c>
    </row>
    <row r="197" spans="1:65" s="2" customFormat="1" ht="16.5" customHeight="1">
      <c r="A197" s="38"/>
      <c r="B197" s="39"/>
      <c r="C197" s="215" t="s">
        <v>305</v>
      </c>
      <c r="D197" s="215" t="s">
        <v>126</v>
      </c>
      <c r="E197" s="216" t="s">
        <v>306</v>
      </c>
      <c r="F197" s="217" t="s">
        <v>307</v>
      </c>
      <c r="G197" s="218" t="s">
        <v>299</v>
      </c>
      <c r="H197" s="219">
        <v>1</v>
      </c>
      <c r="I197" s="220"/>
      <c r="J197" s="221">
        <f>ROUND(I197*H197,2)</f>
        <v>0</v>
      </c>
      <c r="K197" s="222"/>
      <c r="L197" s="44"/>
      <c r="M197" s="223" t="s">
        <v>1</v>
      </c>
      <c r="N197" s="224" t="s">
        <v>41</v>
      </c>
      <c r="O197" s="91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7" t="s">
        <v>130</v>
      </c>
      <c r="AT197" s="227" t="s">
        <v>126</v>
      </c>
      <c r="AU197" s="227" t="s">
        <v>86</v>
      </c>
      <c r="AY197" s="17" t="s">
        <v>124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7" t="s">
        <v>84</v>
      </c>
      <c r="BK197" s="228">
        <f>ROUND(I197*H197,2)</f>
        <v>0</v>
      </c>
      <c r="BL197" s="17" t="s">
        <v>130</v>
      </c>
      <c r="BM197" s="227" t="s">
        <v>308</v>
      </c>
    </row>
    <row r="198" spans="1:51" s="15" customFormat="1" ht="12">
      <c r="A198" s="15"/>
      <c r="B198" s="263"/>
      <c r="C198" s="264"/>
      <c r="D198" s="242" t="s">
        <v>142</v>
      </c>
      <c r="E198" s="265" t="s">
        <v>1</v>
      </c>
      <c r="F198" s="266" t="s">
        <v>309</v>
      </c>
      <c r="G198" s="264"/>
      <c r="H198" s="265" t="s">
        <v>1</v>
      </c>
      <c r="I198" s="267"/>
      <c r="J198" s="264"/>
      <c r="K198" s="264"/>
      <c r="L198" s="268"/>
      <c r="M198" s="269"/>
      <c r="N198" s="270"/>
      <c r="O198" s="270"/>
      <c r="P198" s="270"/>
      <c r="Q198" s="270"/>
      <c r="R198" s="270"/>
      <c r="S198" s="270"/>
      <c r="T198" s="27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2" t="s">
        <v>142</v>
      </c>
      <c r="AU198" s="272" t="s">
        <v>86</v>
      </c>
      <c r="AV198" s="15" t="s">
        <v>84</v>
      </c>
      <c r="AW198" s="15" t="s">
        <v>32</v>
      </c>
      <c r="AX198" s="15" t="s">
        <v>76</v>
      </c>
      <c r="AY198" s="272" t="s">
        <v>124</v>
      </c>
    </row>
    <row r="199" spans="1:51" s="15" customFormat="1" ht="12">
      <c r="A199" s="15"/>
      <c r="B199" s="263"/>
      <c r="C199" s="264"/>
      <c r="D199" s="242" t="s">
        <v>142</v>
      </c>
      <c r="E199" s="265" t="s">
        <v>1</v>
      </c>
      <c r="F199" s="266" t="s">
        <v>310</v>
      </c>
      <c r="G199" s="264"/>
      <c r="H199" s="265" t="s">
        <v>1</v>
      </c>
      <c r="I199" s="267"/>
      <c r="J199" s="264"/>
      <c r="K199" s="264"/>
      <c r="L199" s="268"/>
      <c r="M199" s="269"/>
      <c r="N199" s="270"/>
      <c r="O199" s="270"/>
      <c r="P199" s="270"/>
      <c r="Q199" s="270"/>
      <c r="R199" s="270"/>
      <c r="S199" s="270"/>
      <c r="T199" s="27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2" t="s">
        <v>142</v>
      </c>
      <c r="AU199" s="272" t="s">
        <v>86</v>
      </c>
      <c r="AV199" s="15" t="s">
        <v>84</v>
      </c>
      <c r="AW199" s="15" t="s">
        <v>32</v>
      </c>
      <c r="AX199" s="15" t="s">
        <v>76</v>
      </c>
      <c r="AY199" s="272" t="s">
        <v>124</v>
      </c>
    </row>
    <row r="200" spans="1:51" s="15" customFormat="1" ht="12">
      <c r="A200" s="15"/>
      <c r="B200" s="263"/>
      <c r="C200" s="264"/>
      <c r="D200" s="242" t="s">
        <v>142</v>
      </c>
      <c r="E200" s="265" t="s">
        <v>1</v>
      </c>
      <c r="F200" s="266" t="s">
        <v>311</v>
      </c>
      <c r="G200" s="264"/>
      <c r="H200" s="265" t="s">
        <v>1</v>
      </c>
      <c r="I200" s="267"/>
      <c r="J200" s="264"/>
      <c r="K200" s="264"/>
      <c r="L200" s="268"/>
      <c r="M200" s="269"/>
      <c r="N200" s="270"/>
      <c r="O200" s="270"/>
      <c r="P200" s="270"/>
      <c r="Q200" s="270"/>
      <c r="R200" s="270"/>
      <c r="S200" s="270"/>
      <c r="T200" s="27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2" t="s">
        <v>142</v>
      </c>
      <c r="AU200" s="272" t="s">
        <v>86</v>
      </c>
      <c r="AV200" s="15" t="s">
        <v>84</v>
      </c>
      <c r="AW200" s="15" t="s">
        <v>32</v>
      </c>
      <c r="AX200" s="15" t="s">
        <v>76</v>
      </c>
      <c r="AY200" s="272" t="s">
        <v>124</v>
      </c>
    </row>
    <row r="201" spans="1:51" s="15" customFormat="1" ht="12">
      <c r="A201" s="15"/>
      <c r="B201" s="263"/>
      <c r="C201" s="264"/>
      <c r="D201" s="242" t="s">
        <v>142</v>
      </c>
      <c r="E201" s="265" t="s">
        <v>1</v>
      </c>
      <c r="F201" s="266" t="s">
        <v>312</v>
      </c>
      <c r="G201" s="264"/>
      <c r="H201" s="265" t="s">
        <v>1</v>
      </c>
      <c r="I201" s="267"/>
      <c r="J201" s="264"/>
      <c r="K201" s="264"/>
      <c r="L201" s="268"/>
      <c r="M201" s="269"/>
      <c r="N201" s="270"/>
      <c r="O201" s="270"/>
      <c r="P201" s="270"/>
      <c r="Q201" s="270"/>
      <c r="R201" s="270"/>
      <c r="S201" s="270"/>
      <c r="T201" s="27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2" t="s">
        <v>142</v>
      </c>
      <c r="AU201" s="272" t="s">
        <v>86</v>
      </c>
      <c r="AV201" s="15" t="s">
        <v>84</v>
      </c>
      <c r="AW201" s="15" t="s">
        <v>32</v>
      </c>
      <c r="AX201" s="15" t="s">
        <v>76</v>
      </c>
      <c r="AY201" s="272" t="s">
        <v>124</v>
      </c>
    </row>
    <row r="202" spans="1:51" s="13" customFormat="1" ht="12">
      <c r="A202" s="13"/>
      <c r="B202" s="240"/>
      <c r="C202" s="241"/>
      <c r="D202" s="242" t="s">
        <v>142</v>
      </c>
      <c r="E202" s="251" t="s">
        <v>1</v>
      </c>
      <c r="F202" s="243" t="s">
        <v>304</v>
      </c>
      <c r="G202" s="241"/>
      <c r="H202" s="244">
        <v>1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142</v>
      </c>
      <c r="AU202" s="250" t="s">
        <v>86</v>
      </c>
      <c r="AV202" s="13" t="s">
        <v>86</v>
      </c>
      <c r="AW202" s="13" t="s">
        <v>32</v>
      </c>
      <c r="AX202" s="13" t="s">
        <v>76</v>
      </c>
      <c r="AY202" s="250" t="s">
        <v>124</v>
      </c>
    </row>
    <row r="203" spans="1:51" s="14" customFormat="1" ht="12">
      <c r="A203" s="14"/>
      <c r="B203" s="252"/>
      <c r="C203" s="253"/>
      <c r="D203" s="242" t="s">
        <v>142</v>
      </c>
      <c r="E203" s="254" t="s">
        <v>1</v>
      </c>
      <c r="F203" s="255" t="s">
        <v>284</v>
      </c>
      <c r="G203" s="253"/>
      <c r="H203" s="256">
        <v>1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142</v>
      </c>
      <c r="AU203" s="262" t="s">
        <v>86</v>
      </c>
      <c r="AV203" s="14" t="s">
        <v>130</v>
      </c>
      <c r="AW203" s="14" t="s">
        <v>32</v>
      </c>
      <c r="AX203" s="14" t="s">
        <v>84</v>
      </c>
      <c r="AY203" s="262" t="s">
        <v>124</v>
      </c>
    </row>
    <row r="204" spans="1:65" s="2" customFormat="1" ht="16.5" customHeight="1">
      <c r="A204" s="38"/>
      <c r="B204" s="39"/>
      <c r="C204" s="215" t="s">
        <v>313</v>
      </c>
      <c r="D204" s="215" t="s">
        <v>126</v>
      </c>
      <c r="E204" s="216" t="s">
        <v>314</v>
      </c>
      <c r="F204" s="217" t="s">
        <v>315</v>
      </c>
      <c r="G204" s="218" t="s">
        <v>299</v>
      </c>
      <c r="H204" s="219">
        <v>1</v>
      </c>
      <c r="I204" s="220"/>
      <c r="J204" s="221">
        <f>ROUND(I204*H204,2)</f>
        <v>0</v>
      </c>
      <c r="K204" s="222"/>
      <c r="L204" s="44"/>
      <c r="M204" s="223" t="s">
        <v>1</v>
      </c>
      <c r="N204" s="224" t="s">
        <v>41</v>
      </c>
      <c r="O204" s="91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7" t="s">
        <v>130</v>
      </c>
      <c r="AT204" s="227" t="s">
        <v>126</v>
      </c>
      <c r="AU204" s="227" t="s">
        <v>86</v>
      </c>
      <c r="AY204" s="17" t="s">
        <v>124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84</v>
      </c>
      <c r="BK204" s="228">
        <f>ROUND(I204*H204,2)</f>
        <v>0</v>
      </c>
      <c r="BL204" s="17" t="s">
        <v>130</v>
      </c>
      <c r="BM204" s="227" t="s">
        <v>316</v>
      </c>
    </row>
    <row r="205" spans="1:51" s="15" customFormat="1" ht="12">
      <c r="A205" s="15"/>
      <c r="B205" s="263"/>
      <c r="C205" s="264"/>
      <c r="D205" s="242" t="s">
        <v>142</v>
      </c>
      <c r="E205" s="265" t="s">
        <v>1</v>
      </c>
      <c r="F205" s="266" t="s">
        <v>317</v>
      </c>
      <c r="G205" s="264"/>
      <c r="H205" s="265" t="s">
        <v>1</v>
      </c>
      <c r="I205" s="267"/>
      <c r="J205" s="264"/>
      <c r="K205" s="264"/>
      <c r="L205" s="268"/>
      <c r="M205" s="269"/>
      <c r="N205" s="270"/>
      <c r="O205" s="270"/>
      <c r="P205" s="270"/>
      <c r="Q205" s="270"/>
      <c r="R205" s="270"/>
      <c r="S205" s="270"/>
      <c r="T205" s="271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2" t="s">
        <v>142</v>
      </c>
      <c r="AU205" s="272" t="s">
        <v>86</v>
      </c>
      <c r="AV205" s="15" t="s">
        <v>84</v>
      </c>
      <c r="AW205" s="15" t="s">
        <v>32</v>
      </c>
      <c r="AX205" s="15" t="s">
        <v>76</v>
      </c>
      <c r="AY205" s="272" t="s">
        <v>124</v>
      </c>
    </row>
    <row r="206" spans="1:51" s="15" customFormat="1" ht="12">
      <c r="A206" s="15"/>
      <c r="B206" s="263"/>
      <c r="C206" s="264"/>
      <c r="D206" s="242" t="s">
        <v>142</v>
      </c>
      <c r="E206" s="265" t="s">
        <v>1</v>
      </c>
      <c r="F206" s="266" t="s">
        <v>318</v>
      </c>
      <c r="G206" s="264"/>
      <c r="H206" s="265" t="s">
        <v>1</v>
      </c>
      <c r="I206" s="267"/>
      <c r="J206" s="264"/>
      <c r="K206" s="264"/>
      <c r="L206" s="268"/>
      <c r="M206" s="269"/>
      <c r="N206" s="270"/>
      <c r="O206" s="270"/>
      <c r="P206" s="270"/>
      <c r="Q206" s="270"/>
      <c r="R206" s="270"/>
      <c r="S206" s="270"/>
      <c r="T206" s="27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2" t="s">
        <v>142</v>
      </c>
      <c r="AU206" s="272" t="s">
        <v>86</v>
      </c>
      <c r="AV206" s="15" t="s">
        <v>84</v>
      </c>
      <c r="AW206" s="15" t="s">
        <v>32</v>
      </c>
      <c r="AX206" s="15" t="s">
        <v>76</v>
      </c>
      <c r="AY206" s="272" t="s">
        <v>124</v>
      </c>
    </row>
    <row r="207" spans="1:51" s="13" customFormat="1" ht="12">
      <c r="A207" s="13"/>
      <c r="B207" s="240"/>
      <c r="C207" s="241"/>
      <c r="D207" s="242" t="s">
        <v>142</v>
      </c>
      <c r="E207" s="251" t="s">
        <v>1</v>
      </c>
      <c r="F207" s="243" t="s">
        <v>304</v>
      </c>
      <c r="G207" s="241"/>
      <c r="H207" s="244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142</v>
      </c>
      <c r="AU207" s="250" t="s">
        <v>86</v>
      </c>
      <c r="AV207" s="13" t="s">
        <v>86</v>
      </c>
      <c r="AW207" s="13" t="s">
        <v>32</v>
      </c>
      <c r="AX207" s="13" t="s">
        <v>76</v>
      </c>
      <c r="AY207" s="250" t="s">
        <v>124</v>
      </c>
    </row>
    <row r="208" spans="1:51" s="14" customFormat="1" ht="12">
      <c r="A208" s="14"/>
      <c r="B208" s="252"/>
      <c r="C208" s="253"/>
      <c r="D208" s="242" t="s">
        <v>142</v>
      </c>
      <c r="E208" s="254" t="s">
        <v>1</v>
      </c>
      <c r="F208" s="255" t="s">
        <v>284</v>
      </c>
      <c r="G208" s="253"/>
      <c r="H208" s="256">
        <v>1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142</v>
      </c>
      <c r="AU208" s="262" t="s">
        <v>86</v>
      </c>
      <c r="AV208" s="14" t="s">
        <v>130</v>
      </c>
      <c r="AW208" s="14" t="s">
        <v>32</v>
      </c>
      <c r="AX208" s="14" t="s">
        <v>84</v>
      </c>
      <c r="AY208" s="262" t="s">
        <v>124</v>
      </c>
    </row>
    <row r="209" spans="1:63" s="12" customFormat="1" ht="22.8" customHeight="1">
      <c r="A209" s="12"/>
      <c r="B209" s="199"/>
      <c r="C209" s="200"/>
      <c r="D209" s="201" t="s">
        <v>75</v>
      </c>
      <c r="E209" s="213" t="s">
        <v>319</v>
      </c>
      <c r="F209" s="213" t="s">
        <v>320</v>
      </c>
      <c r="G209" s="200"/>
      <c r="H209" s="200"/>
      <c r="I209" s="203"/>
      <c r="J209" s="214">
        <f>BK209</f>
        <v>0</v>
      </c>
      <c r="K209" s="200"/>
      <c r="L209" s="205"/>
      <c r="M209" s="206"/>
      <c r="N209" s="207"/>
      <c r="O209" s="207"/>
      <c r="P209" s="208">
        <f>SUM(P210:P223)</f>
        <v>0</v>
      </c>
      <c r="Q209" s="207"/>
      <c r="R209" s="208">
        <f>SUM(R210:R223)</f>
        <v>0</v>
      </c>
      <c r="S209" s="207"/>
      <c r="T209" s="209">
        <f>SUM(T210:T223)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84</v>
      </c>
      <c r="AT209" s="211" t="s">
        <v>75</v>
      </c>
      <c r="AU209" s="211" t="s">
        <v>84</v>
      </c>
      <c r="AY209" s="210" t="s">
        <v>124</v>
      </c>
      <c r="BK209" s="212">
        <f>SUM(BK210:BK223)</f>
        <v>0</v>
      </c>
    </row>
    <row r="210" spans="1:65" s="2" customFormat="1" ht="16.5" customHeight="1">
      <c r="A210" s="38"/>
      <c r="B210" s="39"/>
      <c r="C210" s="215" t="s">
        <v>321</v>
      </c>
      <c r="D210" s="215" t="s">
        <v>126</v>
      </c>
      <c r="E210" s="216" t="s">
        <v>322</v>
      </c>
      <c r="F210" s="217" t="s">
        <v>323</v>
      </c>
      <c r="G210" s="218" t="s">
        <v>299</v>
      </c>
      <c r="H210" s="219">
        <v>1</v>
      </c>
      <c r="I210" s="220"/>
      <c r="J210" s="221">
        <f>ROUND(I210*H210,2)</f>
        <v>0</v>
      </c>
      <c r="K210" s="222"/>
      <c r="L210" s="44"/>
      <c r="M210" s="223" t="s">
        <v>1</v>
      </c>
      <c r="N210" s="224" t="s">
        <v>41</v>
      </c>
      <c r="O210" s="91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130</v>
      </c>
      <c r="AT210" s="227" t="s">
        <v>126</v>
      </c>
      <c r="AU210" s="227" t="s">
        <v>86</v>
      </c>
      <c r="AY210" s="17" t="s">
        <v>124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84</v>
      </c>
      <c r="BK210" s="228">
        <f>ROUND(I210*H210,2)</f>
        <v>0</v>
      </c>
      <c r="BL210" s="17" t="s">
        <v>130</v>
      </c>
      <c r="BM210" s="227" t="s">
        <v>324</v>
      </c>
    </row>
    <row r="211" spans="1:51" s="15" customFormat="1" ht="12">
      <c r="A211" s="15"/>
      <c r="B211" s="263"/>
      <c r="C211" s="264"/>
      <c r="D211" s="242" t="s">
        <v>142</v>
      </c>
      <c r="E211" s="265" t="s">
        <v>1</v>
      </c>
      <c r="F211" s="266" t="s">
        <v>325</v>
      </c>
      <c r="G211" s="264"/>
      <c r="H211" s="265" t="s">
        <v>1</v>
      </c>
      <c r="I211" s="267"/>
      <c r="J211" s="264"/>
      <c r="K211" s="264"/>
      <c r="L211" s="268"/>
      <c r="M211" s="269"/>
      <c r="N211" s="270"/>
      <c r="O211" s="270"/>
      <c r="P211" s="270"/>
      <c r="Q211" s="270"/>
      <c r="R211" s="270"/>
      <c r="S211" s="270"/>
      <c r="T211" s="27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2" t="s">
        <v>142</v>
      </c>
      <c r="AU211" s="272" t="s">
        <v>86</v>
      </c>
      <c r="AV211" s="15" t="s">
        <v>84</v>
      </c>
      <c r="AW211" s="15" t="s">
        <v>32</v>
      </c>
      <c r="AX211" s="15" t="s">
        <v>76</v>
      </c>
      <c r="AY211" s="272" t="s">
        <v>124</v>
      </c>
    </row>
    <row r="212" spans="1:51" s="15" customFormat="1" ht="12">
      <c r="A212" s="15"/>
      <c r="B212" s="263"/>
      <c r="C212" s="264"/>
      <c r="D212" s="242" t="s">
        <v>142</v>
      </c>
      <c r="E212" s="265" t="s">
        <v>1</v>
      </c>
      <c r="F212" s="266" t="s">
        <v>326</v>
      </c>
      <c r="G212" s="264"/>
      <c r="H212" s="265" t="s">
        <v>1</v>
      </c>
      <c r="I212" s="267"/>
      <c r="J212" s="264"/>
      <c r="K212" s="264"/>
      <c r="L212" s="268"/>
      <c r="M212" s="269"/>
      <c r="N212" s="270"/>
      <c r="O212" s="270"/>
      <c r="P212" s="270"/>
      <c r="Q212" s="270"/>
      <c r="R212" s="270"/>
      <c r="S212" s="270"/>
      <c r="T212" s="27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2" t="s">
        <v>142</v>
      </c>
      <c r="AU212" s="272" t="s">
        <v>86</v>
      </c>
      <c r="AV212" s="15" t="s">
        <v>84</v>
      </c>
      <c r="AW212" s="15" t="s">
        <v>32</v>
      </c>
      <c r="AX212" s="15" t="s">
        <v>76</v>
      </c>
      <c r="AY212" s="272" t="s">
        <v>124</v>
      </c>
    </row>
    <row r="213" spans="1:51" s="15" customFormat="1" ht="12">
      <c r="A213" s="15"/>
      <c r="B213" s="263"/>
      <c r="C213" s="264"/>
      <c r="D213" s="242" t="s">
        <v>142</v>
      </c>
      <c r="E213" s="265" t="s">
        <v>1</v>
      </c>
      <c r="F213" s="266" t="s">
        <v>327</v>
      </c>
      <c r="G213" s="264"/>
      <c r="H213" s="265" t="s">
        <v>1</v>
      </c>
      <c r="I213" s="267"/>
      <c r="J213" s="264"/>
      <c r="K213" s="264"/>
      <c r="L213" s="268"/>
      <c r="M213" s="269"/>
      <c r="N213" s="270"/>
      <c r="O213" s="270"/>
      <c r="P213" s="270"/>
      <c r="Q213" s="270"/>
      <c r="R213" s="270"/>
      <c r="S213" s="270"/>
      <c r="T213" s="27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2" t="s">
        <v>142</v>
      </c>
      <c r="AU213" s="272" t="s">
        <v>86</v>
      </c>
      <c r="AV213" s="15" t="s">
        <v>84</v>
      </c>
      <c r="AW213" s="15" t="s">
        <v>32</v>
      </c>
      <c r="AX213" s="15" t="s">
        <v>76</v>
      </c>
      <c r="AY213" s="272" t="s">
        <v>124</v>
      </c>
    </row>
    <row r="214" spans="1:51" s="15" customFormat="1" ht="12">
      <c r="A214" s="15"/>
      <c r="B214" s="263"/>
      <c r="C214" s="264"/>
      <c r="D214" s="242" t="s">
        <v>142</v>
      </c>
      <c r="E214" s="265" t="s">
        <v>1</v>
      </c>
      <c r="F214" s="266" t="s">
        <v>328</v>
      </c>
      <c r="G214" s="264"/>
      <c r="H214" s="265" t="s">
        <v>1</v>
      </c>
      <c r="I214" s="267"/>
      <c r="J214" s="264"/>
      <c r="K214" s="264"/>
      <c r="L214" s="268"/>
      <c r="M214" s="269"/>
      <c r="N214" s="270"/>
      <c r="O214" s="270"/>
      <c r="P214" s="270"/>
      <c r="Q214" s="270"/>
      <c r="R214" s="270"/>
      <c r="S214" s="270"/>
      <c r="T214" s="27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2" t="s">
        <v>142</v>
      </c>
      <c r="AU214" s="272" t="s">
        <v>86</v>
      </c>
      <c r="AV214" s="15" t="s">
        <v>84</v>
      </c>
      <c r="AW214" s="15" t="s">
        <v>32</v>
      </c>
      <c r="AX214" s="15" t="s">
        <v>76</v>
      </c>
      <c r="AY214" s="272" t="s">
        <v>124</v>
      </c>
    </row>
    <row r="215" spans="1:51" s="13" customFormat="1" ht="12">
      <c r="A215" s="13"/>
      <c r="B215" s="240"/>
      <c r="C215" s="241"/>
      <c r="D215" s="242" t="s">
        <v>142</v>
      </c>
      <c r="E215" s="251" t="s">
        <v>1</v>
      </c>
      <c r="F215" s="243" t="s">
        <v>304</v>
      </c>
      <c r="G215" s="241"/>
      <c r="H215" s="244">
        <v>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142</v>
      </c>
      <c r="AU215" s="250" t="s">
        <v>86</v>
      </c>
      <c r="AV215" s="13" t="s">
        <v>86</v>
      </c>
      <c r="AW215" s="13" t="s">
        <v>32</v>
      </c>
      <c r="AX215" s="13" t="s">
        <v>76</v>
      </c>
      <c r="AY215" s="250" t="s">
        <v>124</v>
      </c>
    </row>
    <row r="216" spans="1:51" s="14" customFormat="1" ht="12">
      <c r="A216" s="14"/>
      <c r="B216" s="252"/>
      <c r="C216" s="253"/>
      <c r="D216" s="242" t="s">
        <v>142</v>
      </c>
      <c r="E216" s="254" t="s">
        <v>1</v>
      </c>
      <c r="F216" s="255" t="s">
        <v>284</v>
      </c>
      <c r="G216" s="253"/>
      <c r="H216" s="256">
        <v>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142</v>
      </c>
      <c r="AU216" s="262" t="s">
        <v>86</v>
      </c>
      <c r="AV216" s="14" t="s">
        <v>130</v>
      </c>
      <c r="AW216" s="14" t="s">
        <v>32</v>
      </c>
      <c r="AX216" s="14" t="s">
        <v>84</v>
      </c>
      <c r="AY216" s="262" t="s">
        <v>124</v>
      </c>
    </row>
    <row r="217" spans="1:65" s="2" customFormat="1" ht="37.8" customHeight="1">
      <c r="A217" s="38"/>
      <c r="B217" s="39"/>
      <c r="C217" s="215" t="s">
        <v>329</v>
      </c>
      <c r="D217" s="215" t="s">
        <v>126</v>
      </c>
      <c r="E217" s="216" t="s">
        <v>330</v>
      </c>
      <c r="F217" s="217" t="s">
        <v>331</v>
      </c>
      <c r="G217" s="218" t="s">
        <v>332</v>
      </c>
      <c r="H217" s="219">
        <v>30</v>
      </c>
      <c r="I217" s="220"/>
      <c r="J217" s="221">
        <f>ROUND(I217*H217,2)</f>
        <v>0</v>
      </c>
      <c r="K217" s="222"/>
      <c r="L217" s="44"/>
      <c r="M217" s="223" t="s">
        <v>1</v>
      </c>
      <c r="N217" s="224" t="s">
        <v>41</v>
      </c>
      <c r="O217" s="91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7" t="s">
        <v>130</v>
      </c>
      <c r="AT217" s="227" t="s">
        <v>126</v>
      </c>
      <c r="AU217" s="227" t="s">
        <v>86</v>
      </c>
      <c r="AY217" s="17" t="s">
        <v>124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7" t="s">
        <v>84</v>
      </c>
      <c r="BK217" s="228">
        <f>ROUND(I217*H217,2)</f>
        <v>0</v>
      </c>
      <c r="BL217" s="17" t="s">
        <v>130</v>
      </c>
      <c r="BM217" s="227" t="s">
        <v>333</v>
      </c>
    </row>
    <row r="218" spans="1:51" s="13" customFormat="1" ht="12">
      <c r="A218" s="13"/>
      <c r="B218" s="240"/>
      <c r="C218" s="241"/>
      <c r="D218" s="242" t="s">
        <v>142</v>
      </c>
      <c r="E218" s="251" t="s">
        <v>1</v>
      </c>
      <c r="F218" s="243" t="s">
        <v>334</v>
      </c>
      <c r="G218" s="241"/>
      <c r="H218" s="244">
        <v>30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142</v>
      </c>
      <c r="AU218" s="250" t="s">
        <v>86</v>
      </c>
      <c r="AV218" s="13" t="s">
        <v>86</v>
      </c>
      <c r="AW218" s="13" t="s">
        <v>32</v>
      </c>
      <c r="AX218" s="13" t="s">
        <v>76</v>
      </c>
      <c r="AY218" s="250" t="s">
        <v>124</v>
      </c>
    </row>
    <row r="219" spans="1:51" s="14" customFormat="1" ht="12">
      <c r="A219" s="14"/>
      <c r="B219" s="252"/>
      <c r="C219" s="253"/>
      <c r="D219" s="242" t="s">
        <v>142</v>
      </c>
      <c r="E219" s="254" t="s">
        <v>1</v>
      </c>
      <c r="F219" s="255" t="s">
        <v>284</v>
      </c>
      <c r="G219" s="253"/>
      <c r="H219" s="256">
        <v>30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142</v>
      </c>
      <c r="AU219" s="262" t="s">
        <v>86</v>
      </c>
      <c r="AV219" s="14" t="s">
        <v>130</v>
      </c>
      <c r="AW219" s="14" t="s">
        <v>32</v>
      </c>
      <c r="AX219" s="14" t="s">
        <v>84</v>
      </c>
      <c r="AY219" s="262" t="s">
        <v>124</v>
      </c>
    </row>
    <row r="220" spans="1:65" s="2" customFormat="1" ht="16.5" customHeight="1">
      <c r="A220" s="38"/>
      <c r="B220" s="39"/>
      <c r="C220" s="215" t="s">
        <v>335</v>
      </c>
      <c r="D220" s="215" t="s">
        <v>126</v>
      </c>
      <c r="E220" s="216" t="s">
        <v>336</v>
      </c>
      <c r="F220" s="217" t="s">
        <v>337</v>
      </c>
      <c r="G220" s="218" t="s">
        <v>299</v>
      </c>
      <c r="H220" s="219">
        <v>1</v>
      </c>
      <c r="I220" s="220"/>
      <c r="J220" s="221">
        <f>ROUND(I220*H220,2)</f>
        <v>0</v>
      </c>
      <c r="K220" s="222"/>
      <c r="L220" s="44"/>
      <c r="M220" s="223" t="s">
        <v>1</v>
      </c>
      <c r="N220" s="224" t="s">
        <v>41</v>
      </c>
      <c r="O220" s="91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7" t="s">
        <v>130</v>
      </c>
      <c r="AT220" s="227" t="s">
        <v>126</v>
      </c>
      <c r="AU220" s="227" t="s">
        <v>86</v>
      </c>
      <c r="AY220" s="17" t="s">
        <v>124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84</v>
      </c>
      <c r="BK220" s="228">
        <f>ROUND(I220*H220,2)</f>
        <v>0</v>
      </c>
      <c r="BL220" s="17" t="s">
        <v>130</v>
      </c>
      <c r="BM220" s="227" t="s">
        <v>338</v>
      </c>
    </row>
    <row r="221" spans="1:51" s="15" customFormat="1" ht="12">
      <c r="A221" s="15"/>
      <c r="B221" s="263"/>
      <c r="C221" s="264"/>
      <c r="D221" s="242" t="s">
        <v>142</v>
      </c>
      <c r="E221" s="265" t="s">
        <v>1</v>
      </c>
      <c r="F221" s="266" t="s">
        <v>339</v>
      </c>
      <c r="G221" s="264"/>
      <c r="H221" s="265" t="s">
        <v>1</v>
      </c>
      <c r="I221" s="267"/>
      <c r="J221" s="264"/>
      <c r="K221" s="264"/>
      <c r="L221" s="268"/>
      <c r="M221" s="269"/>
      <c r="N221" s="270"/>
      <c r="O221" s="270"/>
      <c r="P221" s="270"/>
      <c r="Q221" s="270"/>
      <c r="R221" s="270"/>
      <c r="S221" s="270"/>
      <c r="T221" s="27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2" t="s">
        <v>142</v>
      </c>
      <c r="AU221" s="272" t="s">
        <v>86</v>
      </c>
      <c r="AV221" s="15" t="s">
        <v>84</v>
      </c>
      <c r="AW221" s="15" t="s">
        <v>32</v>
      </c>
      <c r="AX221" s="15" t="s">
        <v>76</v>
      </c>
      <c r="AY221" s="272" t="s">
        <v>124</v>
      </c>
    </row>
    <row r="222" spans="1:51" s="13" customFormat="1" ht="12">
      <c r="A222" s="13"/>
      <c r="B222" s="240"/>
      <c r="C222" s="241"/>
      <c r="D222" s="242" t="s">
        <v>142</v>
      </c>
      <c r="E222" s="251" t="s">
        <v>1</v>
      </c>
      <c r="F222" s="243" t="s">
        <v>340</v>
      </c>
      <c r="G222" s="241"/>
      <c r="H222" s="244">
        <v>1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142</v>
      </c>
      <c r="AU222" s="250" t="s">
        <v>86</v>
      </c>
      <c r="AV222" s="13" t="s">
        <v>86</v>
      </c>
      <c r="AW222" s="13" t="s">
        <v>32</v>
      </c>
      <c r="AX222" s="13" t="s">
        <v>76</v>
      </c>
      <c r="AY222" s="250" t="s">
        <v>124</v>
      </c>
    </row>
    <row r="223" spans="1:51" s="14" customFormat="1" ht="12">
      <c r="A223" s="14"/>
      <c r="B223" s="252"/>
      <c r="C223" s="253"/>
      <c r="D223" s="242" t="s">
        <v>142</v>
      </c>
      <c r="E223" s="254" t="s">
        <v>1</v>
      </c>
      <c r="F223" s="255" t="s">
        <v>284</v>
      </c>
      <c r="G223" s="253"/>
      <c r="H223" s="256">
        <v>1</v>
      </c>
      <c r="I223" s="257"/>
      <c r="J223" s="253"/>
      <c r="K223" s="253"/>
      <c r="L223" s="258"/>
      <c r="M223" s="273"/>
      <c r="N223" s="274"/>
      <c r="O223" s="274"/>
      <c r="P223" s="274"/>
      <c r="Q223" s="274"/>
      <c r="R223" s="274"/>
      <c r="S223" s="274"/>
      <c r="T223" s="27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2" t="s">
        <v>142</v>
      </c>
      <c r="AU223" s="262" t="s">
        <v>86</v>
      </c>
      <c r="AV223" s="14" t="s">
        <v>130</v>
      </c>
      <c r="AW223" s="14" t="s">
        <v>32</v>
      </c>
      <c r="AX223" s="14" t="s">
        <v>84</v>
      </c>
      <c r="AY223" s="262" t="s">
        <v>124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67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7B2" sheet="1" objects="1" scenarios="1" formatColumns="0" formatRows="0" autoFilter="0"/>
  <autoFilter ref="C129:K22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ROZACER\Pavel</dc:creator>
  <cp:keywords/>
  <dc:description/>
  <cp:lastModifiedBy>ROZACER\Pavel</cp:lastModifiedBy>
  <dcterms:created xsi:type="dcterms:W3CDTF">2024-01-30T07:45:34Z</dcterms:created>
  <dcterms:modified xsi:type="dcterms:W3CDTF">2024-01-30T07:45:36Z</dcterms:modified>
  <cp:category/>
  <cp:version/>
  <cp:contentType/>
  <cp:contentStatus/>
</cp:coreProperties>
</file>