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01 - Oprava lávky" sheetId="2" r:id="rId2"/>
  </sheets>
  <definedNames>
    <definedName name="_xlnm.Print_Area" localSheetId="0">'Rekapitulace stavby'!$D$4:$AO$76,'Rekapitulace stavby'!$C$82:$AQ$96</definedName>
    <definedName name="_xlnm._FilterDatabase" localSheetId="1" hidden="1">'01 - Oprava lávky'!$C$129:$K$267</definedName>
    <definedName name="_xlnm.Print_Area" localSheetId="1">'01 - Oprava lávky'!$C$4:$J$76,'01 - Oprava lávky'!$C$82:$J$111,'01 - Oprava lávky'!$C$117:$J$267</definedName>
    <definedName name="_xlnm.Print_Titles" localSheetId="0">'Rekapitulace stavby'!$92:$92</definedName>
    <definedName name="_xlnm.Print_Titles" localSheetId="1">'01 - Oprava lávky'!$129:$129</definedName>
  </definedNames>
  <calcPr fullCalcOnLoad="1"/>
</workbook>
</file>

<file path=xl/sharedStrings.xml><?xml version="1.0" encoding="utf-8"?>
<sst xmlns="http://schemas.openxmlformats.org/spreadsheetml/2006/main" count="1803" uniqueCount="468">
  <si>
    <t>Export Komplet</t>
  </si>
  <si>
    <t/>
  </si>
  <si>
    <t>2.0</t>
  </si>
  <si>
    <t>ZAMOK</t>
  </si>
  <si>
    <t>False</t>
  </si>
  <si>
    <t>{fc26fd72-b02d-4f89-84ee-81f5cd1a68c8}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</si>
  <si>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</si>
  <si>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</si>
  <si>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</si>
  <si>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</si>
  <si>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</si>
  <si>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</si>
  <si>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</si>
  <si>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</si>
  <si>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I240127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</si>
  <si>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</si>
  <si>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</si>
  <si>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lávky pro pěší, ul. Revoluční, k.ú. Frýdek</t>
  </si>
  <si>
    <t>KSO:</t>
  </si>
  <si>
    <t>CC-CZ:</t>
  </si>
  <si>
    <t>Místo:</t>
  </si>
  <si>
    <t>Frýdek-Místek</t>
  </si>
  <si>
    <t>Datum:</t>
  </si>
  <si>
    <t>27. 1. 2024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</si>
  <si>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</si>
  <si>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</si>
  <si>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</si>
  <si>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</si>
  <si>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</si>
  <si>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</si>
  <si>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</si>
  <si>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IKON,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</si>
  <si>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</si>
  <si>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</si>
  <si>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</si>
  <si>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</si>
  <si>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</si>
  <si>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</si>
  <si>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</si>
  <si>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</si>
  <si>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</si>
  <si>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</si>
  <si>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</si>
  <si>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</si>
  <si>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</si>
  <si>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</si>
  <si>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</si>
  <si>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</si>
  <si>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</si>
  <si>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</si>
  <si>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</si>
  <si>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</si>
  <si>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</si>
  <si>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</si>
  <si>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</si>
  <si>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</si>
  <si>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</si>
  <si>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</si>
  <si>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</si>
  <si>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</si>
  <si>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</si>
  <si>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</si>
  <si>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</si>
  <si>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</si>
  <si>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</si>
  <si>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</si>
  <si>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</si>
  <si>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</si>
  <si>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</si>
  <si>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</si>
  <si>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</si>
  <si>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</si>
  <si>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</si>
  <si>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</si>
  <si>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</si>
  <si>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</si>
  <si>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</si>
  <si>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</si>
  <si>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</si>
  <si>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</si>
  <si>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</si>
  <si>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</si>
  <si>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lávky</t>
  </si>
  <si>
    <t>STA</t>
  </si>
  <si>
    <t>1</t>
  </si>
  <si>
    <t>{196733ee-f756-4135-a3aa-ea68d81a9f3e}</t>
  </si>
  <si>
    <t>2</t>
  </si>
  <si>
    <t>KRYCÍ LIST SOUPISU PRACÍ</t>
  </si>
  <si>
    <t>Objekt:</t>
  </si>
  <si>
    <t>01 - Oprava lávky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</si>
  <si>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</si>
  <si>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</si>
  <si>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</si>
  <si>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</si>
  <si>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</si>
  <si>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</si>
  <si>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</si>
  <si>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</si>
  <si>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</si>
  <si>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</si>
  <si>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</si>
  <si>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</si>
  <si>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</si>
  <si>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</si>
  <si>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</si>
  <si>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</si>
  <si>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VRN - VRN</t>
  </si>
  <si>
    <t xml:space="preserve">    VRN11 - VEDLEJŠÍ NÁKLADY STAVBY</t>
  </si>
  <si>
    <t xml:space="preserve">    VRN91 - OSTATNÍ NÁKLADY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</si>
  <si>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</si>
  <si>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</si>
  <si>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</si>
  <si>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</si>
  <si>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</si>
  <si>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</si>
  <si>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</si>
  <si>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</si>
  <si>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</si>
  <si>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</si>
  <si>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</si>
  <si>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</si>
  <si>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</si>
  <si>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</si>
  <si>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</si>
  <si>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</si>
  <si>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</si>
  <si>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</si>
  <si>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113106121R1</t>
  </si>
  <si>
    <t>Rozebrání dlažeb z betonových nebo kamenných dlaždic komunikací pro pěší ručně, vč. uskladnění</t>
  </si>
  <si>
    <t>m2</t>
  </si>
  <si>
    <t>4</t>
  </si>
  <si>
    <t>-1015510284</t>
  </si>
  <si>
    <t>VV</t>
  </si>
  <si>
    <t>"k dalšímu použití" 102</t>
  </si>
  <si>
    <t>175111201</t>
  </si>
  <si>
    <t>Obsypání objektu nad přilehlým původním terénem sypaninou bez prohození, uloženou do 3 m ručně</t>
  </si>
  <si>
    <t>m3</t>
  </si>
  <si>
    <t>-195305580</t>
  </si>
  <si>
    <t>"násyp u vyústění svodu v ose 3" 0,5*0,5*0,4</t>
  </si>
  <si>
    <t>3</t>
  </si>
  <si>
    <t>M</t>
  </si>
  <si>
    <t>58333688</t>
  </si>
  <si>
    <t>kamenivo těžené hrubé frakce 32/63</t>
  </si>
  <si>
    <t>t</t>
  </si>
  <si>
    <t>8</t>
  </si>
  <si>
    <t>-1105883761</t>
  </si>
  <si>
    <t>0,1*2 'Přepočtené koeficientem množství</t>
  </si>
  <si>
    <t>6</t>
  </si>
  <si>
    <t>Úpravy povrchů, podlahy a osazování výplní</t>
  </si>
  <si>
    <t>628613223</t>
  </si>
  <si>
    <t>Protikorozní ochrana OK mostu III.tř.-základní a podkladní epoxidový, vrchní PU nátěr bez metalizace</t>
  </si>
  <si>
    <t>568550038</t>
  </si>
  <si>
    <t>2216</t>
  </si>
  <si>
    <t>5</t>
  </si>
  <si>
    <t>636311111R1</t>
  </si>
  <si>
    <t>Kladení dlažby z betonových dlaždic na sucho na terče z umělé hmoty do výšky do 25 mm</t>
  </si>
  <si>
    <t>-1762312141</t>
  </si>
  <si>
    <t>59245320R1</t>
  </si>
  <si>
    <t xml:space="preserve">dlažba chodníková betonová přírodní - dle původní </t>
  </si>
  <si>
    <t>-702558248</t>
  </si>
  <si>
    <t>102*0,102 'Přepočtené koeficientem množství</t>
  </si>
  <si>
    <t>9</t>
  </si>
  <si>
    <t>Ostatní konstrukce a práce, bourání</t>
  </si>
  <si>
    <t>7</t>
  </si>
  <si>
    <t>943111311</t>
  </si>
  <si>
    <t>Odborná prohlídka lešení prostorového trubkového lehkého s podlahami zatížení do 200 kg/m2 v do 30 m objemu do 1000 m3 nezakrytého</t>
  </si>
  <si>
    <t>kus</t>
  </si>
  <si>
    <t>-898247021</t>
  </si>
  <si>
    <t>943211111</t>
  </si>
  <si>
    <t>Montáž lešení prostorového rámového lehkého s podlahami zatížení do 200 kg/m2 v do 10 m</t>
  </si>
  <si>
    <t>-912925726</t>
  </si>
  <si>
    <t>3*3*5*4</t>
  </si>
  <si>
    <t>943211211</t>
  </si>
  <si>
    <t>Příplatek k lešení prostorovému rámovému lehkému s podlahami do 200 kg/m2 v do 10 m za každý den použití</t>
  </si>
  <si>
    <t>-627837039</t>
  </si>
  <si>
    <t>180*30 'Přepočtené koeficientem množství</t>
  </si>
  <si>
    <t>10</t>
  </si>
  <si>
    <t>943211811</t>
  </si>
  <si>
    <t>Demontáž lešení prostorového rámového lehkého s podlahami zatížení do 200 kg/m2 v do 10 m</t>
  </si>
  <si>
    <t>974619678</t>
  </si>
  <si>
    <t>11</t>
  </si>
  <si>
    <t>944611111</t>
  </si>
  <si>
    <t>Montáž ochranné plachty z textilie z umělých vláken</t>
  </si>
  <si>
    <t>1266710320</t>
  </si>
  <si>
    <t>60*8,5</t>
  </si>
  <si>
    <t>944611211</t>
  </si>
  <si>
    <t>Příplatek k ochranné plachtě za každý den použití</t>
  </si>
  <si>
    <t>1045450263</t>
  </si>
  <si>
    <t>510*30 'Přepočtené koeficientem množství</t>
  </si>
  <si>
    <t>13</t>
  </si>
  <si>
    <t>944611811</t>
  </si>
  <si>
    <t>Demontáž ochranné plachty z textilie z umělých vláken</t>
  </si>
  <si>
    <t>260992048</t>
  </si>
  <si>
    <t>14</t>
  </si>
  <si>
    <t>945412111</t>
  </si>
  <si>
    <t>Teleskopická hydraulická montážní plošina výška zdvihu do 8 m</t>
  </si>
  <si>
    <t>den</t>
  </si>
  <si>
    <t>2055249319</t>
  </si>
  <si>
    <t>15</t>
  </si>
  <si>
    <t>946211111</t>
  </si>
  <si>
    <t>Montáž lešení zavěšeného trubkového na potrubních mostech zatížení do 75 kg/m2 v do 10 m</t>
  </si>
  <si>
    <t>-330209124</t>
  </si>
  <si>
    <t>46*3*2</t>
  </si>
  <si>
    <t>16</t>
  </si>
  <si>
    <t>946211211</t>
  </si>
  <si>
    <t>Příplatek k lešení zavěšenému trubkovému na mostech do 75 kg/m2 v do 10 m za každý den použití</t>
  </si>
  <si>
    <t>-1772046771</t>
  </si>
  <si>
    <t>276*30 'Přepočtené koeficientem množství</t>
  </si>
  <si>
    <t>17</t>
  </si>
  <si>
    <t>946211311</t>
  </si>
  <si>
    <t>Odborná prohlídka lešení zavěšeného na mostech trubkového nebo dílcového zatížení do 75 kg/m2 v do 25 m pl do 400 m2 nezakrytého</t>
  </si>
  <si>
    <t>1258880741</t>
  </si>
  <si>
    <t>18</t>
  </si>
  <si>
    <t>946211811</t>
  </si>
  <si>
    <t>Demontáž lešení zavěšeného trubkového na potrubních mostech zatížení do 75 kg/m2 v do 10 m</t>
  </si>
  <si>
    <t>1925287628</t>
  </si>
  <si>
    <t>19</t>
  </si>
  <si>
    <t>949101112</t>
  </si>
  <si>
    <t>Lešení pomocné pro objekty pozemních staveb s lešeňovou podlahou v přes 1,9 do 3,5 m zatížení do 150 kg/m2</t>
  </si>
  <si>
    <t>-1766892160</t>
  </si>
  <si>
    <t>20</t>
  </si>
  <si>
    <t>952904131R1</t>
  </si>
  <si>
    <t>Čištění mostních objektů - vyčištění okapových žlabů</t>
  </si>
  <si>
    <t>m</t>
  </si>
  <si>
    <t>1448193818</t>
  </si>
  <si>
    <t>979054441</t>
  </si>
  <si>
    <t>Očištění vybouraných z desek nebo dlaždic s původním spárováním z kameniva těženého</t>
  </si>
  <si>
    <t>360189414</t>
  </si>
  <si>
    <t>22</t>
  </si>
  <si>
    <t>993121111</t>
  </si>
  <si>
    <t>Dovoz a odvoz lešení prostorového lehkého do 10 km včetně naložení a složení</t>
  </si>
  <si>
    <t>-1994315037</t>
  </si>
  <si>
    <t>23</t>
  </si>
  <si>
    <t>993121119</t>
  </si>
  <si>
    <t>Příplatek k ceně dovozu a odvozu lešení prostorového lehkého ZKD 10 km přes 10 km</t>
  </si>
  <si>
    <t>-2040465400</t>
  </si>
  <si>
    <t>997</t>
  </si>
  <si>
    <t>Přesun sutě</t>
  </si>
  <si>
    <t>24</t>
  </si>
  <si>
    <t>997013501</t>
  </si>
  <si>
    <t>Odvoz suti a vybouraných hmot na skládku nebo meziskládku do 1 km se složením</t>
  </si>
  <si>
    <t>-585977128</t>
  </si>
  <si>
    <t>25</t>
  </si>
  <si>
    <t>997013509</t>
  </si>
  <si>
    <t>Příplatek k odvozu suti a vybouraných hmot na skládku ZKD 1 km přes 1 km</t>
  </si>
  <si>
    <t>853412787</t>
  </si>
  <si>
    <t>204,407*9 'Přepočtené koeficientem množství</t>
  </si>
  <si>
    <t>26</t>
  </si>
  <si>
    <t>997013841</t>
  </si>
  <si>
    <t>Poplatek za uložení na skládce (skládkovné) odpadu po otryskávání bez obsahu nebezpečných látek kód odpadu 12 01 17</t>
  </si>
  <si>
    <t>-648310314</t>
  </si>
  <si>
    <t>27</t>
  </si>
  <si>
    <t>997013871</t>
  </si>
  <si>
    <t>Poplatek za uložení stavebního odpadu na recyklační skládce (skládkovné) směsného stavebního a demoličního kód odpadu 17 09 04</t>
  </si>
  <si>
    <t>-1927191283</t>
  </si>
  <si>
    <t>204,353-166,2</t>
  </si>
  <si>
    <t>998</t>
  </si>
  <si>
    <t>Přesun hmot</t>
  </si>
  <si>
    <t>28</t>
  </si>
  <si>
    <t>998212111</t>
  </si>
  <si>
    <t>Přesun hmot pro mosty zděné, monolitické betonové nebo ocelové v do 20 m</t>
  </si>
  <si>
    <t>-582606753</t>
  </si>
  <si>
    <t>PSV</t>
  </si>
  <si>
    <t>Práce a dodávky PSV</t>
  </si>
  <si>
    <t>762</t>
  </si>
  <si>
    <t>Konstrukce tesařské</t>
  </si>
  <si>
    <t>29</t>
  </si>
  <si>
    <t>762521812</t>
  </si>
  <si>
    <t>Demontáž podlah bez polštářů z prken nebo fošen tloušťky přes 32 mm</t>
  </si>
  <si>
    <t>1228756329</t>
  </si>
  <si>
    <t>15/0,05</t>
  </si>
  <si>
    <t>30</t>
  </si>
  <si>
    <t>762522811R1</t>
  </si>
  <si>
    <t>Demontáž podlah s polštáři z překližky tloušťky 21 mm</t>
  </si>
  <si>
    <t>-1352322144</t>
  </si>
  <si>
    <t>4/0,021</t>
  </si>
  <si>
    <t>764</t>
  </si>
  <si>
    <t>Konstrukce klempířské</t>
  </si>
  <si>
    <t>31</t>
  </si>
  <si>
    <t>764004801</t>
  </si>
  <si>
    <t>Demontáž podokapního žlabu do suti</t>
  </si>
  <si>
    <t>-826967591</t>
  </si>
  <si>
    <t>32</t>
  </si>
  <si>
    <t>764004861</t>
  </si>
  <si>
    <t>Demontáž svodu do suti</t>
  </si>
  <si>
    <t>1649983915</t>
  </si>
  <si>
    <t>33</t>
  </si>
  <si>
    <t>764212667</t>
  </si>
  <si>
    <t>Oplechování rovné okapové hrany z Pz s povrchovou úpravou rš 670 mm</t>
  </si>
  <si>
    <t>-1037015605</t>
  </si>
  <si>
    <t>34</t>
  </si>
  <si>
    <t>764212667R1</t>
  </si>
  <si>
    <t>Oplechování rovné okapové hrany z Pz s povrchovou úpravou rš 1200 mm</t>
  </si>
  <si>
    <t>1342223481</t>
  </si>
  <si>
    <t>35</t>
  </si>
  <si>
    <t>764511603</t>
  </si>
  <si>
    <t>Žlab podokapní půlkruhový z Pz s povrchovou úpravou rš 400 mm</t>
  </si>
  <si>
    <t>2089046745</t>
  </si>
  <si>
    <t>61+10</t>
  </si>
  <si>
    <t>36</t>
  </si>
  <si>
    <t>764511603R1</t>
  </si>
  <si>
    <t>Žlab podokapní půlkruhový z Pz s povrchovou úpravou rš 650 mm</t>
  </si>
  <si>
    <t>907280390</t>
  </si>
  <si>
    <t>37</t>
  </si>
  <si>
    <t>764511644</t>
  </si>
  <si>
    <t>Kotlík oválný (trychtýřový) pro podokapní žlaby z Pz s povrchovou úpravou 400/100 mm</t>
  </si>
  <si>
    <t>-1668895961</t>
  </si>
  <si>
    <t>38</t>
  </si>
  <si>
    <t>764511644R1</t>
  </si>
  <si>
    <t>Kotlík oválný (trychtýřový) pro podokapní žlaby z Pz s povrchovou úpravou 650/120 mm</t>
  </si>
  <si>
    <t>-1431519728</t>
  </si>
  <si>
    <t>39</t>
  </si>
  <si>
    <t>764518622</t>
  </si>
  <si>
    <t>Svody kruhové včetně objímek, kolen, odskoků z Pz s povrchovou úpravou průměru 100 mm</t>
  </si>
  <si>
    <t>-46863108</t>
  </si>
  <si>
    <t>7+5</t>
  </si>
  <si>
    <t>40</t>
  </si>
  <si>
    <t>764518623</t>
  </si>
  <si>
    <t>Svody kruhové včetně objímek, kolen, odskoků z Pz s povrchovou úpravou průměru 120 mm</t>
  </si>
  <si>
    <t>139020537</t>
  </si>
  <si>
    <t>41</t>
  </si>
  <si>
    <t>998764101</t>
  </si>
  <si>
    <t>Přesun hmot tonážní pro konstrukce klempířské v objektech v do 6 m</t>
  </si>
  <si>
    <t>1634416155</t>
  </si>
  <si>
    <t>767</t>
  </si>
  <si>
    <t>Konstrukce zámečnické</t>
  </si>
  <si>
    <t>42</t>
  </si>
  <si>
    <t>767391112R1</t>
  </si>
  <si>
    <t>Zpětná montáž krytů energolávky</t>
  </si>
  <si>
    <t>2113889179</t>
  </si>
  <si>
    <t>43</t>
  </si>
  <si>
    <t>767391113</t>
  </si>
  <si>
    <t>Montáž krytiny z tvarovaných plechů přistřelením</t>
  </si>
  <si>
    <t>1670906193</t>
  </si>
  <si>
    <t>44</t>
  </si>
  <si>
    <t>15485148R1</t>
  </si>
  <si>
    <t>plech trapézový 18/130/1040 PE tl 0,7mm</t>
  </si>
  <si>
    <t>1838231508</t>
  </si>
  <si>
    <t>144*1,133 'Přepočtené koeficientem množství</t>
  </si>
  <si>
    <t>45</t>
  </si>
  <si>
    <t>767392812R1</t>
  </si>
  <si>
    <t>Demontáž krytů energolávky z plechů k dalšímu použití</t>
  </si>
  <si>
    <t>552439724</t>
  </si>
  <si>
    <t>46</t>
  </si>
  <si>
    <t>767590120</t>
  </si>
  <si>
    <t>Montáž podlahového roštu šroubovaného</t>
  </si>
  <si>
    <t>kg</t>
  </si>
  <si>
    <t>-186892525</t>
  </si>
  <si>
    <t>47</t>
  </si>
  <si>
    <t>55347016R1</t>
  </si>
  <si>
    <t>rošt podlahový lisovaný žárově zinkovaný velikost 30/3mm, oko 33/11 mm</t>
  </si>
  <si>
    <t>2110092818</t>
  </si>
  <si>
    <t>300 "+ zpětná montáž demontovaných roštů</t>
  </si>
  <si>
    <t>48</t>
  </si>
  <si>
    <t>767590840</t>
  </si>
  <si>
    <t>Demontáž podlah z podlahových roštů</t>
  </si>
  <si>
    <t>1898228923</t>
  </si>
  <si>
    <t>"revizní lávky a schodiště" 88</t>
  </si>
  <si>
    <t>49</t>
  </si>
  <si>
    <t>767995114R1</t>
  </si>
  <si>
    <t>Dodávka a montáž atypických zámečnických konstrukcí</t>
  </si>
  <si>
    <t>-574660723</t>
  </si>
  <si>
    <t>"Navaření přípojných plechů pro podpůrné konstrukce zábran" 100</t>
  </si>
  <si>
    <t>"Vyvaření zábradlí" 100</t>
  </si>
  <si>
    <t>"Bezpečnostní zábrany pod rošty" 625</t>
  </si>
  <si>
    <t>"Přechodové plechy" 220</t>
  </si>
  <si>
    <t>Součet</t>
  </si>
  <si>
    <t>50</t>
  </si>
  <si>
    <t>767996801</t>
  </si>
  <si>
    <t>Demontáž atypických zámečnických konstrukcí rozebráním hm jednotlivých dílů do 50 kg</t>
  </si>
  <si>
    <t>-1593618434</t>
  </si>
  <si>
    <t>"kce pro reklamní panely" 400</t>
  </si>
  <si>
    <t>51</t>
  </si>
  <si>
    <t>998767101</t>
  </si>
  <si>
    <t>Přesun hmot tonážní pro zámečnické konstrukce v objektech v do 6 m</t>
  </si>
  <si>
    <t>-8077334</t>
  </si>
  <si>
    <t>783</t>
  </si>
  <si>
    <t>Dokončovací práce - nátěry</t>
  </si>
  <si>
    <t>52</t>
  </si>
  <si>
    <t>783301311</t>
  </si>
  <si>
    <t>Odmaštění zámečnických konstrukcí vodou ředitelným odmašťovačem</t>
  </si>
  <si>
    <t>275682169</t>
  </si>
  <si>
    <t>53</t>
  </si>
  <si>
    <t>783314201</t>
  </si>
  <si>
    <t>Základní antikorozní jednonásobný syntetický standardní nátěr zámečnických konstrukcí</t>
  </si>
  <si>
    <t>-1323268211</t>
  </si>
  <si>
    <t>54</t>
  </si>
  <si>
    <t>783334201</t>
  </si>
  <si>
    <t>Základní antikorozní jednonásobný epoxidový nátěr zámečnických konstrukcí</t>
  </si>
  <si>
    <t>1999658690</t>
  </si>
  <si>
    <t>55</t>
  </si>
  <si>
    <t>783335101</t>
  </si>
  <si>
    <t>Mezinátěr jednonásobný epoxidový mezinátěr zámečnických konstrukcí</t>
  </si>
  <si>
    <t>-1647529556</t>
  </si>
  <si>
    <t>56</t>
  </si>
  <si>
    <t>783347101</t>
  </si>
  <si>
    <t>Krycí jednonásobný polyuretanový nátěr zámečnických konstrukcí</t>
  </si>
  <si>
    <t>64692905</t>
  </si>
  <si>
    <t>22*2 'Přepočtené koeficientem množství</t>
  </si>
  <si>
    <t>57</t>
  </si>
  <si>
    <t>783401311</t>
  </si>
  <si>
    <t>Odmaštění klempířských konstrukcí vodou ředitelným odmašťovačem před provedením nátěru</t>
  </si>
  <si>
    <t>209898063</t>
  </si>
  <si>
    <t>"krycí plechy potrubí" 200</t>
  </si>
  <si>
    <t>58</t>
  </si>
  <si>
    <t>783406811</t>
  </si>
  <si>
    <t>Odstranění nátěrů z klempířských konstrukcí oškrábáním</t>
  </si>
  <si>
    <t>-1263375083</t>
  </si>
  <si>
    <t>59</t>
  </si>
  <si>
    <t>783414201</t>
  </si>
  <si>
    <t>Základní antikorozní jednonásobný syntetický nátěr klempířských konstrukcí</t>
  </si>
  <si>
    <t>1475286527</t>
  </si>
  <si>
    <t>60</t>
  </si>
  <si>
    <t>783415101</t>
  </si>
  <si>
    <t>Mezinátěr syntetický jednonásobný mezinátěr klempířských konstrukcí</t>
  </si>
  <si>
    <t>569040552</t>
  </si>
  <si>
    <t>61</t>
  </si>
  <si>
    <t>783417101</t>
  </si>
  <si>
    <t>Krycí jednonásobný syntetický nátěr klempířských konstrukcí</t>
  </si>
  <si>
    <t>1391653418</t>
  </si>
  <si>
    <t>VRN</t>
  </si>
  <si>
    <t>VRN11</t>
  </si>
  <si>
    <t>VEDLEJŠÍ NÁKLADY STAVBY</t>
  </si>
  <si>
    <t>62</t>
  </si>
  <si>
    <t>R-9991101</t>
  </si>
  <si>
    <t>Vybudování zařízení staveniště</t>
  </si>
  <si>
    <t>soubor</t>
  </si>
  <si>
    <t>-1277645259</t>
  </si>
  <si>
    <t xml:space="preserve">"Zajištění bezpečného příjezdu a přístupu na staveniště vč. dopravního značení a potřebných souhlasů a rozhodnutí </t>
  </si>
  <si>
    <t>"s vybudováním zařízení staveniště, náklady na připojení staveniště na energie vč. zajištění měření odběru energiií, vytýčení</t>
  </si>
  <si>
    <t>"obvodu staveniště, oplocení a zabezpečení prostoru staveniště proti neoprávněnému vstupu</t>
  </si>
  <si>
    <t>"celkem" 1</t>
  </si>
  <si>
    <t>63</t>
  </si>
  <si>
    <t>R-9991102</t>
  </si>
  <si>
    <t>Provoz zařízení staveniště</t>
  </si>
  <si>
    <t>1097807384</t>
  </si>
  <si>
    <t xml:space="preserve">"náklady na vybavení zařízení staveniště, náklady na spotřebované energie provozem zařízení staveniště, </t>
  </si>
  <si>
    <t>"náklady na ostrahu staveniště a bezpečnost a ochranu zdraví při práci</t>
  </si>
  <si>
    <t>"náklady na úklid v prostoru staveniště a příjezdových komunikací ke staveništi apod.</t>
  </si>
  <si>
    <t>"opatření k zabránění nadměrného zatěžování staveniště a jeho okolí prachem</t>
  </si>
  <si>
    <t>64</t>
  </si>
  <si>
    <t>R-9991103</t>
  </si>
  <si>
    <t>Odstranění zařízení staveniště</t>
  </si>
  <si>
    <t>147625861</t>
  </si>
  <si>
    <t xml:space="preserve">"náklady zhotovitele na odstranění zařízení staveniště, uvedení stavbou dotčených ploch </t>
  </si>
  <si>
    <t>"a ploch zařízení staveniště do původního stavu</t>
  </si>
  <si>
    <t>VRN91</t>
  </si>
  <si>
    <t>OSTATNÍ NÁKLADY STAVBY</t>
  </si>
  <si>
    <t>65</t>
  </si>
  <si>
    <t>R-9999101</t>
  </si>
  <si>
    <t>Kompletační činnost zhotovitele</t>
  </si>
  <si>
    <t>1207829910</t>
  </si>
  <si>
    <t xml:space="preserve">"kompletní dokladová část dle SoD (revize, atesty, certifikáty, prohlášení o shodě) pro předání a převzetí dokončeného díla </t>
  </si>
  <si>
    <t>"a pro zajištění kolaudačního souhlasu</t>
  </si>
  <si>
    <t xml:space="preserve">"v souladu s SoD náklady zhotovitele související s prováděním zkoušek a REVIZÍ předepsaných technickými normami </t>
  </si>
  <si>
    <t xml:space="preserve">"a vyjádřeními dotčených orgánů pro řádné provedení a předání  díla </t>
  </si>
  <si>
    <t>66</t>
  </si>
  <si>
    <t>R-9999102</t>
  </si>
  <si>
    <t>Náklady na projekční práce - dokumentace skutečného provedení stavby dle zadávací dokumentace v počtu a formátech dle SoD</t>
  </si>
  <si>
    <t>hod</t>
  </si>
  <si>
    <t>-574731908</t>
  </si>
  <si>
    <t>"celkem odhad ( upřesní se při realizaci dle skutečnosti ! )" 50</t>
  </si>
  <si>
    <t>67</t>
  </si>
  <si>
    <t>R-9999103</t>
  </si>
  <si>
    <t>Náklady na geodetické práce</t>
  </si>
  <si>
    <t>310941602</t>
  </si>
  <si>
    <t xml:space="preserve">"Náklady na geodetické práce před, v průběhu i po dokončení stavebních prací </t>
  </si>
  <si>
    <t>"celkem:" 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</si>
</sst>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I240127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lávky pro pěší, ul. Revoluční, k.ú. Frýdek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Frýdek-Místek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27. 1. 2024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Frýdek-Místek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IKON,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Oprava lávky'!J30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'01 - Oprava lávky'!P130</f>
        <v>0</v>
      </c>
      <c r="AV95" s="128">
        <f>'01 - Oprava lávky'!J33</f>
        <v>0</v>
      </c>
      <c r="AW95" s="128">
        <f>'01 - Oprava lávky'!J34</f>
        <v>0</v>
      </c>
      <c r="AX95" s="128">
        <f>'01 - Oprava lávky'!J35</f>
        <v>0</v>
      </c>
      <c r="AY95" s="128">
        <f>'01 - Oprava lávky'!J36</f>
        <v>0</v>
      </c>
      <c r="AZ95" s="128">
        <f>'01 - Oprava lávky'!F33</f>
        <v>0</v>
      </c>
      <c r="BA95" s="128">
        <f>'01 - Oprava lávky'!F34</f>
        <v>0</v>
      </c>
      <c r="BB95" s="128">
        <f>'01 - Oprava lávky'!F35</f>
        <v>0</v>
      </c>
      <c r="BC95" s="128">
        <f>'01 - Oprava lávky'!F36</f>
        <v>0</v>
      </c>
      <c r="BD95" s="130">
        <f>'01 - Oprava lávky'!F37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7B2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Oprava láv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86</v>
      </c>
    </row>
    <row r="4" spans="2:46" s="1" customFormat="1" ht="24.95" customHeight="1">
      <c r="B4" s="20"/>
      <c r="D4" s="134" t="s">
        <v>87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Oprava lávky pro pěší, ul. Revoluční, k.ú. Frýdek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27. 1. 2024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27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36</v>
      </c>
      <c r="E30" s="38"/>
      <c r="F30" s="38"/>
      <c r="G30" s="38"/>
      <c r="H30" s="38"/>
      <c r="I30" s="38"/>
      <c r="J30" s="147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38</v>
      </c>
      <c r="G32" s="38"/>
      <c r="H32" s="38"/>
      <c r="I32" s="148" t="s">
        <v>37</v>
      </c>
      <c r="J32" s="14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40</v>
      </c>
      <c r="E33" s="136" t="s">
        <v>41</v>
      </c>
      <c r="F33" s="150">
        <f>ROUND((SUM(BE130:BE267)),2)</f>
        <v>0</v>
      </c>
      <c r="G33" s="38"/>
      <c r="H33" s="38"/>
      <c r="I33" s="151">
        <v>0.21</v>
      </c>
      <c r="J33" s="150">
        <f>ROUND(((SUM(BE130:BE267))*I33),2)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42</v>
      </c>
      <c r="F34" s="150">
        <f>ROUND((SUM(BF130:BF267)),2)</f>
        <v>0</v>
      </c>
      <c r="G34" s="38"/>
      <c r="H34" s="38"/>
      <c r="I34" s="151">
        <v>0.12</v>
      </c>
      <c r="J34" s="150">
        <f>ROUND(((SUM(BF130:BF267))*I34),2)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43</v>
      </c>
      <c r="F35" s="150">
        <f>ROUND((SUM(BG130:BG267)),2)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44</v>
      </c>
      <c r="F36" s="150">
        <f>ROUND((SUM(BH130:BH267)),2)</f>
        <v>0</v>
      </c>
      <c r="G36" s="38"/>
      <c r="H36" s="38"/>
      <c r="I36" s="151">
        <v>0.12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45</v>
      </c>
      <c r="F37" s="150">
        <f>ROUND((SUM(BI130:BI267)),2)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49</v>
      </c>
      <c r="E50" s="160"/>
      <c r="F50" s="160"/>
      <c r="G50" s="159" t="s">
        <v>50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51</v>
      </c>
      <c r="E61" s="162"/>
      <c r="F61" s="163" t="s">
        <v>52</v>
      </c>
      <c r="G61" s="161" t="s">
        <v>51</v>
      </c>
      <c r="H61" s="162"/>
      <c r="I61" s="162"/>
      <c r="J61" s="164" t="s">
        <v>52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53</v>
      </c>
      <c r="E65" s="165"/>
      <c r="F65" s="165"/>
      <c r="G65" s="159" t="s">
        <v>54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51</v>
      </c>
      <c r="E76" s="162"/>
      <c r="F76" s="163" t="s">
        <v>52</v>
      </c>
      <c r="G76" s="161" t="s">
        <v>51</v>
      </c>
      <c r="H76" s="162"/>
      <c r="I76" s="162"/>
      <c r="J76" s="164" t="s">
        <v>52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Oprava lávky pro pěší, ul. Revoluční, k.ú. Frýdek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Oprava lávky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Frýdek-Místek</v>
      </c>
      <c r="G89" s="40"/>
      <c r="H89" s="40"/>
      <c r="I89" s="32" t="s">
        <v>22</v>
      </c>
      <c r="J89" s="79" t="str">
        <f>IF(J12="","",J12)</f>
        <v>27. 1. 2024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Frýdek-Místek</v>
      </c>
      <c r="G91" s="40"/>
      <c r="H91" s="40"/>
      <c r="I91" s="32" t="s">
        <v>30</v>
      </c>
      <c r="J91" s="36" t="str">
        <f>E21</f>
        <v>IKON,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91</v>
      </c>
      <c r="D94" s="172"/>
      <c r="E94" s="172"/>
      <c r="F94" s="172"/>
      <c r="G94" s="172"/>
      <c r="H94" s="172"/>
      <c r="I94" s="172"/>
      <c r="J94" s="173" t="s">
        <v>92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93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5"/>
      <c r="C97" s="176"/>
      <c r="D97" s="177" t="s">
        <v>95</v>
      </c>
      <c r="E97" s="178"/>
      <c r="F97" s="178"/>
      <c r="G97" s="178"/>
      <c r="H97" s="178"/>
      <c r="I97" s="178"/>
      <c r="J97" s="179">
        <f>J131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J132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97</v>
      </c>
      <c r="E99" s="184"/>
      <c r="F99" s="184"/>
      <c r="G99" s="184"/>
      <c r="H99" s="184"/>
      <c r="I99" s="184"/>
      <c r="J99" s="185">
        <f>J139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98</v>
      </c>
      <c r="E100" s="184"/>
      <c r="F100" s="184"/>
      <c r="G100" s="184"/>
      <c r="H100" s="184"/>
      <c r="I100" s="184"/>
      <c r="J100" s="185">
        <f>J145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99</v>
      </c>
      <c r="E101" s="184"/>
      <c r="F101" s="184"/>
      <c r="G101" s="184"/>
      <c r="H101" s="184"/>
      <c r="I101" s="184"/>
      <c r="J101" s="185">
        <f>J169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100</v>
      </c>
      <c r="E102" s="184"/>
      <c r="F102" s="184"/>
      <c r="G102" s="184"/>
      <c r="H102" s="184"/>
      <c r="I102" s="184"/>
      <c r="J102" s="185">
        <f>J176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5"/>
      <c r="C103" s="176"/>
      <c r="D103" s="177" t="s">
        <v>101</v>
      </c>
      <c r="E103" s="178"/>
      <c r="F103" s="178"/>
      <c r="G103" s="178"/>
      <c r="H103" s="178"/>
      <c r="I103" s="178"/>
      <c r="J103" s="179">
        <f>J178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1"/>
      <c r="C104" s="182"/>
      <c r="D104" s="183" t="s">
        <v>102</v>
      </c>
      <c r="E104" s="184"/>
      <c r="F104" s="184"/>
      <c r="G104" s="184"/>
      <c r="H104" s="184"/>
      <c r="I104" s="184"/>
      <c r="J104" s="185">
        <f>J179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103</v>
      </c>
      <c r="E105" s="184"/>
      <c r="F105" s="184"/>
      <c r="G105" s="184"/>
      <c r="H105" s="184"/>
      <c r="I105" s="184"/>
      <c r="J105" s="185">
        <f>J184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104</v>
      </c>
      <c r="E106" s="184"/>
      <c r="F106" s="184"/>
      <c r="G106" s="184"/>
      <c r="H106" s="184"/>
      <c r="I106" s="184"/>
      <c r="J106" s="185">
        <f>J199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105</v>
      </c>
      <c r="E107" s="184"/>
      <c r="F107" s="184"/>
      <c r="G107" s="184"/>
      <c r="H107" s="184"/>
      <c r="I107" s="184"/>
      <c r="J107" s="185">
        <f>J219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5"/>
      <c r="C108" s="176"/>
      <c r="D108" s="177" t="s">
        <v>106</v>
      </c>
      <c r="E108" s="178"/>
      <c r="F108" s="178"/>
      <c r="G108" s="178"/>
      <c r="H108" s="178"/>
      <c r="I108" s="178"/>
      <c r="J108" s="179">
        <f>J233</f>
        <v>0</v>
      </c>
      <c r="K108" s="176"/>
      <c r="L108" s="18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1"/>
      <c r="C109" s="182"/>
      <c r="D109" s="183" t="s">
        <v>107</v>
      </c>
      <c r="E109" s="184"/>
      <c r="F109" s="184"/>
      <c r="G109" s="184"/>
      <c r="H109" s="184"/>
      <c r="I109" s="184"/>
      <c r="J109" s="185">
        <f>J234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1"/>
      <c r="C110" s="182"/>
      <c r="D110" s="183" t="s">
        <v>108</v>
      </c>
      <c r="E110" s="184"/>
      <c r="F110" s="184"/>
      <c r="G110" s="184"/>
      <c r="H110" s="184"/>
      <c r="I110" s="184"/>
      <c r="J110" s="185">
        <f>J253</f>
        <v>0</v>
      </c>
      <c r="K110" s="182"/>
      <c r="L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109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0" t="str">
        <f>E7</f>
        <v>Oprava lávky pro pěší, ul. Revoluční, k.ú. Frýdek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88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01 - Oprava lávky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Frýdek-Místek</v>
      </c>
      <c r="G124" s="40"/>
      <c r="H124" s="40"/>
      <c r="I124" s="32" t="s">
        <v>22</v>
      </c>
      <c r="J124" s="79" t="str">
        <f>IF(J12="","",J12)</f>
        <v>27. 1. 2024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>Statutární město Frýdek-Místek</v>
      </c>
      <c r="G126" s="40"/>
      <c r="H126" s="40"/>
      <c r="I126" s="32" t="s">
        <v>30</v>
      </c>
      <c r="J126" s="36" t="str">
        <f>E21</f>
        <v>IKON,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33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87"/>
      <c r="B129" s="188"/>
      <c r="C129" s="189" t="s">
        <v>110</v>
      </c>
      <c r="D129" s="190" t="s">
        <v>61</v>
      </c>
      <c r="E129" s="190" t="s">
        <v>57</v>
      </c>
      <c r="F129" s="190" t="s">
        <v>58</v>
      </c>
      <c r="G129" s="190" t="s">
        <v>111</v>
      </c>
      <c r="H129" s="190" t="s">
        <v>112</v>
      </c>
      <c r="I129" s="190" t="s">
        <v>113</v>
      </c>
      <c r="J129" s="191" t="s">
        <v>92</v>
      </c>
      <c r="K129" s="192" t="s">
        <v>114</v>
      </c>
      <c r="L129" s="193"/>
      <c r="M129" s="100" t="s">
        <v>1</v>
      </c>
      <c r="N129" s="101" t="s">
        <v>40</v>
      </c>
      <c r="O129" s="101" t="s">
        <v>115</v>
      </c>
      <c r="P129" s="101" t="s">
        <v>116</v>
      </c>
      <c r="Q129" s="101" t="s">
        <v>117</v>
      </c>
      <c r="R129" s="101" t="s">
        <v>118</v>
      </c>
      <c r="S129" s="101" t="s">
        <v>119</v>
      </c>
      <c r="T129" s="102" t="s">
        <v>120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</row>
    <row r="130" spans="1:63" s="2" customFormat="1" ht="22.8" customHeight="1">
      <c r="A130" s="38"/>
      <c r="B130" s="39"/>
      <c r="C130" s="107" t="s">
        <v>121</v>
      </c>
      <c r="D130" s="40"/>
      <c r="E130" s="40"/>
      <c r="F130" s="40"/>
      <c r="G130" s="40"/>
      <c r="H130" s="40"/>
      <c r="I130" s="40"/>
      <c r="J130" s="194">
        <f>BK130</f>
        <v>0</v>
      </c>
      <c r="K130" s="40"/>
      <c r="L130" s="44"/>
      <c r="M130" s="103"/>
      <c r="N130" s="195"/>
      <c r="O130" s="104"/>
      <c r="P130" s="196">
        <f>P131+P178+P233</f>
        <v>0</v>
      </c>
      <c r="Q130" s="104"/>
      <c r="R130" s="196">
        <f>R131+R178+R233</f>
        <v>160.83680335999998</v>
      </c>
      <c r="S130" s="104"/>
      <c r="T130" s="197">
        <f>T131+T178+T233</f>
        <v>204.406648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75</v>
      </c>
      <c r="AU130" s="17" t="s">
        <v>94</v>
      </c>
      <c r="BK130" s="198">
        <f>BK131+BK178+BK233</f>
        <v>0</v>
      </c>
    </row>
    <row r="131" spans="1:63" s="12" customFormat="1" ht="25.9" customHeight="1">
      <c r="A131" s="12"/>
      <c r="B131" s="199"/>
      <c r="C131" s="200"/>
      <c r="D131" s="201" t="s">
        <v>75</v>
      </c>
      <c r="E131" s="202" t="s">
        <v>122</v>
      </c>
      <c r="F131" s="202" t="s">
        <v>123</v>
      </c>
      <c r="G131" s="200"/>
      <c r="H131" s="200"/>
      <c r="I131" s="203"/>
      <c r="J131" s="204">
        <f>BK131</f>
        <v>0</v>
      </c>
      <c r="K131" s="200"/>
      <c r="L131" s="205"/>
      <c r="M131" s="206"/>
      <c r="N131" s="207"/>
      <c r="O131" s="207"/>
      <c r="P131" s="208">
        <f>P132+P139+P145+P169+P176</f>
        <v>0</v>
      </c>
      <c r="Q131" s="207"/>
      <c r="R131" s="208">
        <f>R132+R139+R145+R169+R176</f>
        <v>147.45103999999998</v>
      </c>
      <c r="S131" s="207"/>
      <c r="T131" s="209">
        <f>T132+T139+T145+T169+T176</f>
        <v>192.2205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84</v>
      </c>
      <c r="AT131" s="211" t="s">
        <v>75</v>
      </c>
      <c r="AU131" s="211" t="s">
        <v>76</v>
      </c>
      <c r="AY131" s="210" t="s">
        <v>124</v>
      </c>
      <c r="BK131" s="212">
        <f>BK132+BK139+BK145+BK169+BK176</f>
        <v>0</v>
      </c>
    </row>
    <row r="132" spans="1:63" s="12" customFormat="1" ht="22.8" customHeight="1">
      <c r="A132" s="12"/>
      <c r="B132" s="199"/>
      <c r="C132" s="200"/>
      <c r="D132" s="201" t="s">
        <v>75</v>
      </c>
      <c r="E132" s="213" t="s">
        <v>84</v>
      </c>
      <c r="F132" s="213" t="s">
        <v>125</v>
      </c>
      <c r="G132" s="200"/>
      <c r="H132" s="200"/>
      <c r="I132" s="203"/>
      <c r="J132" s="214">
        <f>BK132</f>
        <v>0</v>
      </c>
      <c r="K132" s="200"/>
      <c r="L132" s="205"/>
      <c r="M132" s="206"/>
      <c r="N132" s="207"/>
      <c r="O132" s="207"/>
      <c r="P132" s="208">
        <f>SUM(P133:P138)</f>
        <v>0</v>
      </c>
      <c r="Q132" s="207"/>
      <c r="R132" s="208">
        <f>SUM(R133:R138)</f>
        <v>0.2</v>
      </c>
      <c r="S132" s="207"/>
      <c r="T132" s="209">
        <f>SUM(T133:T138)</f>
        <v>26.01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84</v>
      </c>
      <c r="AT132" s="211" t="s">
        <v>75</v>
      </c>
      <c r="AU132" s="211" t="s">
        <v>84</v>
      </c>
      <c r="AY132" s="210" t="s">
        <v>124</v>
      </c>
      <c r="BK132" s="212">
        <f>SUM(BK133:BK138)</f>
        <v>0</v>
      </c>
    </row>
    <row r="133" spans="1:65" s="2" customFormat="1" ht="33" customHeight="1">
      <c r="A133" s="38"/>
      <c r="B133" s="39"/>
      <c r="C133" s="215" t="s">
        <v>84</v>
      </c>
      <c r="D133" s="215" t="s">
        <v>126</v>
      </c>
      <c r="E133" s="216" t="s">
        <v>127</v>
      </c>
      <c r="F133" s="217" t="s">
        <v>128</v>
      </c>
      <c r="G133" s="218" t="s">
        <v>129</v>
      </c>
      <c r="H133" s="219">
        <v>102</v>
      </c>
      <c r="I133" s="220"/>
      <c r="J133" s="221">
        <f>ROUND(I133*H133,2)</f>
        <v>0</v>
      </c>
      <c r="K133" s="222"/>
      <c r="L133" s="44"/>
      <c r="M133" s="223" t="s">
        <v>1</v>
      </c>
      <c r="N133" s="224" t="s">
        <v>41</v>
      </c>
      <c r="O133" s="91"/>
      <c r="P133" s="225">
        <f>O133*H133</f>
        <v>0</v>
      </c>
      <c r="Q133" s="225">
        <v>0</v>
      </c>
      <c r="R133" s="225">
        <f>Q133*H133</f>
        <v>0</v>
      </c>
      <c r="S133" s="225">
        <v>0.255</v>
      </c>
      <c r="T133" s="226">
        <f>S133*H133</f>
        <v>26.01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7" t="s">
        <v>130</v>
      </c>
      <c r="AT133" s="227" t="s">
        <v>126</v>
      </c>
      <c r="AU133" s="227" t="s">
        <v>86</v>
      </c>
      <c r="AY133" s="17" t="s">
        <v>124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7" t="s">
        <v>84</v>
      </c>
      <c r="BK133" s="228">
        <f>ROUND(I133*H133,2)</f>
        <v>0</v>
      </c>
      <c r="BL133" s="17" t="s">
        <v>130</v>
      </c>
      <c r="BM133" s="227" t="s">
        <v>131</v>
      </c>
    </row>
    <row r="134" spans="1:51" s="13" customFormat="1" ht="12">
      <c r="A134" s="13"/>
      <c r="B134" s="229"/>
      <c r="C134" s="230"/>
      <c r="D134" s="231" t="s">
        <v>132</v>
      </c>
      <c r="E134" s="232" t="s">
        <v>1</v>
      </c>
      <c r="F134" s="233" t="s">
        <v>133</v>
      </c>
      <c r="G134" s="230"/>
      <c r="H134" s="234">
        <v>102</v>
      </c>
      <c r="I134" s="235"/>
      <c r="J134" s="230"/>
      <c r="K134" s="230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132</v>
      </c>
      <c r="AU134" s="240" t="s">
        <v>86</v>
      </c>
      <c r="AV134" s="13" t="s">
        <v>86</v>
      </c>
      <c r="AW134" s="13" t="s">
        <v>32</v>
      </c>
      <c r="AX134" s="13" t="s">
        <v>84</v>
      </c>
      <c r="AY134" s="240" t="s">
        <v>124</v>
      </c>
    </row>
    <row r="135" spans="1:65" s="2" customFormat="1" ht="33" customHeight="1">
      <c r="A135" s="38"/>
      <c r="B135" s="39"/>
      <c r="C135" s="215" t="s">
        <v>86</v>
      </c>
      <c r="D135" s="215" t="s">
        <v>126</v>
      </c>
      <c r="E135" s="216" t="s">
        <v>134</v>
      </c>
      <c r="F135" s="217" t="s">
        <v>135</v>
      </c>
      <c r="G135" s="218" t="s">
        <v>136</v>
      </c>
      <c r="H135" s="219">
        <v>0.1</v>
      </c>
      <c r="I135" s="220"/>
      <c r="J135" s="221">
        <f>ROUND(I135*H135,2)</f>
        <v>0</v>
      </c>
      <c r="K135" s="222"/>
      <c r="L135" s="44"/>
      <c r="M135" s="223" t="s">
        <v>1</v>
      </c>
      <c r="N135" s="224" t="s">
        <v>41</v>
      </c>
      <c r="O135" s="91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7" t="s">
        <v>130</v>
      </c>
      <c r="AT135" s="227" t="s">
        <v>126</v>
      </c>
      <c r="AU135" s="227" t="s">
        <v>86</v>
      </c>
      <c r="AY135" s="17" t="s">
        <v>124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7" t="s">
        <v>84</v>
      </c>
      <c r="BK135" s="228">
        <f>ROUND(I135*H135,2)</f>
        <v>0</v>
      </c>
      <c r="BL135" s="17" t="s">
        <v>130</v>
      </c>
      <c r="BM135" s="227" t="s">
        <v>137</v>
      </c>
    </row>
    <row r="136" spans="1:51" s="13" customFormat="1" ht="12">
      <c r="A136" s="13"/>
      <c r="B136" s="229"/>
      <c r="C136" s="230"/>
      <c r="D136" s="231" t="s">
        <v>132</v>
      </c>
      <c r="E136" s="232" t="s">
        <v>1</v>
      </c>
      <c r="F136" s="233" t="s">
        <v>138</v>
      </c>
      <c r="G136" s="230"/>
      <c r="H136" s="234">
        <v>0.1</v>
      </c>
      <c r="I136" s="235"/>
      <c r="J136" s="230"/>
      <c r="K136" s="230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132</v>
      </c>
      <c r="AU136" s="240" t="s">
        <v>86</v>
      </c>
      <c r="AV136" s="13" t="s">
        <v>86</v>
      </c>
      <c r="AW136" s="13" t="s">
        <v>32</v>
      </c>
      <c r="AX136" s="13" t="s">
        <v>84</v>
      </c>
      <c r="AY136" s="240" t="s">
        <v>124</v>
      </c>
    </row>
    <row r="137" spans="1:65" s="2" customFormat="1" ht="16.5" customHeight="1">
      <c r="A137" s="38"/>
      <c r="B137" s="39"/>
      <c r="C137" s="241" t="s">
        <v>139</v>
      </c>
      <c r="D137" s="241" t="s">
        <v>140</v>
      </c>
      <c r="E137" s="242" t="s">
        <v>141</v>
      </c>
      <c r="F137" s="243" t="s">
        <v>142</v>
      </c>
      <c r="G137" s="244" t="s">
        <v>143</v>
      </c>
      <c r="H137" s="245">
        <v>0.2</v>
      </c>
      <c r="I137" s="246"/>
      <c r="J137" s="247">
        <f>ROUND(I137*H137,2)</f>
        <v>0</v>
      </c>
      <c r="K137" s="248"/>
      <c r="L137" s="249"/>
      <c r="M137" s="250" t="s">
        <v>1</v>
      </c>
      <c r="N137" s="251" t="s">
        <v>41</v>
      </c>
      <c r="O137" s="91"/>
      <c r="P137" s="225">
        <f>O137*H137</f>
        <v>0</v>
      </c>
      <c r="Q137" s="225">
        <v>1</v>
      </c>
      <c r="R137" s="225">
        <f>Q137*H137</f>
        <v>0.2</v>
      </c>
      <c r="S137" s="225">
        <v>0</v>
      </c>
      <c r="T137" s="22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7" t="s">
        <v>144</v>
      </c>
      <c r="AT137" s="227" t="s">
        <v>140</v>
      </c>
      <c r="AU137" s="227" t="s">
        <v>86</v>
      </c>
      <c r="AY137" s="17" t="s">
        <v>124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7" t="s">
        <v>84</v>
      </c>
      <c r="BK137" s="228">
        <f>ROUND(I137*H137,2)</f>
        <v>0</v>
      </c>
      <c r="BL137" s="17" t="s">
        <v>130</v>
      </c>
      <c r="BM137" s="227" t="s">
        <v>145</v>
      </c>
    </row>
    <row r="138" spans="1:51" s="13" customFormat="1" ht="12">
      <c r="A138" s="13"/>
      <c r="B138" s="229"/>
      <c r="C138" s="230"/>
      <c r="D138" s="231" t="s">
        <v>132</v>
      </c>
      <c r="E138" s="230"/>
      <c r="F138" s="233" t="s">
        <v>146</v>
      </c>
      <c r="G138" s="230"/>
      <c r="H138" s="234">
        <v>0.2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132</v>
      </c>
      <c r="AU138" s="240" t="s">
        <v>86</v>
      </c>
      <c r="AV138" s="13" t="s">
        <v>86</v>
      </c>
      <c r="AW138" s="13" t="s">
        <v>4</v>
      </c>
      <c r="AX138" s="13" t="s">
        <v>84</v>
      </c>
      <c r="AY138" s="240" t="s">
        <v>124</v>
      </c>
    </row>
    <row r="139" spans="1:63" s="12" customFormat="1" ht="22.8" customHeight="1">
      <c r="A139" s="12"/>
      <c r="B139" s="199"/>
      <c r="C139" s="200"/>
      <c r="D139" s="201" t="s">
        <v>75</v>
      </c>
      <c r="E139" s="213" t="s">
        <v>147</v>
      </c>
      <c r="F139" s="213" t="s">
        <v>148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SUM(P140:P144)</f>
        <v>0</v>
      </c>
      <c r="Q139" s="207"/>
      <c r="R139" s="208">
        <f>SUM(R140:R144)</f>
        <v>147.24053999999998</v>
      </c>
      <c r="S139" s="207"/>
      <c r="T139" s="209">
        <f>SUM(T140:T144)</f>
        <v>166.2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84</v>
      </c>
      <c r="AT139" s="211" t="s">
        <v>75</v>
      </c>
      <c r="AU139" s="211" t="s">
        <v>84</v>
      </c>
      <c r="AY139" s="210" t="s">
        <v>124</v>
      </c>
      <c r="BK139" s="212">
        <f>SUM(BK140:BK144)</f>
        <v>0</v>
      </c>
    </row>
    <row r="140" spans="1:65" s="2" customFormat="1" ht="33" customHeight="1">
      <c r="A140" s="38"/>
      <c r="B140" s="39"/>
      <c r="C140" s="215" t="s">
        <v>130</v>
      </c>
      <c r="D140" s="215" t="s">
        <v>126</v>
      </c>
      <c r="E140" s="216" t="s">
        <v>149</v>
      </c>
      <c r="F140" s="217" t="s">
        <v>150</v>
      </c>
      <c r="G140" s="218" t="s">
        <v>129</v>
      </c>
      <c r="H140" s="219">
        <v>2216</v>
      </c>
      <c r="I140" s="220"/>
      <c r="J140" s="221">
        <f>ROUND(I140*H140,2)</f>
        <v>0</v>
      </c>
      <c r="K140" s="222"/>
      <c r="L140" s="44"/>
      <c r="M140" s="223" t="s">
        <v>1</v>
      </c>
      <c r="N140" s="224" t="s">
        <v>41</v>
      </c>
      <c r="O140" s="91"/>
      <c r="P140" s="225">
        <f>O140*H140</f>
        <v>0</v>
      </c>
      <c r="Q140" s="225">
        <v>0.0657</v>
      </c>
      <c r="R140" s="225">
        <f>Q140*H140</f>
        <v>145.5912</v>
      </c>
      <c r="S140" s="225">
        <v>0.075</v>
      </c>
      <c r="T140" s="226">
        <f>S140*H140</f>
        <v>166.2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7" t="s">
        <v>130</v>
      </c>
      <c r="AT140" s="227" t="s">
        <v>126</v>
      </c>
      <c r="AU140" s="227" t="s">
        <v>86</v>
      </c>
      <c r="AY140" s="17" t="s">
        <v>124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7" t="s">
        <v>84</v>
      </c>
      <c r="BK140" s="228">
        <f>ROUND(I140*H140,2)</f>
        <v>0</v>
      </c>
      <c r="BL140" s="17" t="s">
        <v>130</v>
      </c>
      <c r="BM140" s="227" t="s">
        <v>151</v>
      </c>
    </row>
    <row r="141" spans="1:51" s="13" customFormat="1" ht="12">
      <c r="A141" s="13"/>
      <c r="B141" s="229"/>
      <c r="C141" s="230"/>
      <c r="D141" s="231" t="s">
        <v>132</v>
      </c>
      <c r="E141" s="232" t="s">
        <v>1</v>
      </c>
      <c r="F141" s="233" t="s">
        <v>152</v>
      </c>
      <c r="G141" s="230"/>
      <c r="H141" s="234">
        <v>2216</v>
      </c>
      <c r="I141" s="235"/>
      <c r="J141" s="230"/>
      <c r="K141" s="230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132</v>
      </c>
      <c r="AU141" s="240" t="s">
        <v>86</v>
      </c>
      <c r="AV141" s="13" t="s">
        <v>86</v>
      </c>
      <c r="AW141" s="13" t="s">
        <v>32</v>
      </c>
      <c r="AX141" s="13" t="s">
        <v>84</v>
      </c>
      <c r="AY141" s="240" t="s">
        <v>124</v>
      </c>
    </row>
    <row r="142" spans="1:65" s="2" customFormat="1" ht="24.15" customHeight="1">
      <c r="A142" s="38"/>
      <c r="B142" s="39"/>
      <c r="C142" s="215" t="s">
        <v>153</v>
      </c>
      <c r="D142" s="215" t="s">
        <v>126</v>
      </c>
      <c r="E142" s="216" t="s">
        <v>154</v>
      </c>
      <c r="F142" s="217" t="s">
        <v>155</v>
      </c>
      <c r="G142" s="218" t="s">
        <v>129</v>
      </c>
      <c r="H142" s="219">
        <v>102</v>
      </c>
      <c r="I142" s="220"/>
      <c r="J142" s="221">
        <f>ROUND(I142*H142,2)</f>
        <v>0</v>
      </c>
      <c r="K142" s="222"/>
      <c r="L142" s="44"/>
      <c r="M142" s="223" t="s">
        <v>1</v>
      </c>
      <c r="N142" s="224" t="s">
        <v>41</v>
      </c>
      <c r="O142" s="91"/>
      <c r="P142" s="225">
        <f>O142*H142</f>
        <v>0</v>
      </c>
      <c r="Q142" s="225">
        <v>0.0024</v>
      </c>
      <c r="R142" s="225">
        <f>Q142*H142</f>
        <v>0.2448</v>
      </c>
      <c r="S142" s="225">
        <v>0</v>
      </c>
      <c r="T142" s="22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7" t="s">
        <v>130</v>
      </c>
      <c r="AT142" s="227" t="s">
        <v>126</v>
      </c>
      <c r="AU142" s="227" t="s">
        <v>86</v>
      </c>
      <c r="AY142" s="17" t="s">
        <v>124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7" t="s">
        <v>84</v>
      </c>
      <c r="BK142" s="228">
        <f>ROUND(I142*H142,2)</f>
        <v>0</v>
      </c>
      <c r="BL142" s="17" t="s">
        <v>130</v>
      </c>
      <c r="BM142" s="227" t="s">
        <v>156</v>
      </c>
    </row>
    <row r="143" spans="1:65" s="2" customFormat="1" ht="21.75" customHeight="1">
      <c r="A143" s="38"/>
      <c r="B143" s="39"/>
      <c r="C143" s="241" t="s">
        <v>147</v>
      </c>
      <c r="D143" s="241" t="s">
        <v>140</v>
      </c>
      <c r="E143" s="242" t="s">
        <v>157</v>
      </c>
      <c r="F143" s="243" t="s">
        <v>158</v>
      </c>
      <c r="G143" s="244" t="s">
        <v>129</v>
      </c>
      <c r="H143" s="245">
        <v>10.404</v>
      </c>
      <c r="I143" s="246"/>
      <c r="J143" s="247">
        <f>ROUND(I143*H143,2)</f>
        <v>0</v>
      </c>
      <c r="K143" s="248"/>
      <c r="L143" s="249"/>
      <c r="M143" s="250" t="s">
        <v>1</v>
      </c>
      <c r="N143" s="251" t="s">
        <v>41</v>
      </c>
      <c r="O143" s="91"/>
      <c r="P143" s="225">
        <f>O143*H143</f>
        <v>0</v>
      </c>
      <c r="Q143" s="225">
        <v>0.135</v>
      </c>
      <c r="R143" s="225">
        <f>Q143*H143</f>
        <v>1.4045400000000001</v>
      </c>
      <c r="S143" s="225">
        <v>0</v>
      </c>
      <c r="T143" s="22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7" t="s">
        <v>144</v>
      </c>
      <c r="AT143" s="227" t="s">
        <v>140</v>
      </c>
      <c r="AU143" s="227" t="s">
        <v>86</v>
      </c>
      <c r="AY143" s="17" t="s">
        <v>124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7" t="s">
        <v>84</v>
      </c>
      <c r="BK143" s="228">
        <f>ROUND(I143*H143,2)</f>
        <v>0</v>
      </c>
      <c r="BL143" s="17" t="s">
        <v>130</v>
      </c>
      <c r="BM143" s="227" t="s">
        <v>159</v>
      </c>
    </row>
    <row r="144" spans="1:51" s="13" customFormat="1" ht="12">
      <c r="A144" s="13"/>
      <c r="B144" s="229"/>
      <c r="C144" s="230"/>
      <c r="D144" s="231" t="s">
        <v>132</v>
      </c>
      <c r="E144" s="230"/>
      <c r="F144" s="233" t="s">
        <v>160</v>
      </c>
      <c r="G144" s="230"/>
      <c r="H144" s="234">
        <v>10.404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132</v>
      </c>
      <c r="AU144" s="240" t="s">
        <v>86</v>
      </c>
      <c r="AV144" s="13" t="s">
        <v>86</v>
      </c>
      <c r="AW144" s="13" t="s">
        <v>4</v>
      </c>
      <c r="AX144" s="13" t="s">
        <v>84</v>
      </c>
      <c r="AY144" s="240" t="s">
        <v>124</v>
      </c>
    </row>
    <row r="145" spans="1:63" s="12" customFormat="1" ht="22.8" customHeight="1">
      <c r="A145" s="12"/>
      <c r="B145" s="199"/>
      <c r="C145" s="200"/>
      <c r="D145" s="201" t="s">
        <v>75</v>
      </c>
      <c r="E145" s="213" t="s">
        <v>161</v>
      </c>
      <c r="F145" s="213" t="s">
        <v>162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SUM(P146:P168)</f>
        <v>0</v>
      </c>
      <c r="Q145" s="207"/>
      <c r="R145" s="208">
        <f>SUM(R146:R168)</f>
        <v>0.0105</v>
      </c>
      <c r="S145" s="207"/>
      <c r="T145" s="209">
        <f>SUM(T146:T168)</f>
        <v>0.0105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0" t="s">
        <v>84</v>
      </c>
      <c r="AT145" s="211" t="s">
        <v>75</v>
      </c>
      <c r="AU145" s="211" t="s">
        <v>84</v>
      </c>
      <c r="AY145" s="210" t="s">
        <v>124</v>
      </c>
      <c r="BK145" s="212">
        <f>SUM(BK146:BK168)</f>
        <v>0</v>
      </c>
    </row>
    <row r="146" spans="1:65" s="2" customFormat="1" ht="37.8" customHeight="1">
      <c r="A146" s="38"/>
      <c r="B146" s="39"/>
      <c r="C146" s="215" t="s">
        <v>163</v>
      </c>
      <c r="D146" s="215" t="s">
        <v>126</v>
      </c>
      <c r="E146" s="216" t="s">
        <v>164</v>
      </c>
      <c r="F146" s="217" t="s">
        <v>165</v>
      </c>
      <c r="G146" s="218" t="s">
        <v>166</v>
      </c>
      <c r="H146" s="219">
        <v>2</v>
      </c>
      <c r="I146" s="220"/>
      <c r="J146" s="221">
        <f>ROUND(I146*H146,2)</f>
        <v>0</v>
      </c>
      <c r="K146" s="222"/>
      <c r="L146" s="44"/>
      <c r="M146" s="223" t="s">
        <v>1</v>
      </c>
      <c r="N146" s="224" t="s">
        <v>41</v>
      </c>
      <c r="O146" s="91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7" t="s">
        <v>130</v>
      </c>
      <c r="AT146" s="227" t="s">
        <v>126</v>
      </c>
      <c r="AU146" s="227" t="s">
        <v>86</v>
      </c>
      <c r="AY146" s="17" t="s">
        <v>124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7" t="s">
        <v>84</v>
      </c>
      <c r="BK146" s="228">
        <f>ROUND(I146*H146,2)</f>
        <v>0</v>
      </c>
      <c r="BL146" s="17" t="s">
        <v>130</v>
      </c>
      <c r="BM146" s="227" t="s">
        <v>167</v>
      </c>
    </row>
    <row r="147" spans="1:65" s="2" customFormat="1" ht="24.15" customHeight="1">
      <c r="A147" s="38"/>
      <c r="B147" s="39"/>
      <c r="C147" s="215" t="s">
        <v>144</v>
      </c>
      <c r="D147" s="215" t="s">
        <v>126</v>
      </c>
      <c r="E147" s="216" t="s">
        <v>168</v>
      </c>
      <c r="F147" s="217" t="s">
        <v>169</v>
      </c>
      <c r="G147" s="218" t="s">
        <v>136</v>
      </c>
      <c r="H147" s="219">
        <v>180</v>
      </c>
      <c r="I147" s="220"/>
      <c r="J147" s="221">
        <f>ROUND(I147*H147,2)</f>
        <v>0</v>
      </c>
      <c r="K147" s="222"/>
      <c r="L147" s="44"/>
      <c r="M147" s="223" t="s">
        <v>1</v>
      </c>
      <c r="N147" s="224" t="s">
        <v>41</v>
      </c>
      <c r="O147" s="91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7" t="s">
        <v>130</v>
      </c>
      <c r="AT147" s="227" t="s">
        <v>126</v>
      </c>
      <c r="AU147" s="227" t="s">
        <v>86</v>
      </c>
      <c r="AY147" s="17" t="s">
        <v>124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7" t="s">
        <v>84</v>
      </c>
      <c r="BK147" s="228">
        <f>ROUND(I147*H147,2)</f>
        <v>0</v>
      </c>
      <c r="BL147" s="17" t="s">
        <v>130</v>
      </c>
      <c r="BM147" s="227" t="s">
        <v>170</v>
      </c>
    </row>
    <row r="148" spans="1:51" s="13" customFormat="1" ht="12">
      <c r="A148" s="13"/>
      <c r="B148" s="229"/>
      <c r="C148" s="230"/>
      <c r="D148" s="231" t="s">
        <v>132</v>
      </c>
      <c r="E148" s="232" t="s">
        <v>1</v>
      </c>
      <c r="F148" s="233" t="s">
        <v>171</v>
      </c>
      <c r="G148" s="230"/>
      <c r="H148" s="234">
        <v>180</v>
      </c>
      <c r="I148" s="235"/>
      <c r="J148" s="230"/>
      <c r="K148" s="230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132</v>
      </c>
      <c r="AU148" s="240" t="s">
        <v>86</v>
      </c>
      <c r="AV148" s="13" t="s">
        <v>86</v>
      </c>
      <c r="AW148" s="13" t="s">
        <v>32</v>
      </c>
      <c r="AX148" s="13" t="s">
        <v>84</v>
      </c>
      <c r="AY148" s="240" t="s">
        <v>124</v>
      </c>
    </row>
    <row r="149" spans="1:65" s="2" customFormat="1" ht="37.8" customHeight="1">
      <c r="A149" s="38"/>
      <c r="B149" s="39"/>
      <c r="C149" s="215" t="s">
        <v>161</v>
      </c>
      <c r="D149" s="215" t="s">
        <v>126</v>
      </c>
      <c r="E149" s="216" t="s">
        <v>172</v>
      </c>
      <c r="F149" s="217" t="s">
        <v>173</v>
      </c>
      <c r="G149" s="218" t="s">
        <v>136</v>
      </c>
      <c r="H149" s="219">
        <v>5400</v>
      </c>
      <c r="I149" s="220"/>
      <c r="J149" s="221">
        <f>ROUND(I149*H149,2)</f>
        <v>0</v>
      </c>
      <c r="K149" s="222"/>
      <c r="L149" s="44"/>
      <c r="M149" s="223" t="s">
        <v>1</v>
      </c>
      <c r="N149" s="224" t="s">
        <v>41</v>
      </c>
      <c r="O149" s="91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7" t="s">
        <v>130</v>
      </c>
      <c r="AT149" s="227" t="s">
        <v>126</v>
      </c>
      <c r="AU149" s="227" t="s">
        <v>86</v>
      </c>
      <c r="AY149" s="17" t="s">
        <v>124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84</v>
      </c>
      <c r="BK149" s="228">
        <f>ROUND(I149*H149,2)</f>
        <v>0</v>
      </c>
      <c r="BL149" s="17" t="s">
        <v>130</v>
      </c>
      <c r="BM149" s="227" t="s">
        <v>174</v>
      </c>
    </row>
    <row r="150" spans="1:51" s="13" customFormat="1" ht="12">
      <c r="A150" s="13"/>
      <c r="B150" s="229"/>
      <c r="C150" s="230"/>
      <c r="D150" s="231" t="s">
        <v>132</v>
      </c>
      <c r="E150" s="230"/>
      <c r="F150" s="233" t="s">
        <v>175</v>
      </c>
      <c r="G150" s="230"/>
      <c r="H150" s="234">
        <v>5400</v>
      </c>
      <c r="I150" s="235"/>
      <c r="J150" s="230"/>
      <c r="K150" s="230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132</v>
      </c>
      <c r="AU150" s="240" t="s">
        <v>86</v>
      </c>
      <c r="AV150" s="13" t="s">
        <v>86</v>
      </c>
      <c r="AW150" s="13" t="s">
        <v>4</v>
      </c>
      <c r="AX150" s="13" t="s">
        <v>84</v>
      </c>
      <c r="AY150" s="240" t="s">
        <v>124</v>
      </c>
    </row>
    <row r="151" spans="1:65" s="2" customFormat="1" ht="33" customHeight="1">
      <c r="A151" s="38"/>
      <c r="B151" s="39"/>
      <c r="C151" s="215" t="s">
        <v>176</v>
      </c>
      <c r="D151" s="215" t="s">
        <v>126</v>
      </c>
      <c r="E151" s="216" t="s">
        <v>177</v>
      </c>
      <c r="F151" s="217" t="s">
        <v>178</v>
      </c>
      <c r="G151" s="218" t="s">
        <v>136</v>
      </c>
      <c r="H151" s="219">
        <v>180</v>
      </c>
      <c r="I151" s="220"/>
      <c r="J151" s="221">
        <f>ROUND(I151*H151,2)</f>
        <v>0</v>
      </c>
      <c r="K151" s="222"/>
      <c r="L151" s="44"/>
      <c r="M151" s="223" t="s">
        <v>1</v>
      </c>
      <c r="N151" s="224" t="s">
        <v>41</v>
      </c>
      <c r="O151" s="91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7" t="s">
        <v>130</v>
      </c>
      <c r="AT151" s="227" t="s">
        <v>126</v>
      </c>
      <c r="AU151" s="227" t="s">
        <v>86</v>
      </c>
      <c r="AY151" s="17" t="s">
        <v>124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7" t="s">
        <v>84</v>
      </c>
      <c r="BK151" s="228">
        <f>ROUND(I151*H151,2)</f>
        <v>0</v>
      </c>
      <c r="BL151" s="17" t="s">
        <v>130</v>
      </c>
      <c r="BM151" s="227" t="s">
        <v>179</v>
      </c>
    </row>
    <row r="152" spans="1:65" s="2" customFormat="1" ht="21.75" customHeight="1">
      <c r="A152" s="38"/>
      <c r="B152" s="39"/>
      <c r="C152" s="215" t="s">
        <v>180</v>
      </c>
      <c r="D152" s="215" t="s">
        <v>126</v>
      </c>
      <c r="E152" s="216" t="s">
        <v>181</v>
      </c>
      <c r="F152" s="217" t="s">
        <v>182</v>
      </c>
      <c r="G152" s="218" t="s">
        <v>129</v>
      </c>
      <c r="H152" s="219">
        <v>510</v>
      </c>
      <c r="I152" s="220"/>
      <c r="J152" s="221">
        <f>ROUND(I152*H152,2)</f>
        <v>0</v>
      </c>
      <c r="K152" s="222"/>
      <c r="L152" s="44"/>
      <c r="M152" s="223" t="s">
        <v>1</v>
      </c>
      <c r="N152" s="224" t="s">
        <v>41</v>
      </c>
      <c r="O152" s="91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7" t="s">
        <v>130</v>
      </c>
      <c r="AT152" s="227" t="s">
        <v>126</v>
      </c>
      <c r="AU152" s="227" t="s">
        <v>86</v>
      </c>
      <c r="AY152" s="17" t="s">
        <v>124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7" t="s">
        <v>84</v>
      </c>
      <c r="BK152" s="228">
        <f>ROUND(I152*H152,2)</f>
        <v>0</v>
      </c>
      <c r="BL152" s="17" t="s">
        <v>130</v>
      </c>
      <c r="BM152" s="227" t="s">
        <v>183</v>
      </c>
    </row>
    <row r="153" spans="1:51" s="13" customFormat="1" ht="12">
      <c r="A153" s="13"/>
      <c r="B153" s="229"/>
      <c r="C153" s="230"/>
      <c r="D153" s="231" t="s">
        <v>132</v>
      </c>
      <c r="E153" s="232" t="s">
        <v>1</v>
      </c>
      <c r="F153" s="233" t="s">
        <v>184</v>
      </c>
      <c r="G153" s="230"/>
      <c r="H153" s="234">
        <v>510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132</v>
      </c>
      <c r="AU153" s="240" t="s">
        <v>86</v>
      </c>
      <c r="AV153" s="13" t="s">
        <v>86</v>
      </c>
      <c r="AW153" s="13" t="s">
        <v>32</v>
      </c>
      <c r="AX153" s="13" t="s">
        <v>84</v>
      </c>
      <c r="AY153" s="240" t="s">
        <v>124</v>
      </c>
    </row>
    <row r="154" spans="1:65" s="2" customFormat="1" ht="21.75" customHeight="1">
      <c r="A154" s="38"/>
      <c r="B154" s="39"/>
      <c r="C154" s="215" t="s">
        <v>8</v>
      </c>
      <c r="D154" s="215" t="s">
        <v>126</v>
      </c>
      <c r="E154" s="216" t="s">
        <v>185</v>
      </c>
      <c r="F154" s="217" t="s">
        <v>186</v>
      </c>
      <c r="G154" s="218" t="s">
        <v>129</v>
      </c>
      <c r="H154" s="219">
        <v>15300</v>
      </c>
      <c r="I154" s="220"/>
      <c r="J154" s="221">
        <f>ROUND(I154*H154,2)</f>
        <v>0</v>
      </c>
      <c r="K154" s="222"/>
      <c r="L154" s="44"/>
      <c r="M154" s="223" t="s">
        <v>1</v>
      </c>
      <c r="N154" s="224" t="s">
        <v>41</v>
      </c>
      <c r="O154" s="91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7" t="s">
        <v>130</v>
      </c>
      <c r="AT154" s="227" t="s">
        <v>126</v>
      </c>
      <c r="AU154" s="227" t="s">
        <v>86</v>
      </c>
      <c r="AY154" s="17" t="s">
        <v>124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7" t="s">
        <v>84</v>
      </c>
      <c r="BK154" s="228">
        <f>ROUND(I154*H154,2)</f>
        <v>0</v>
      </c>
      <c r="BL154" s="17" t="s">
        <v>130</v>
      </c>
      <c r="BM154" s="227" t="s">
        <v>187</v>
      </c>
    </row>
    <row r="155" spans="1:51" s="13" customFormat="1" ht="12">
      <c r="A155" s="13"/>
      <c r="B155" s="229"/>
      <c r="C155" s="230"/>
      <c r="D155" s="231" t="s">
        <v>132</v>
      </c>
      <c r="E155" s="230"/>
      <c r="F155" s="233" t="s">
        <v>188</v>
      </c>
      <c r="G155" s="230"/>
      <c r="H155" s="234">
        <v>15300</v>
      </c>
      <c r="I155" s="235"/>
      <c r="J155" s="230"/>
      <c r="K155" s="230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132</v>
      </c>
      <c r="AU155" s="240" t="s">
        <v>86</v>
      </c>
      <c r="AV155" s="13" t="s">
        <v>86</v>
      </c>
      <c r="AW155" s="13" t="s">
        <v>4</v>
      </c>
      <c r="AX155" s="13" t="s">
        <v>84</v>
      </c>
      <c r="AY155" s="240" t="s">
        <v>124</v>
      </c>
    </row>
    <row r="156" spans="1:65" s="2" customFormat="1" ht="21.75" customHeight="1">
      <c r="A156" s="38"/>
      <c r="B156" s="39"/>
      <c r="C156" s="215" t="s">
        <v>189</v>
      </c>
      <c r="D156" s="215" t="s">
        <v>126</v>
      </c>
      <c r="E156" s="216" t="s">
        <v>190</v>
      </c>
      <c r="F156" s="217" t="s">
        <v>191</v>
      </c>
      <c r="G156" s="218" t="s">
        <v>129</v>
      </c>
      <c r="H156" s="219">
        <v>510</v>
      </c>
      <c r="I156" s="220"/>
      <c r="J156" s="221">
        <f>ROUND(I156*H156,2)</f>
        <v>0</v>
      </c>
      <c r="K156" s="222"/>
      <c r="L156" s="44"/>
      <c r="M156" s="223" t="s">
        <v>1</v>
      </c>
      <c r="N156" s="224" t="s">
        <v>41</v>
      </c>
      <c r="O156" s="91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7" t="s">
        <v>130</v>
      </c>
      <c r="AT156" s="227" t="s">
        <v>126</v>
      </c>
      <c r="AU156" s="227" t="s">
        <v>86</v>
      </c>
      <c r="AY156" s="17" t="s">
        <v>124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7" t="s">
        <v>84</v>
      </c>
      <c r="BK156" s="228">
        <f>ROUND(I156*H156,2)</f>
        <v>0</v>
      </c>
      <c r="BL156" s="17" t="s">
        <v>130</v>
      </c>
      <c r="BM156" s="227" t="s">
        <v>192</v>
      </c>
    </row>
    <row r="157" spans="1:65" s="2" customFormat="1" ht="24.15" customHeight="1">
      <c r="A157" s="38"/>
      <c r="B157" s="39"/>
      <c r="C157" s="215" t="s">
        <v>193</v>
      </c>
      <c r="D157" s="215" t="s">
        <v>126</v>
      </c>
      <c r="E157" s="216" t="s">
        <v>194</v>
      </c>
      <c r="F157" s="217" t="s">
        <v>195</v>
      </c>
      <c r="G157" s="218" t="s">
        <v>196</v>
      </c>
      <c r="H157" s="219">
        <v>10</v>
      </c>
      <c r="I157" s="220"/>
      <c r="J157" s="221">
        <f>ROUND(I157*H157,2)</f>
        <v>0</v>
      </c>
      <c r="K157" s="222"/>
      <c r="L157" s="44"/>
      <c r="M157" s="223" t="s">
        <v>1</v>
      </c>
      <c r="N157" s="224" t="s">
        <v>41</v>
      </c>
      <c r="O157" s="91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7" t="s">
        <v>130</v>
      </c>
      <c r="AT157" s="227" t="s">
        <v>126</v>
      </c>
      <c r="AU157" s="227" t="s">
        <v>86</v>
      </c>
      <c r="AY157" s="17" t="s">
        <v>124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7" t="s">
        <v>84</v>
      </c>
      <c r="BK157" s="228">
        <f>ROUND(I157*H157,2)</f>
        <v>0</v>
      </c>
      <c r="BL157" s="17" t="s">
        <v>130</v>
      </c>
      <c r="BM157" s="227" t="s">
        <v>197</v>
      </c>
    </row>
    <row r="158" spans="1:65" s="2" customFormat="1" ht="33" customHeight="1">
      <c r="A158" s="38"/>
      <c r="B158" s="39"/>
      <c r="C158" s="215" t="s">
        <v>198</v>
      </c>
      <c r="D158" s="215" t="s">
        <v>126</v>
      </c>
      <c r="E158" s="216" t="s">
        <v>199</v>
      </c>
      <c r="F158" s="217" t="s">
        <v>200</v>
      </c>
      <c r="G158" s="218" t="s">
        <v>129</v>
      </c>
      <c r="H158" s="219">
        <v>276</v>
      </c>
      <c r="I158" s="220"/>
      <c r="J158" s="221">
        <f>ROUND(I158*H158,2)</f>
        <v>0</v>
      </c>
      <c r="K158" s="222"/>
      <c r="L158" s="44"/>
      <c r="M158" s="223" t="s">
        <v>1</v>
      </c>
      <c r="N158" s="224" t="s">
        <v>41</v>
      </c>
      <c r="O158" s="91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7" t="s">
        <v>130</v>
      </c>
      <c r="AT158" s="227" t="s">
        <v>126</v>
      </c>
      <c r="AU158" s="227" t="s">
        <v>86</v>
      </c>
      <c r="AY158" s="17" t="s">
        <v>124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7" t="s">
        <v>84</v>
      </c>
      <c r="BK158" s="228">
        <f>ROUND(I158*H158,2)</f>
        <v>0</v>
      </c>
      <c r="BL158" s="17" t="s">
        <v>130</v>
      </c>
      <c r="BM158" s="227" t="s">
        <v>201</v>
      </c>
    </row>
    <row r="159" spans="1:51" s="13" customFormat="1" ht="12">
      <c r="A159" s="13"/>
      <c r="B159" s="229"/>
      <c r="C159" s="230"/>
      <c r="D159" s="231" t="s">
        <v>132</v>
      </c>
      <c r="E159" s="232" t="s">
        <v>1</v>
      </c>
      <c r="F159" s="233" t="s">
        <v>202</v>
      </c>
      <c r="G159" s="230"/>
      <c r="H159" s="234">
        <v>276</v>
      </c>
      <c r="I159" s="235"/>
      <c r="J159" s="230"/>
      <c r="K159" s="230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132</v>
      </c>
      <c r="AU159" s="240" t="s">
        <v>86</v>
      </c>
      <c r="AV159" s="13" t="s">
        <v>86</v>
      </c>
      <c r="AW159" s="13" t="s">
        <v>32</v>
      </c>
      <c r="AX159" s="13" t="s">
        <v>84</v>
      </c>
      <c r="AY159" s="240" t="s">
        <v>124</v>
      </c>
    </row>
    <row r="160" spans="1:65" s="2" customFormat="1" ht="33" customHeight="1">
      <c r="A160" s="38"/>
      <c r="B160" s="39"/>
      <c r="C160" s="215" t="s">
        <v>203</v>
      </c>
      <c r="D160" s="215" t="s">
        <v>126</v>
      </c>
      <c r="E160" s="216" t="s">
        <v>204</v>
      </c>
      <c r="F160" s="217" t="s">
        <v>205</v>
      </c>
      <c r="G160" s="218" t="s">
        <v>129</v>
      </c>
      <c r="H160" s="219">
        <v>8280</v>
      </c>
      <c r="I160" s="220"/>
      <c r="J160" s="221">
        <f>ROUND(I160*H160,2)</f>
        <v>0</v>
      </c>
      <c r="K160" s="222"/>
      <c r="L160" s="44"/>
      <c r="M160" s="223" t="s">
        <v>1</v>
      </c>
      <c r="N160" s="224" t="s">
        <v>41</v>
      </c>
      <c r="O160" s="91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7" t="s">
        <v>130</v>
      </c>
      <c r="AT160" s="227" t="s">
        <v>126</v>
      </c>
      <c r="AU160" s="227" t="s">
        <v>86</v>
      </c>
      <c r="AY160" s="17" t="s">
        <v>124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7" t="s">
        <v>84</v>
      </c>
      <c r="BK160" s="228">
        <f>ROUND(I160*H160,2)</f>
        <v>0</v>
      </c>
      <c r="BL160" s="17" t="s">
        <v>130</v>
      </c>
      <c r="BM160" s="227" t="s">
        <v>206</v>
      </c>
    </row>
    <row r="161" spans="1:51" s="13" customFormat="1" ht="12">
      <c r="A161" s="13"/>
      <c r="B161" s="229"/>
      <c r="C161" s="230"/>
      <c r="D161" s="231" t="s">
        <v>132</v>
      </c>
      <c r="E161" s="230"/>
      <c r="F161" s="233" t="s">
        <v>207</v>
      </c>
      <c r="G161" s="230"/>
      <c r="H161" s="234">
        <v>8280</v>
      </c>
      <c r="I161" s="235"/>
      <c r="J161" s="230"/>
      <c r="K161" s="230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132</v>
      </c>
      <c r="AU161" s="240" t="s">
        <v>86</v>
      </c>
      <c r="AV161" s="13" t="s">
        <v>86</v>
      </c>
      <c r="AW161" s="13" t="s">
        <v>4</v>
      </c>
      <c r="AX161" s="13" t="s">
        <v>84</v>
      </c>
      <c r="AY161" s="240" t="s">
        <v>124</v>
      </c>
    </row>
    <row r="162" spans="1:65" s="2" customFormat="1" ht="44.25" customHeight="1">
      <c r="A162" s="38"/>
      <c r="B162" s="39"/>
      <c r="C162" s="215" t="s">
        <v>208</v>
      </c>
      <c r="D162" s="215" t="s">
        <v>126</v>
      </c>
      <c r="E162" s="216" t="s">
        <v>209</v>
      </c>
      <c r="F162" s="217" t="s">
        <v>210</v>
      </c>
      <c r="G162" s="218" t="s">
        <v>166</v>
      </c>
      <c r="H162" s="219">
        <v>1</v>
      </c>
      <c r="I162" s="220"/>
      <c r="J162" s="221">
        <f>ROUND(I162*H162,2)</f>
        <v>0</v>
      </c>
      <c r="K162" s="222"/>
      <c r="L162" s="44"/>
      <c r="M162" s="223" t="s">
        <v>1</v>
      </c>
      <c r="N162" s="224" t="s">
        <v>41</v>
      </c>
      <c r="O162" s="91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7" t="s">
        <v>130</v>
      </c>
      <c r="AT162" s="227" t="s">
        <v>126</v>
      </c>
      <c r="AU162" s="227" t="s">
        <v>86</v>
      </c>
      <c r="AY162" s="17" t="s">
        <v>124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7" t="s">
        <v>84</v>
      </c>
      <c r="BK162" s="228">
        <f>ROUND(I162*H162,2)</f>
        <v>0</v>
      </c>
      <c r="BL162" s="17" t="s">
        <v>130</v>
      </c>
      <c r="BM162" s="227" t="s">
        <v>211</v>
      </c>
    </row>
    <row r="163" spans="1:65" s="2" customFormat="1" ht="33" customHeight="1">
      <c r="A163" s="38"/>
      <c r="B163" s="39"/>
      <c r="C163" s="215" t="s">
        <v>212</v>
      </c>
      <c r="D163" s="215" t="s">
        <v>126</v>
      </c>
      <c r="E163" s="216" t="s">
        <v>213</v>
      </c>
      <c r="F163" s="217" t="s">
        <v>214</v>
      </c>
      <c r="G163" s="218" t="s">
        <v>129</v>
      </c>
      <c r="H163" s="219">
        <v>276</v>
      </c>
      <c r="I163" s="220"/>
      <c r="J163" s="221">
        <f>ROUND(I163*H163,2)</f>
        <v>0</v>
      </c>
      <c r="K163" s="222"/>
      <c r="L163" s="44"/>
      <c r="M163" s="223" t="s">
        <v>1</v>
      </c>
      <c r="N163" s="224" t="s">
        <v>41</v>
      </c>
      <c r="O163" s="91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7" t="s">
        <v>130</v>
      </c>
      <c r="AT163" s="227" t="s">
        <v>126</v>
      </c>
      <c r="AU163" s="227" t="s">
        <v>86</v>
      </c>
      <c r="AY163" s="17" t="s">
        <v>124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7" t="s">
        <v>84</v>
      </c>
      <c r="BK163" s="228">
        <f>ROUND(I163*H163,2)</f>
        <v>0</v>
      </c>
      <c r="BL163" s="17" t="s">
        <v>130</v>
      </c>
      <c r="BM163" s="227" t="s">
        <v>215</v>
      </c>
    </row>
    <row r="164" spans="1:65" s="2" customFormat="1" ht="37.8" customHeight="1">
      <c r="A164" s="38"/>
      <c r="B164" s="39"/>
      <c r="C164" s="215" t="s">
        <v>216</v>
      </c>
      <c r="D164" s="215" t="s">
        <v>126</v>
      </c>
      <c r="E164" s="216" t="s">
        <v>217</v>
      </c>
      <c r="F164" s="217" t="s">
        <v>218</v>
      </c>
      <c r="G164" s="218" t="s">
        <v>129</v>
      </c>
      <c r="H164" s="219">
        <v>50</v>
      </c>
      <c r="I164" s="220"/>
      <c r="J164" s="221">
        <f>ROUND(I164*H164,2)</f>
        <v>0</v>
      </c>
      <c r="K164" s="222"/>
      <c r="L164" s="44"/>
      <c r="M164" s="223" t="s">
        <v>1</v>
      </c>
      <c r="N164" s="224" t="s">
        <v>41</v>
      </c>
      <c r="O164" s="91"/>
      <c r="P164" s="225">
        <f>O164*H164</f>
        <v>0</v>
      </c>
      <c r="Q164" s="225">
        <v>0.00021</v>
      </c>
      <c r="R164" s="225">
        <f>Q164*H164</f>
        <v>0.0105</v>
      </c>
      <c r="S164" s="225">
        <v>0</v>
      </c>
      <c r="T164" s="22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7" t="s">
        <v>130</v>
      </c>
      <c r="AT164" s="227" t="s">
        <v>126</v>
      </c>
      <c r="AU164" s="227" t="s">
        <v>86</v>
      </c>
      <c r="AY164" s="17" t="s">
        <v>124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7" t="s">
        <v>84</v>
      </c>
      <c r="BK164" s="228">
        <f>ROUND(I164*H164,2)</f>
        <v>0</v>
      </c>
      <c r="BL164" s="17" t="s">
        <v>130</v>
      </c>
      <c r="BM164" s="227" t="s">
        <v>219</v>
      </c>
    </row>
    <row r="165" spans="1:65" s="2" customFormat="1" ht="21.75" customHeight="1">
      <c r="A165" s="38"/>
      <c r="B165" s="39"/>
      <c r="C165" s="215" t="s">
        <v>220</v>
      </c>
      <c r="D165" s="215" t="s">
        <v>126</v>
      </c>
      <c r="E165" s="216" t="s">
        <v>221</v>
      </c>
      <c r="F165" s="217" t="s">
        <v>222</v>
      </c>
      <c r="G165" s="218" t="s">
        <v>223</v>
      </c>
      <c r="H165" s="219">
        <v>21</v>
      </c>
      <c r="I165" s="220"/>
      <c r="J165" s="221">
        <f>ROUND(I165*H165,2)</f>
        <v>0</v>
      </c>
      <c r="K165" s="222"/>
      <c r="L165" s="44"/>
      <c r="M165" s="223" t="s">
        <v>1</v>
      </c>
      <c r="N165" s="224" t="s">
        <v>41</v>
      </c>
      <c r="O165" s="91"/>
      <c r="P165" s="225">
        <f>O165*H165</f>
        <v>0</v>
      </c>
      <c r="Q165" s="225">
        <v>0</v>
      </c>
      <c r="R165" s="225">
        <f>Q165*H165</f>
        <v>0</v>
      </c>
      <c r="S165" s="225">
        <v>0.0005</v>
      </c>
      <c r="T165" s="226">
        <f>S165*H165</f>
        <v>0.0105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7" t="s">
        <v>130</v>
      </c>
      <c r="AT165" s="227" t="s">
        <v>126</v>
      </c>
      <c r="AU165" s="227" t="s">
        <v>86</v>
      </c>
      <c r="AY165" s="17" t="s">
        <v>124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7" t="s">
        <v>84</v>
      </c>
      <c r="BK165" s="228">
        <f>ROUND(I165*H165,2)</f>
        <v>0</v>
      </c>
      <c r="BL165" s="17" t="s">
        <v>130</v>
      </c>
      <c r="BM165" s="227" t="s">
        <v>224</v>
      </c>
    </row>
    <row r="166" spans="1:65" s="2" customFormat="1" ht="24.15" customHeight="1">
      <c r="A166" s="38"/>
      <c r="B166" s="39"/>
      <c r="C166" s="215" t="s">
        <v>7</v>
      </c>
      <c r="D166" s="215" t="s">
        <v>126</v>
      </c>
      <c r="E166" s="216" t="s">
        <v>225</v>
      </c>
      <c r="F166" s="217" t="s">
        <v>226</v>
      </c>
      <c r="G166" s="218" t="s">
        <v>129</v>
      </c>
      <c r="H166" s="219">
        <v>102</v>
      </c>
      <c r="I166" s="220"/>
      <c r="J166" s="221">
        <f>ROUND(I166*H166,2)</f>
        <v>0</v>
      </c>
      <c r="K166" s="222"/>
      <c r="L166" s="44"/>
      <c r="M166" s="223" t="s">
        <v>1</v>
      </c>
      <c r="N166" s="224" t="s">
        <v>41</v>
      </c>
      <c r="O166" s="91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7" t="s">
        <v>130</v>
      </c>
      <c r="AT166" s="227" t="s">
        <v>126</v>
      </c>
      <c r="AU166" s="227" t="s">
        <v>86</v>
      </c>
      <c r="AY166" s="17" t="s">
        <v>124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7" t="s">
        <v>84</v>
      </c>
      <c r="BK166" s="228">
        <f>ROUND(I166*H166,2)</f>
        <v>0</v>
      </c>
      <c r="BL166" s="17" t="s">
        <v>130</v>
      </c>
      <c r="BM166" s="227" t="s">
        <v>227</v>
      </c>
    </row>
    <row r="167" spans="1:65" s="2" customFormat="1" ht="24.15" customHeight="1">
      <c r="A167" s="38"/>
      <c r="B167" s="39"/>
      <c r="C167" s="215" t="s">
        <v>228</v>
      </c>
      <c r="D167" s="215" t="s">
        <v>126</v>
      </c>
      <c r="E167" s="216" t="s">
        <v>229</v>
      </c>
      <c r="F167" s="217" t="s">
        <v>230</v>
      </c>
      <c r="G167" s="218" t="s">
        <v>136</v>
      </c>
      <c r="H167" s="219">
        <v>180</v>
      </c>
      <c r="I167" s="220"/>
      <c r="J167" s="221">
        <f>ROUND(I167*H167,2)</f>
        <v>0</v>
      </c>
      <c r="K167" s="222"/>
      <c r="L167" s="44"/>
      <c r="M167" s="223" t="s">
        <v>1</v>
      </c>
      <c r="N167" s="224" t="s">
        <v>41</v>
      </c>
      <c r="O167" s="91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7" t="s">
        <v>130</v>
      </c>
      <c r="AT167" s="227" t="s">
        <v>126</v>
      </c>
      <c r="AU167" s="227" t="s">
        <v>86</v>
      </c>
      <c r="AY167" s="17" t="s">
        <v>124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7" t="s">
        <v>84</v>
      </c>
      <c r="BK167" s="228">
        <f>ROUND(I167*H167,2)</f>
        <v>0</v>
      </c>
      <c r="BL167" s="17" t="s">
        <v>130</v>
      </c>
      <c r="BM167" s="227" t="s">
        <v>231</v>
      </c>
    </row>
    <row r="168" spans="1:65" s="2" customFormat="1" ht="24.15" customHeight="1">
      <c r="A168" s="38"/>
      <c r="B168" s="39"/>
      <c r="C168" s="215" t="s">
        <v>232</v>
      </c>
      <c r="D168" s="215" t="s">
        <v>126</v>
      </c>
      <c r="E168" s="216" t="s">
        <v>233</v>
      </c>
      <c r="F168" s="217" t="s">
        <v>234</v>
      </c>
      <c r="G168" s="218" t="s">
        <v>136</v>
      </c>
      <c r="H168" s="219">
        <v>180</v>
      </c>
      <c r="I168" s="220"/>
      <c r="J168" s="221">
        <f>ROUND(I168*H168,2)</f>
        <v>0</v>
      </c>
      <c r="K168" s="222"/>
      <c r="L168" s="44"/>
      <c r="M168" s="223" t="s">
        <v>1</v>
      </c>
      <c r="N168" s="224" t="s">
        <v>41</v>
      </c>
      <c r="O168" s="91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7" t="s">
        <v>130</v>
      </c>
      <c r="AT168" s="227" t="s">
        <v>126</v>
      </c>
      <c r="AU168" s="227" t="s">
        <v>86</v>
      </c>
      <c r="AY168" s="17" t="s">
        <v>124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7" t="s">
        <v>84</v>
      </c>
      <c r="BK168" s="228">
        <f>ROUND(I168*H168,2)</f>
        <v>0</v>
      </c>
      <c r="BL168" s="17" t="s">
        <v>130</v>
      </c>
      <c r="BM168" s="227" t="s">
        <v>235</v>
      </c>
    </row>
    <row r="169" spans="1:63" s="12" customFormat="1" ht="22.8" customHeight="1">
      <c r="A169" s="12"/>
      <c r="B169" s="199"/>
      <c r="C169" s="200"/>
      <c r="D169" s="201" t="s">
        <v>75</v>
      </c>
      <c r="E169" s="213" t="s">
        <v>236</v>
      </c>
      <c r="F169" s="213" t="s">
        <v>237</v>
      </c>
      <c r="G169" s="200"/>
      <c r="H169" s="200"/>
      <c r="I169" s="203"/>
      <c r="J169" s="214">
        <f>BK169</f>
        <v>0</v>
      </c>
      <c r="K169" s="200"/>
      <c r="L169" s="205"/>
      <c r="M169" s="206"/>
      <c r="N169" s="207"/>
      <c r="O169" s="207"/>
      <c r="P169" s="208">
        <f>SUM(P170:P175)</f>
        <v>0</v>
      </c>
      <c r="Q169" s="207"/>
      <c r="R169" s="208">
        <f>SUM(R170:R175)</f>
        <v>0</v>
      </c>
      <c r="S169" s="207"/>
      <c r="T169" s="209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0" t="s">
        <v>84</v>
      </c>
      <c r="AT169" s="211" t="s">
        <v>75</v>
      </c>
      <c r="AU169" s="211" t="s">
        <v>84</v>
      </c>
      <c r="AY169" s="210" t="s">
        <v>124</v>
      </c>
      <c r="BK169" s="212">
        <f>SUM(BK170:BK175)</f>
        <v>0</v>
      </c>
    </row>
    <row r="170" spans="1:65" s="2" customFormat="1" ht="24.15" customHeight="1">
      <c r="A170" s="38"/>
      <c r="B170" s="39"/>
      <c r="C170" s="215" t="s">
        <v>238</v>
      </c>
      <c r="D170" s="215" t="s">
        <v>126</v>
      </c>
      <c r="E170" s="216" t="s">
        <v>239</v>
      </c>
      <c r="F170" s="217" t="s">
        <v>240</v>
      </c>
      <c r="G170" s="218" t="s">
        <v>143</v>
      </c>
      <c r="H170" s="219">
        <v>204.407</v>
      </c>
      <c r="I170" s="220"/>
      <c r="J170" s="221">
        <f>ROUND(I170*H170,2)</f>
        <v>0</v>
      </c>
      <c r="K170" s="222"/>
      <c r="L170" s="44"/>
      <c r="M170" s="223" t="s">
        <v>1</v>
      </c>
      <c r="N170" s="224" t="s">
        <v>41</v>
      </c>
      <c r="O170" s="91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7" t="s">
        <v>130</v>
      </c>
      <c r="AT170" s="227" t="s">
        <v>126</v>
      </c>
      <c r="AU170" s="227" t="s">
        <v>86</v>
      </c>
      <c r="AY170" s="17" t="s">
        <v>124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7" t="s">
        <v>84</v>
      </c>
      <c r="BK170" s="228">
        <f>ROUND(I170*H170,2)</f>
        <v>0</v>
      </c>
      <c r="BL170" s="17" t="s">
        <v>130</v>
      </c>
      <c r="BM170" s="227" t="s">
        <v>241</v>
      </c>
    </row>
    <row r="171" spans="1:65" s="2" customFormat="1" ht="24.15" customHeight="1">
      <c r="A171" s="38"/>
      <c r="B171" s="39"/>
      <c r="C171" s="215" t="s">
        <v>242</v>
      </c>
      <c r="D171" s="215" t="s">
        <v>126</v>
      </c>
      <c r="E171" s="216" t="s">
        <v>243</v>
      </c>
      <c r="F171" s="217" t="s">
        <v>244</v>
      </c>
      <c r="G171" s="218" t="s">
        <v>143</v>
      </c>
      <c r="H171" s="219">
        <v>1839.663</v>
      </c>
      <c r="I171" s="220"/>
      <c r="J171" s="221">
        <f>ROUND(I171*H171,2)</f>
        <v>0</v>
      </c>
      <c r="K171" s="222"/>
      <c r="L171" s="44"/>
      <c r="M171" s="223" t="s">
        <v>1</v>
      </c>
      <c r="N171" s="224" t="s">
        <v>41</v>
      </c>
      <c r="O171" s="91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7" t="s">
        <v>130</v>
      </c>
      <c r="AT171" s="227" t="s">
        <v>126</v>
      </c>
      <c r="AU171" s="227" t="s">
        <v>86</v>
      </c>
      <c r="AY171" s="17" t="s">
        <v>124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7" t="s">
        <v>84</v>
      </c>
      <c r="BK171" s="228">
        <f>ROUND(I171*H171,2)</f>
        <v>0</v>
      </c>
      <c r="BL171" s="17" t="s">
        <v>130</v>
      </c>
      <c r="BM171" s="227" t="s">
        <v>245</v>
      </c>
    </row>
    <row r="172" spans="1:51" s="13" customFormat="1" ht="12">
      <c r="A172" s="13"/>
      <c r="B172" s="229"/>
      <c r="C172" s="230"/>
      <c r="D172" s="231" t="s">
        <v>132</v>
      </c>
      <c r="E172" s="230"/>
      <c r="F172" s="233" t="s">
        <v>246</v>
      </c>
      <c r="G172" s="230"/>
      <c r="H172" s="234">
        <v>1839.663</v>
      </c>
      <c r="I172" s="235"/>
      <c r="J172" s="230"/>
      <c r="K172" s="230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132</v>
      </c>
      <c r="AU172" s="240" t="s">
        <v>86</v>
      </c>
      <c r="AV172" s="13" t="s">
        <v>86</v>
      </c>
      <c r="AW172" s="13" t="s">
        <v>4</v>
      </c>
      <c r="AX172" s="13" t="s">
        <v>84</v>
      </c>
      <c r="AY172" s="240" t="s">
        <v>124</v>
      </c>
    </row>
    <row r="173" spans="1:65" s="2" customFormat="1" ht="37.8" customHeight="1">
      <c r="A173" s="38"/>
      <c r="B173" s="39"/>
      <c r="C173" s="215" t="s">
        <v>247</v>
      </c>
      <c r="D173" s="215" t="s">
        <v>126</v>
      </c>
      <c r="E173" s="216" t="s">
        <v>248</v>
      </c>
      <c r="F173" s="217" t="s">
        <v>249</v>
      </c>
      <c r="G173" s="218" t="s">
        <v>143</v>
      </c>
      <c r="H173" s="219">
        <v>166.2</v>
      </c>
      <c r="I173" s="220"/>
      <c r="J173" s="221">
        <f>ROUND(I173*H173,2)</f>
        <v>0</v>
      </c>
      <c r="K173" s="222"/>
      <c r="L173" s="44"/>
      <c r="M173" s="223" t="s">
        <v>1</v>
      </c>
      <c r="N173" s="224" t="s">
        <v>41</v>
      </c>
      <c r="O173" s="91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7" t="s">
        <v>130</v>
      </c>
      <c r="AT173" s="227" t="s">
        <v>126</v>
      </c>
      <c r="AU173" s="227" t="s">
        <v>86</v>
      </c>
      <c r="AY173" s="17" t="s">
        <v>124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7" t="s">
        <v>84</v>
      </c>
      <c r="BK173" s="228">
        <f>ROUND(I173*H173,2)</f>
        <v>0</v>
      </c>
      <c r="BL173" s="17" t="s">
        <v>130</v>
      </c>
      <c r="BM173" s="227" t="s">
        <v>250</v>
      </c>
    </row>
    <row r="174" spans="1:65" s="2" customFormat="1" ht="44.25" customHeight="1">
      <c r="A174" s="38"/>
      <c r="B174" s="39"/>
      <c r="C174" s="215" t="s">
        <v>251</v>
      </c>
      <c r="D174" s="215" t="s">
        <v>126</v>
      </c>
      <c r="E174" s="216" t="s">
        <v>252</v>
      </c>
      <c r="F174" s="217" t="s">
        <v>253</v>
      </c>
      <c r="G174" s="218" t="s">
        <v>143</v>
      </c>
      <c r="H174" s="219">
        <v>38.153</v>
      </c>
      <c r="I174" s="220"/>
      <c r="J174" s="221">
        <f>ROUND(I174*H174,2)</f>
        <v>0</v>
      </c>
      <c r="K174" s="222"/>
      <c r="L174" s="44"/>
      <c r="M174" s="223" t="s">
        <v>1</v>
      </c>
      <c r="N174" s="224" t="s">
        <v>41</v>
      </c>
      <c r="O174" s="91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7" t="s">
        <v>130</v>
      </c>
      <c r="AT174" s="227" t="s">
        <v>126</v>
      </c>
      <c r="AU174" s="227" t="s">
        <v>86</v>
      </c>
      <c r="AY174" s="17" t="s">
        <v>124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7" t="s">
        <v>84</v>
      </c>
      <c r="BK174" s="228">
        <f>ROUND(I174*H174,2)</f>
        <v>0</v>
      </c>
      <c r="BL174" s="17" t="s">
        <v>130</v>
      </c>
      <c r="BM174" s="227" t="s">
        <v>254</v>
      </c>
    </row>
    <row r="175" spans="1:51" s="13" customFormat="1" ht="12">
      <c r="A175" s="13"/>
      <c r="B175" s="229"/>
      <c r="C175" s="230"/>
      <c r="D175" s="231" t="s">
        <v>132</v>
      </c>
      <c r="E175" s="232" t="s">
        <v>1</v>
      </c>
      <c r="F175" s="233" t="s">
        <v>255</v>
      </c>
      <c r="G175" s="230"/>
      <c r="H175" s="234">
        <v>38.153</v>
      </c>
      <c r="I175" s="235"/>
      <c r="J175" s="230"/>
      <c r="K175" s="230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132</v>
      </c>
      <c r="AU175" s="240" t="s">
        <v>86</v>
      </c>
      <c r="AV175" s="13" t="s">
        <v>86</v>
      </c>
      <c r="AW175" s="13" t="s">
        <v>32</v>
      </c>
      <c r="AX175" s="13" t="s">
        <v>84</v>
      </c>
      <c r="AY175" s="240" t="s">
        <v>124</v>
      </c>
    </row>
    <row r="176" spans="1:63" s="12" customFormat="1" ht="22.8" customHeight="1">
      <c r="A176" s="12"/>
      <c r="B176" s="199"/>
      <c r="C176" s="200"/>
      <c r="D176" s="201" t="s">
        <v>75</v>
      </c>
      <c r="E176" s="213" t="s">
        <v>256</v>
      </c>
      <c r="F176" s="213" t="s">
        <v>257</v>
      </c>
      <c r="G176" s="200"/>
      <c r="H176" s="200"/>
      <c r="I176" s="203"/>
      <c r="J176" s="214">
        <f>BK176</f>
        <v>0</v>
      </c>
      <c r="K176" s="200"/>
      <c r="L176" s="205"/>
      <c r="M176" s="206"/>
      <c r="N176" s="207"/>
      <c r="O176" s="207"/>
      <c r="P176" s="208">
        <f>P177</f>
        <v>0</v>
      </c>
      <c r="Q176" s="207"/>
      <c r="R176" s="208">
        <f>R177</f>
        <v>0</v>
      </c>
      <c r="S176" s="207"/>
      <c r="T176" s="209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0" t="s">
        <v>84</v>
      </c>
      <c r="AT176" s="211" t="s">
        <v>75</v>
      </c>
      <c r="AU176" s="211" t="s">
        <v>84</v>
      </c>
      <c r="AY176" s="210" t="s">
        <v>124</v>
      </c>
      <c r="BK176" s="212">
        <f>BK177</f>
        <v>0</v>
      </c>
    </row>
    <row r="177" spans="1:65" s="2" customFormat="1" ht="24.15" customHeight="1">
      <c r="A177" s="38"/>
      <c r="B177" s="39"/>
      <c r="C177" s="215" t="s">
        <v>258</v>
      </c>
      <c r="D177" s="215" t="s">
        <v>126</v>
      </c>
      <c r="E177" s="216" t="s">
        <v>259</v>
      </c>
      <c r="F177" s="217" t="s">
        <v>260</v>
      </c>
      <c r="G177" s="218" t="s">
        <v>143</v>
      </c>
      <c r="H177" s="219">
        <v>147.451</v>
      </c>
      <c r="I177" s="220"/>
      <c r="J177" s="221">
        <f>ROUND(I177*H177,2)</f>
        <v>0</v>
      </c>
      <c r="K177" s="222"/>
      <c r="L177" s="44"/>
      <c r="M177" s="223" t="s">
        <v>1</v>
      </c>
      <c r="N177" s="224" t="s">
        <v>41</v>
      </c>
      <c r="O177" s="91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7" t="s">
        <v>130</v>
      </c>
      <c r="AT177" s="227" t="s">
        <v>126</v>
      </c>
      <c r="AU177" s="227" t="s">
        <v>86</v>
      </c>
      <c r="AY177" s="17" t="s">
        <v>124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7" t="s">
        <v>84</v>
      </c>
      <c r="BK177" s="228">
        <f>ROUND(I177*H177,2)</f>
        <v>0</v>
      </c>
      <c r="BL177" s="17" t="s">
        <v>130</v>
      </c>
      <c r="BM177" s="227" t="s">
        <v>261</v>
      </c>
    </row>
    <row r="178" spans="1:63" s="12" customFormat="1" ht="25.9" customHeight="1">
      <c r="A178" s="12"/>
      <c r="B178" s="199"/>
      <c r="C178" s="200"/>
      <c r="D178" s="201" t="s">
        <v>75</v>
      </c>
      <c r="E178" s="202" t="s">
        <v>262</v>
      </c>
      <c r="F178" s="202" t="s">
        <v>263</v>
      </c>
      <c r="G178" s="200"/>
      <c r="H178" s="200"/>
      <c r="I178" s="203"/>
      <c r="J178" s="204">
        <f>BK178</f>
        <v>0</v>
      </c>
      <c r="K178" s="200"/>
      <c r="L178" s="205"/>
      <c r="M178" s="206"/>
      <c r="N178" s="207"/>
      <c r="O178" s="207"/>
      <c r="P178" s="208">
        <f>P179+P184+P199+P219</f>
        <v>0</v>
      </c>
      <c r="Q178" s="207"/>
      <c r="R178" s="208">
        <f>R179+R184+R199+R219</f>
        <v>13.38576336</v>
      </c>
      <c r="S178" s="207"/>
      <c r="T178" s="209">
        <f>T179+T184+T199+T219</f>
        <v>12.186148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0" t="s">
        <v>86</v>
      </c>
      <c r="AT178" s="211" t="s">
        <v>75</v>
      </c>
      <c r="AU178" s="211" t="s">
        <v>76</v>
      </c>
      <c r="AY178" s="210" t="s">
        <v>124</v>
      </c>
      <c r="BK178" s="212">
        <f>BK179+BK184+BK199+BK219</f>
        <v>0</v>
      </c>
    </row>
    <row r="179" spans="1:63" s="12" customFormat="1" ht="22.8" customHeight="1">
      <c r="A179" s="12"/>
      <c r="B179" s="199"/>
      <c r="C179" s="200"/>
      <c r="D179" s="201" t="s">
        <v>75</v>
      </c>
      <c r="E179" s="213" t="s">
        <v>264</v>
      </c>
      <c r="F179" s="213" t="s">
        <v>265</v>
      </c>
      <c r="G179" s="200"/>
      <c r="H179" s="200"/>
      <c r="I179" s="203"/>
      <c r="J179" s="214">
        <f>BK179</f>
        <v>0</v>
      </c>
      <c r="K179" s="200"/>
      <c r="L179" s="205"/>
      <c r="M179" s="206"/>
      <c r="N179" s="207"/>
      <c r="O179" s="207"/>
      <c r="P179" s="208">
        <f>SUM(P180:P183)</f>
        <v>0</v>
      </c>
      <c r="Q179" s="207"/>
      <c r="R179" s="208">
        <f>SUM(R180:R183)</f>
        <v>0</v>
      </c>
      <c r="S179" s="207"/>
      <c r="T179" s="209">
        <f>SUM(T180:T183)</f>
        <v>10.628568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0" t="s">
        <v>86</v>
      </c>
      <c r="AT179" s="211" t="s">
        <v>75</v>
      </c>
      <c r="AU179" s="211" t="s">
        <v>84</v>
      </c>
      <c r="AY179" s="210" t="s">
        <v>124</v>
      </c>
      <c r="BK179" s="212">
        <f>SUM(BK180:BK183)</f>
        <v>0</v>
      </c>
    </row>
    <row r="180" spans="1:65" s="2" customFormat="1" ht="24.15" customHeight="1">
      <c r="A180" s="38"/>
      <c r="B180" s="39"/>
      <c r="C180" s="215" t="s">
        <v>266</v>
      </c>
      <c r="D180" s="215" t="s">
        <v>126</v>
      </c>
      <c r="E180" s="216" t="s">
        <v>267</v>
      </c>
      <c r="F180" s="217" t="s">
        <v>268</v>
      </c>
      <c r="G180" s="218" t="s">
        <v>129</v>
      </c>
      <c r="H180" s="219">
        <v>300</v>
      </c>
      <c r="I180" s="220"/>
      <c r="J180" s="221">
        <f>ROUND(I180*H180,2)</f>
        <v>0</v>
      </c>
      <c r="K180" s="222"/>
      <c r="L180" s="44"/>
      <c r="M180" s="223" t="s">
        <v>1</v>
      </c>
      <c r="N180" s="224" t="s">
        <v>41</v>
      </c>
      <c r="O180" s="91"/>
      <c r="P180" s="225">
        <f>O180*H180</f>
        <v>0</v>
      </c>
      <c r="Q180" s="225">
        <v>0</v>
      </c>
      <c r="R180" s="225">
        <f>Q180*H180</f>
        <v>0</v>
      </c>
      <c r="S180" s="225">
        <v>0.024</v>
      </c>
      <c r="T180" s="226">
        <f>S180*H180</f>
        <v>7.2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7" t="s">
        <v>203</v>
      </c>
      <c r="AT180" s="227" t="s">
        <v>126</v>
      </c>
      <c r="AU180" s="227" t="s">
        <v>86</v>
      </c>
      <c r="AY180" s="17" t="s">
        <v>124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7" t="s">
        <v>84</v>
      </c>
      <c r="BK180" s="228">
        <f>ROUND(I180*H180,2)</f>
        <v>0</v>
      </c>
      <c r="BL180" s="17" t="s">
        <v>203</v>
      </c>
      <c r="BM180" s="227" t="s">
        <v>269</v>
      </c>
    </row>
    <row r="181" spans="1:51" s="13" customFormat="1" ht="12">
      <c r="A181" s="13"/>
      <c r="B181" s="229"/>
      <c r="C181" s="230"/>
      <c r="D181" s="231" t="s">
        <v>132</v>
      </c>
      <c r="E181" s="232" t="s">
        <v>1</v>
      </c>
      <c r="F181" s="233" t="s">
        <v>270</v>
      </c>
      <c r="G181" s="230"/>
      <c r="H181" s="234">
        <v>300</v>
      </c>
      <c r="I181" s="235"/>
      <c r="J181" s="230"/>
      <c r="K181" s="230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132</v>
      </c>
      <c r="AU181" s="240" t="s">
        <v>86</v>
      </c>
      <c r="AV181" s="13" t="s">
        <v>86</v>
      </c>
      <c r="AW181" s="13" t="s">
        <v>32</v>
      </c>
      <c r="AX181" s="13" t="s">
        <v>84</v>
      </c>
      <c r="AY181" s="240" t="s">
        <v>124</v>
      </c>
    </row>
    <row r="182" spans="1:65" s="2" customFormat="1" ht="21.75" customHeight="1">
      <c r="A182" s="38"/>
      <c r="B182" s="39"/>
      <c r="C182" s="215" t="s">
        <v>271</v>
      </c>
      <c r="D182" s="215" t="s">
        <v>126</v>
      </c>
      <c r="E182" s="216" t="s">
        <v>272</v>
      </c>
      <c r="F182" s="217" t="s">
        <v>273</v>
      </c>
      <c r="G182" s="218" t="s">
        <v>129</v>
      </c>
      <c r="H182" s="219">
        <v>190.476</v>
      </c>
      <c r="I182" s="220"/>
      <c r="J182" s="221">
        <f>ROUND(I182*H182,2)</f>
        <v>0</v>
      </c>
      <c r="K182" s="222"/>
      <c r="L182" s="44"/>
      <c r="M182" s="223" t="s">
        <v>1</v>
      </c>
      <c r="N182" s="224" t="s">
        <v>41</v>
      </c>
      <c r="O182" s="91"/>
      <c r="P182" s="225">
        <f>O182*H182</f>
        <v>0</v>
      </c>
      <c r="Q182" s="225">
        <v>0</v>
      </c>
      <c r="R182" s="225">
        <f>Q182*H182</f>
        <v>0</v>
      </c>
      <c r="S182" s="225">
        <v>0.018</v>
      </c>
      <c r="T182" s="226">
        <f>S182*H182</f>
        <v>3.428568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7" t="s">
        <v>203</v>
      </c>
      <c r="AT182" s="227" t="s">
        <v>126</v>
      </c>
      <c r="AU182" s="227" t="s">
        <v>86</v>
      </c>
      <c r="AY182" s="17" t="s">
        <v>124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7" t="s">
        <v>84</v>
      </c>
      <c r="BK182" s="228">
        <f>ROUND(I182*H182,2)</f>
        <v>0</v>
      </c>
      <c r="BL182" s="17" t="s">
        <v>203</v>
      </c>
      <c r="BM182" s="227" t="s">
        <v>274</v>
      </c>
    </row>
    <row r="183" spans="1:51" s="13" customFormat="1" ht="12">
      <c r="A183" s="13"/>
      <c r="B183" s="229"/>
      <c r="C183" s="230"/>
      <c r="D183" s="231" t="s">
        <v>132</v>
      </c>
      <c r="E183" s="232" t="s">
        <v>1</v>
      </c>
      <c r="F183" s="233" t="s">
        <v>275</v>
      </c>
      <c r="G183" s="230"/>
      <c r="H183" s="234">
        <v>190.476</v>
      </c>
      <c r="I183" s="235"/>
      <c r="J183" s="230"/>
      <c r="K183" s="230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132</v>
      </c>
      <c r="AU183" s="240" t="s">
        <v>86</v>
      </c>
      <c r="AV183" s="13" t="s">
        <v>86</v>
      </c>
      <c r="AW183" s="13" t="s">
        <v>32</v>
      </c>
      <c r="AX183" s="13" t="s">
        <v>84</v>
      </c>
      <c r="AY183" s="240" t="s">
        <v>124</v>
      </c>
    </row>
    <row r="184" spans="1:63" s="12" customFormat="1" ht="22.8" customHeight="1">
      <c r="A184" s="12"/>
      <c r="B184" s="199"/>
      <c r="C184" s="200"/>
      <c r="D184" s="201" t="s">
        <v>75</v>
      </c>
      <c r="E184" s="213" t="s">
        <v>276</v>
      </c>
      <c r="F184" s="213" t="s">
        <v>277</v>
      </c>
      <c r="G184" s="200"/>
      <c r="H184" s="200"/>
      <c r="I184" s="203"/>
      <c r="J184" s="214">
        <f>BK184</f>
        <v>0</v>
      </c>
      <c r="K184" s="200"/>
      <c r="L184" s="205"/>
      <c r="M184" s="206"/>
      <c r="N184" s="207"/>
      <c r="O184" s="207"/>
      <c r="P184" s="208">
        <f>SUM(P185:P198)</f>
        <v>0</v>
      </c>
      <c r="Q184" s="207"/>
      <c r="R184" s="208">
        <f>SUM(R185:R198)</f>
        <v>1.70931</v>
      </c>
      <c r="S184" s="207"/>
      <c r="T184" s="209">
        <f>SUM(T185:T198)</f>
        <v>0.05358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0" t="s">
        <v>86</v>
      </c>
      <c r="AT184" s="211" t="s">
        <v>75</v>
      </c>
      <c r="AU184" s="211" t="s">
        <v>84</v>
      </c>
      <c r="AY184" s="210" t="s">
        <v>124</v>
      </c>
      <c r="BK184" s="212">
        <f>SUM(BK185:BK198)</f>
        <v>0</v>
      </c>
    </row>
    <row r="185" spans="1:65" s="2" customFormat="1" ht="16.5" customHeight="1">
      <c r="A185" s="38"/>
      <c r="B185" s="39"/>
      <c r="C185" s="215" t="s">
        <v>278</v>
      </c>
      <c r="D185" s="215" t="s">
        <v>126</v>
      </c>
      <c r="E185" s="216" t="s">
        <v>279</v>
      </c>
      <c r="F185" s="217" t="s">
        <v>280</v>
      </c>
      <c r="G185" s="218" t="s">
        <v>223</v>
      </c>
      <c r="H185" s="219">
        <v>10</v>
      </c>
      <c r="I185" s="220"/>
      <c r="J185" s="221">
        <f>ROUND(I185*H185,2)</f>
        <v>0</v>
      </c>
      <c r="K185" s="222"/>
      <c r="L185" s="44"/>
      <c r="M185" s="223" t="s">
        <v>1</v>
      </c>
      <c r="N185" s="224" t="s">
        <v>41</v>
      </c>
      <c r="O185" s="91"/>
      <c r="P185" s="225">
        <f>O185*H185</f>
        <v>0</v>
      </c>
      <c r="Q185" s="225">
        <v>0</v>
      </c>
      <c r="R185" s="225">
        <f>Q185*H185</f>
        <v>0</v>
      </c>
      <c r="S185" s="225">
        <v>0.0026</v>
      </c>
      <c r="T185" s="226">
        <f>S185*H185</f>
        <v>0.026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7" t="s">
        <v>203</v>
      </c>
      <c r="AT185" s="227" t="s">
        <v>126</v>
      </c>
      <c r="AU185" s="227" t="s">
        <v>86</v>
      </c>
      <c r="AY185" s="17" t="s">
        <v>124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7" t="s">
        <v>84</v>
      </c>
      <c r="BK185" s="228">
        <f>ROUND(I185*H185,2)</f>
        <v>0</v>
      </c>
      <c r="BL185" s="17" t="s">
        <v>203</v>
      </c>
      <c r="BM185" s="227" t="s">
        <v>281</v>
      </c>
    </row>
    <row r="186" spans="1:65" s="2" customFormat="1" ht="16.5" customHeight="1">
      <c r="A186" s="38"/>
      <c r="B186" s="39"/>
      <c r="C186" s="215" t="s">
        <v>282</v>
      </c>
      <c r="D186" s="215" t="s">
        <v>126</v>
      </c>
      <c r="E186" s="216" t="s">
        <v>283</v>
      </c>
      <c r="F186" s="217" t="s">
        <v>284</v>
      </c>
      <c r="G186" s="218" t="s">
        <v>223</v>
      </c>
      <c r="H186" s="219">
        <v>7</v>
      </c>
      <c r="I186" s="220"/>
      <c r="J186" s="221">
        <f>ROUND(I186*H186,2)</f>
        <v>0</v>
      </c>
      <c r="K186" s="222"/>
      <c r="L186" s="44"/>
      <c r="M186" s="223" t="s">
        <v>1</v>
      </c>
      <c r="N186" s="224" t="s">
        <v>41</v>
      </c>
      <c r="O186" s="91"/>
      <c r="P186" s="225">
        <f>O186*H186</f>
        <v>0</v>
      </c>
      <c r="Q186" s="225">
        <v>0</v>
      </c>
      <c r="R186" s="225">
        <f>Q186*H186</f>
        <v>0</v>
      </c>
      <c r="S186" s="225">
        <v>0.00394</v>
      </c>
      <c r="T186" s="226">
        <f>S186*H186</f>
        <v>0.02758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7" t="s">
        <v>203</v>
      </c>
      <c r="AT186" s="227" t="s">
        <v>126</v>
      </c>
      <c r="AU186" s="227" t="s">
        <v>86</v>
      </c>
      <c r="AY186" s="17" t="s">
        <v>124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7" t="s">
        <v>84</v>
      </c>
      <c r="BK186" s="228">
        <f>ROUND(I186*H186,2)</f>
        <v>0</v>
      </c>
      <c r="BL186" s="17" t="s">
        <v>203</v>
      </c>
      <c r="BM186" s="227" t="s">
        <v>285</v>
      </c>
    </row>
    <row r="187" spans="1:65" s="2" customFormat="1" ht="24.15" customHeight="1">
      <c r="A187" s="38"/>
      <c r="B187" s="39"/>
      <c r="C187" s="215" t="s">
        <v>286</v>
      </c>
      <c r="D187" s="215" t="s">
        <v>126</v>
      </c>
      <c r="E187" s="216" t="s">
        <v>287</v>
      </c>
      <c r="F187" s="217" t="s">
        <v>288</v>
      </c>
      <c r="G187" s="218" t="s">
        <v>223</v>
      </c>
      <c r="H187" s="219">
        <v>130</v>
      </c>
      <c r="I187" s="220"/>
      <c r="J187" s="221">
        <f>ROUND(I187*H187,2)</f>
        <v>0</v>
      </c>
      <c r="K187" s="222"/>
      <c r="L187" s="44"/>
      <c r="M187" s="223" t="s">
        <v>1</v>
      </c>
      <c r="N187" s="224" t="s">
        <v>41</v>
      </c>
      <c r="O187" s="91"/>
      <c r="P187" s="225">
        <f>O187*H187</f>
        <v>0</v>
      </c>
      <c r="Q187" s="225">
        <v>0.00591</v>
      </c>
      <c r="R187" s="225">
        <f>Q187*H187</f>
        <v>0.7683000000000001</v>
      </c>
      <c r="S187" s="225">
        <v>0</v>
      </c>
      <c r="T187" s="22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7" t="s">
        <v>203</v>
      </c>
      <c r="AT187" s="227" t="s">
        <v>126</v>
      </c>
      <c r="AU187" s="227" t="s">
        <v>86</v>
      </c>
      <c r="AY187" s="17" t="s">
        <v>124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7" t="s">
        <v>84</v>
      </c>
      <c r="BK187" s="228">
        <f>ROUND(I187*H187,2)</f>
        <v>0</v>
      </c>
      <c r="BL187" s="17" t="s">
        <v>203</v>
      </c>
      <c r="BM187" s="227" t="s">
        <v>289</v>
      </c>
    </row>
    <row r="188" spans="1:65" s="2" customFormat="1" ht="24.15" customHeight="1">
      <c r="A188" s="38"/>
      <c r="B188" s="39"/>
      <c r="C188" s="215" t="s">
        <v>290</v>
      </c>
      <c r="D188" s="215" t="s">
        <v>126</v>
      </c>
      <c r="E188" s="216" t="s">
        <v>291</v>
      </c>
      <c r="F188" s="217" t="s">
        <v>292</v>
      </c>
      <c r="G188" s="218" t="s">
        <v>223</v>
      </c>
      <c r="H188" s="219">
        <v>130</v>
      </c>
      <c r="I188" s="220"/>
      <c r="J188" s="221">
        <f>ROUND(I188*H188,2)</f>
        <v>0</v>
      </c>
      <c r="K188" s="222"/>
      <c r="L188" s="44"/>
      <c r="M188" s="223" t="s">
        <v>1</v>
      </c>
      <c r="N188" s="224" t="s">
        <v>41</v>
      </c>
      <c r="O188" s="91"/>
      <c r="P188" s="225">
        <f>O188*H188</f>
        <v>0</v>
      </c>
      <c r="Q188" s="225">
        <v>0.00591</v>
      </c>
      <c r="R188" s="225">
        <f>Q188*H188</f>
        <v>0.7683000000000001</v>
      </c>
      <c r="S188" s="225">
        <v>0</v>
      </c>
      <c r="T188" s="22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7" t="s">
        <v>203</v>
      </c>
      <c r="AT188" s="227" t="s">
        <v>126</v>
      </c>
      <c r="AU188" s="227" t="s">
        <v>86</v>
      </c>
      <c r="AY188" s="17" t="s">
        <v>124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7" t="s">
        <v>84</v>
      </c>
      <c r="BK188" s="228">
        <f>ROUND(I188*H188,2)</f>
        <v>0</v>
      </c>
      <c r="BL188" s="17" t="s">
        <v>203</v>
      </c>
      <c r="BM188" s="227" t="s">
        <v>293</v>
      </c>
    </row>
    <row r="189" spans="1:65" s="2" customFormat="1" ht="24.15" customHeight="1">
      <c r="A189" s="38"/>
      <c r="B189" s="39"/>
      <c r="C189" s="215" t="s">
        <v>294</v>
      </c>
      <c r="D189" s="215" t="s">
        <v>126</v>
      </c>
      <c r="E189" s="216" t="s">
        <v>295</v>
      </c>
      <c r="F189" s="217" t="s">
        <v>296</v>
      </c>
      <c r="G189" s="218" t="s">
        <v>223</v>
      </c>
      <c r="H189" s="219">
        <v>71</v>
      </c>
      <c r="I189" s="220"/>
      <c r="J189" s="221">
        <f>ROUND(I189*H189,2)</f>
        <v>0</v>
      </c>
      <c r="K189" s="222"/>
      <c r="L189" s="44"/>
      <c r="M189" s="223" t="s">
        <v>1</v>
      </c>
      <c r="N189" s="224" t="s">
        <v>41</v>
      </c>
      <c r="O189" s="91"/>
      <c r="P189" s="225">
        <f>O189*H189</f>
        <v>0</v>
      </c>
      <c r="Q189" s="225">
        <v>0.00162</v>
      </c>
      <c r="R189" s="225">
        <f>Q189*H189</f>
        <v>0.11502</v>
      </c>
      <c r="S189" s="225">
        <v>0</v>
      </c>
      <c r="T189" s="22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7" t="s">
        <v>203</v>
      </c>
      <c r="AT189" s="227" t="s">
        <v>126</v>
      </c>
      <c r="AU189" s="227" t="s">
        <v>86</v>
      </c>
      <c r="AY189" s="17" t="s">
        <v>124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7" t="s">
        <v>84</v>
      </c>
      <c r="BK189" s="228">
        <f>ROUND(I189*H189,2)</f>
        <v>0</v>
      </c>
      <c r="BL189" s="17" t="s">
        <v>203</v>
      </c>
      <c r="BM189" s="227" t="s">
        <v>297</v>
      </c>
    </row>
    <row r="190" spans="1:51" s="13" customFormat="1" ht="12">
      <c r="A190" s="13"/>
      <c r="B190" s="229"/>
      <c r="C190" s="230"/>
      <c r="D190" s="231" t="s">
        <v>132</v>
      </c>
      <c r="E190" s="232" t="s">
        <v>1</v>
      </c>
      <c r="F190" s="233" t="s">
        <v>298</v>
      </c>
      <c r="G190" s="230"/>
      <c r="H190" s="234">
        <v>71</v>
      </c>
      <c r="I190" s="235"/>
      <c r="J190" s="230"/>
      <c r="K190" s="230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132</v>
      </c>
      <c r="AU190" s="240" t="s">
        <v>86</v>
      </c>
      <c r="AV190" s="13" t="s">
        <v>86</v>
      </c>
      <c r="AW190" s="13" t="s">
        <v>32</v>
      </c>
      <c r="AX190" s="13" t="s">
        <v>84</v>
      </c>
      <c r="AY190" s="240" t="s">
        <v>124</v>
      </c>
    </row>
    <row r="191" spans="1:65" s="2" customFormat="1" ht="24.15" customHeight="1">
      <c r="A191" s="38"/>
      <c r="B191" s="39"/>
      <c r="C191" s="215" t="s">
        <v>299</v>
      </c>
      <c r="D191" s="215" t="s">
        <v>126</v>
      </c>
      <c r="E191" s="216" t="s">
        <v>300</v>
      </c>
      <c r="F191" s="217" t="s">
        <v>301</v>
      </c>
      <c r="G191" s="218" t="s">
        <v>223</v>
      </c>
      <c r="H191" s="219">
        <v>10</v>
      </c>
      <c r="I191" s="220"/>
      <c r="J191" s="221">
        <f>ROUND(I191*H191,2)</f>
        <v>0</v>
      </c>
      <c r="K191" s="222"/>
      <c r="L191" s="44"/>
      <c r="M191" s="223" t="s">
        <v>1</v>
      </c>
      <c r="N191" s="224" t="s">
        <v>41</v>
      </c>
      <c r="O191" s="91"/>
      <c r="P191" s="225">
        <f>O191*H191</f>
        <v>0</v>
      </c>
      <c r="Q191" s="225">
        <v>0.00162</v>
      </c>
      <c r="R191" s="225">
        <f>Q191*H191</f>
        <v>0.0162</v>
      </c>
      <c r="S191" s="225">
        <v>0</v>
      </c>
      <c r="T191" s="22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7" t="s">
        <v>203</v>
      </c>
      <c r="AT191" s="227" t="s">
        <v>126</v>
      </c>
      <c r="AU191" s="227" t="s">
        <v>86</v>
      </c>
      <c r="AY191" s="17" t="s">
        <v>124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7" t="s">
        <v>84</v>
      </c>
      <c r="BK191" s="228">
        <f>ROUND(I191*H191,2)</f>
        <v>0</v>
      </c>
      <c r="BL191" s="17" t="s">
        <v>203</v>
      </c>
      <c r="BM191" s="227" t="s">
        <v>302</v>
      </c>
    </row>
    <row r="192" spans="1:51" s="13" customFormat="1" ht="12">
      <c r="A192" s="13"/>
      <c r="B192" s="229"/>
      <c r="C192" s="230"/>
      <c r="D192" s="231" t="s">
        <v>132</v>
      </c>
      <c r="E192" s="232" t="s">
        <v>1</v>
      </c>
      <c r="F192" s="233" t="s">
        <v>176</v>
      </c>
      <c r="G192" s="230"/>
      <c r="H192" s="234">
        <v>10</v>
      </c>
      <c r="I192" s="235"/>
      <c r="J192" s="230"/>
      <c r="K192" s="230"/>
      <c r="L192" s="236"/>
      <c r="M192" s="237"/>
      <c r="N192" s="238"/>
      <c r="O192" s="238"/>
      <c r="P192" s="238"/>
      <c r="Q192" s="238"/>
      <c r="R192" s="238"/>
      <c r="S192" s="238"/>
      <c r="T192" s="23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0" t="s">
        <v>132</v>
      </c>
      <c r="AU192" s="240" t="s">
        <v>86</v>
      </c>
      <c r="AV192" s="13" t="s">
        <v>86</v>
      </c>
      <c r="AW192" s="13" t="s">
        <v>32</v>
      </c>
      <c r="AX192" s="13" t="s">
        <v>84</v>
      </c>
      <c r="AY192" s="240" t="s">
        <v>124</v>
      </c>
    </row>
    <row r="193" spans="1:65" s="2" customFormat="1" ht="24.15" customHeight="1">
      <c r="A193" s="38"/>
      <c r="B193" s="39"/>
      <c r="C193" s="215" t="s">
        <v>303</v>
      </c>
      <c r="D193" s="215" t="s">
        <v>126</v>
      </c>
      <c r="E193" s="216" t="s">
        <v>304</v>
      </c>
      <c r="F193" s="217" t="s">
        <v>305</v>
      </c>
      <c r="G193" s="218" t="s">
        <v>166</v>
      </c>
      <c r="H193" s="219">
        <v>2</v>
      </c>
      <c r="I193" s="220"/>
      <c r="J193" s="221">
        <f>ROUND(I193*H193,2)</f>
        <v>0</v>
      </c>
      <c r="K193" s="222"/>
      <c r="L193" s="44"/>
      <c r="M193" s="223" t="s">
        <v>1</v>
      </c>
      <c r="N193" s="224" t="s">
        <v>41</v>
      </c>
      <c r="O193" s="91"/>
      <c r="P193" s="225">
        <f>O193*H193</f>
        <v>0</v>
      </c>
      <c r="Q193" s="225">
        <v>0.00025</v>
      </c>
      <c r="R193" s="225">
        <f>Q193*H193</f>
        <v>0.0005</v>
      </c>
      <c r="S193" s="225">
        <v>0</v>
      </c>
      <c r="T193" s="22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7" t="s">
        <v>203</v>
      </c>
      <c r="AT193" s="227" t="s">
        <v>126</v>
      </c>
      <c r="AU193" s="227" t="s">
        <v>86</v>
      </c>
      <c r="AY193" s="17" t="s">
        <v>124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7" t="s">
        <v>84</v>
      </c>
      <c r="BK193" s="228">
        <f>ROUND(I193*H193,2)</f>
        <v>0</v>
      </c>
      <c r="BL193" s="17" t="s">
        <v>203</v>
      </c>
      <c r="BM193" s="227" t="s">
        <v>306</v>
      </c>
    </row>
    <row r="194" spans="1:65" s="2" customFormat="1" ht="24.15" customHeight="1">
      <c r="A194" s="38"/>
      <c r="B194" s="39"/>
      <c r="C194" s="215" t="s">
        <v>307</v>
      </c>
      <c r="D194" s="215" t="s">
        <v>126</v>
      </c>
      <c r="E194" s="216" t="s">
        <v>308</v>
      </c>
      <c r="F194" s="217" t="s">
        <v>309</v>
      </c>
      <c r="G194" s="218" t="s">
        <v>166</v>
      </c>
      <c r="H194" s="219">
        <v>1</v>
      </c>
      <c r="I194" s="220"/>
      <c r="J194" s="221">
        <f>ROUND(I194*H194,2)</f>
        <v>0</v>
      </c>
      <c r="K194" s="222"/>
      <c r="L194" s="44"/>
      <c r="M194" s="223" t="s">
        <v>1</v>
      </c>
      <c r="N194" s="224" t="s">
        <v>41</v>
      </c>
      <c r="O194" s="91"/>
      <c r="P194" s="225">
        <f>O194*H194</f>
        <v>0</v>
      </c>
      <c r="Q194" s="225">
        <v>0.00025</v>
      </c>
      <c r="R194" s="225">
        <f>Q194*H194</f>
        <v>0.00025</v>
      </c>
      <c r="S194" s="225">
        <v>0</v>
      </c>
      <c r="T194" s="22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7" t="s">
        <v>203</v>
      </c>
      <c r="AT194" s="227" t="s">
        <v>126</v>
      </c>
      <c r="AU194" s="227" t="s">
        <v>86</v>
      </c>
      <c r="AY194" s="17" t="s">
        <v>124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7" t="s">
        <v>84</v>
      </c>
      <c r="BK194" s="228">
        <f>ROUND(I194*H194,2)</f>
        <v>0</v>
      </c>
      <c r="BL194" s="17" t="s">
        <v>203</v>
      </c>
      <c r="BM194" s="227" t="s">
        <v>310</v>
      </c>
    </row>
    <row r="195" spans="1:65" s="2" customFormat="1" ht="24.15" customHeight="1">
      <c r="A195" s="38"/>
      <c r="B195" s="39"/>
      <c r="C195" s="215" t="s">
        <v>311</v>
      </c>
      <c r="D195" s="215" t="s">
        <v>126</v>
      </c>
      <c r="E195" s="216" t="s">
        <v>312</v>
      </c>
      <c r="F195" s="217" t="s">
        <v>313</v>
      </c>
      <c r="G195" s="218" t="s">
        <v>223</v>
      </c>
      <c r="H195" s="219">
        <v>12</v>
      </c>
      <c r="I195" s="220"/>
      <c r="J195" s="221">
        <f>ROUND(I195*H195,2)</f>
        <v>0</v>
      </c>
      <c r="K195" s="222"/>
      <c r="L195" s="44"/>
      <c r="M195" s="223" t="s">
        <v>1</v>
      </c>
      <c r="N195" s="224" t="s">
        <v>41</v>
      </c>
      <c r="O195" s="91"/>
      <c r="P195" s="225">
        <f>O195*H195</f>
        <v>0</v>
      </c>
      <c r="Q195" s="225">
        <v>0.00217</v>
      </c>
      <c r="R195" s="225">
        <f>Q195*H195</f>
        <v>0.02604</v>
      </c>
      <c r="S195" s="225">
        <v>0</v>
      </c>
      <c r="T195" s="22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7" t="s">
        <v>203</v>
      </c>
      <c r="AT195" s="227" t="s">
        <v>126</v>
      </c>
      <c r="AU195" s="227" t="s">
        <v>86</v>
      </c>
      <c r="AY195" s="17" t="s">
        <v>124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7" t="s">
        <v>84</v>
      </c>
      <c r="BK195" s="228">
        <f>ROUND(I195*H195,2)</f>
        <v>0</v>
      </c>
      <c r="BL195" s="17" t="s">
        <v>203</v>
      </c>
      <c r="BM195" s="227" t="s">
        <v>314</v>
      </c>
    </row>
    <row r="196" spans="1:51" s="13" customFormat="1" ht="12">
      <c r="A196" s="13"/>
      <c r="B196" s="229"/>
      <c r="C196" s="230"/>
      <c r="D196" s="231" t="s">
        <v>132</v>
      </c>
      <c r="E196" s="232" t="s">
        <v>1</v>
      </c>
      <c r="F196" s="233" t="s">
        <v>315</v>
      </c>
      <c r="G196" s="230"/>
      <c r="H196" s="234">
        <v>12</v>
      </c>
      <c r="I196" s="235"/>
      <c r="J196" s="230"/>
      <c r="K196" s="230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132</v>
      </c>
      <c r="AU196" s="240" t="s">
        <v>86</v>
      </c>
      <c r="AV196" s="13" t="s">
        <v>86</v>
      </c>
      <c r="AW196" s="13" t="s">
        <v>32</v>
      </c>
      <c r="AX196" s="13" t="s">
        <v>84</v>
      </c>
      <c r="AY196" s="240" t="s">
        <v>124</v>
      </c>
    </row>
    <row r="197" spans="1:65" s="2" customFormat="1" ht="24.15" customHeight="1">
      <c r="A197" s="38"/>
      <c r="B197" s="39"/>
      <c r="C197" s="215" t="s">
        <v>316</v>
      </c>
      <c r="D197" s="215" t="s">
        <v>126</v>
      </c>
      <c r="E197" s="216" t="s">
        <v>317</v>
      </c>
      <c r="F197" s="217" t="s">
        <v>318</v>
      </c>
      <c r="G197" s="218" t="s">
        <v>223</v>
      </c>
      <c r="H197" s="219">
        <v>7</v>
      </c>
      <c r="I197" s="220"/>
      <c r="J197" s="221">
        <f>ROUND(I197*H197,2)</f>
        <v>0</v>
      </c>
      <c r="K197" s="222"/>
      <c r="L197" s="44"/>
      <c r="M197" s="223" t="s">
        <v>1</v>
      </c>
      <c r="N197" s="224" t="s">
        <v>41</v>
      </c>
      <c r="O197" s="91"/>
      <c r="P197" s="225">
        <f>O197*H197</f>
        <v>0</v>
      </c>
      <c r="Q197" s="225">
        <v>0.0021</v>
      </c>
      <c r="R197" s="225">
        <f>Q197*H197</f>
        <v>0.0147</v>
      </c>
      <c r="S197" s="225">
        <v>0</v>
      </c>
      <c r="T197" s="22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7" t="s">
        <v>203</v>
      </c>
      <c r="AT197" s="227" t="s">
        <v>126</v>
      </c>
      <c r="AU197" s="227" t="s">
        <v>86</v>
      </c>
      <c r="AY197" s="17" t="s">
        <v>124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7" t="s">
        <v>84</v>
      </c>
      <c r="BK197" s="228">
        <f>ROUND(I197*H197,2)</f>
        <v>0</v>
      </c>
      <c r="BL197" s="17" t="s">
        <v>203</v>
      </c>
      <c r="BM197" s="227" t="s">
        <v>319</v>
      </c>
    </row>
    <row r="198" spans="1:65" s="2" customFormat="1" ht="24.15" customHeight="1">
      <c r="A198" s="38"/>
      <c r="B198" s="39"/>
      <c r="C198" s="215" t="s">
        <v>320</v>
      </c>
      <c r="D198" s="215" t="s">
        <v>126</v>
      </c>
      <c r="E198" s="216" t="s">
        <v>321</v>
      </c>
      <c r="F198" s="217" t="s">
        <v>322</v>
      </c>
      <c r="G198" s="218" t="s">
        <v>143</v>
      </c>
      <c r="H198" s="219">
        <v>1.709</v>
      </c>
      <c r="I198" s="220"/>
      <c r="J198" s="221">
        <f>ROUND(I198*H198,2)</f>
        <v>0</v>
      </c>
      <c r="K198" s="222"/>
      <c r="L198" s="44"/>
      <c r="M198" s="223" t="s">
        <v>1</v>
      </c>
      <c r="N198" s="224" t="s">
        <v>41</v>
      </c>
      <c r="O198" s="91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7" t="s">
        <v>203</v>
      </c>
      <c r="AT198" s="227" t="s">
        <v>126</v>
      </c>
      <c r="AU198" s="227" t="s">
        <v>86</v>
      </c>
      <c r="AY198" s="17" t="s">
        <v>124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7" t="s">
        <v>84</v>
      </c>
      <c r="BK198" s="228">
        <f>ROUND(I198*H198,2)</f>
        <v>0</v>
      </c>
      <c r="BL198" s="17" t="s">
        <v>203</v>
      </c>
      <c r="BM198" s="227" t="s">
        <v>323</v>
      </c>
    </row>
    <row r="199" spans="1:63" s="12" customFormat="1" ht="22.8" customHeight="1">
      <c r="A199" s="12"/>
      <c r="B199" s="199"/>
      <c r="C199" s="200"/>
      <c r="D199" s="201" t="s">
        <v>75</v>
      </c>
      <c r="E199" s="213" t="s">
        <v>324</v>
      </c>
      <c r="F199" s="213" t="s">
        <v>325</v>
      </c>
      <c r="G199" s="200"/>
      <c r="H199" s="200"/>
      <c r="I199" s="203"/>
      <c r="J199" s="214">
        <f>BK199</f>
        <v>0</v>
      </c>
      <c r="K199" s="200"/>
      <c r="L199" s="205"/>
      <c r="M199" s="206"/>
      <c r="N199" s="207"/>
      <c r="O199" s="207"/>
      <c r="P199" s="208">
        <f>SUM(P200:P218)</f>
        <v>0</v>
      </c>
      <c r="Q199" s="207"/>
      <c r="R199" s="208">
        <f>SUM(R200:R218)</f>
        <v>11.56285336</v>
      </c>
      <c r="S199" s="207"/>
      <c r="T199" s="209">
        <f>SUM(T200:T218)</f>
        <v>1.504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0" t="s">
        <v>86</v>
      </c>
      <c r="AT199" s="211" t="s">
        <v>75</v>
      </c>
      <c r="AU199" s="211" t="s">
        <v>84</v>
      </c>
      <c r="AY199" s="210" t="s">
        <v>124</v>
      </c>
      <c r="BK199" s="212">
        <f>SUM(BK200:BK218)</f>
        <v>0</v>
      </c>
    </row>
    <row r="200" spans="1:65" s="2" customFormat="1" ht="16.5" customHeight="1">
      <c r="A200" s="38"/>
      <c r="B200" s="39"/>
      <c r="C200" s="215" t="s">
        <v>326</v>
      </c>
      <c r="D200" s="215" t="s">
        <v>126</v>
      </c>
      <c r="E200" s="216" t="s">
        <v>327</v>
      </c>
      <c r="F200" s="217" t="s">
        <v>328</v>
      </c>
      <c r="G200" s="218" t="s">
        <v>129</v>
      </c>
      <c r="H200" s="219">
        <v>32</v>
      </c>
      <c r="I200" s="220"/>
      <c r="J200" s="221">
        <f>ROUND(I200*H200,2)</f>
        <v>0</v>
      </c>
      <c r="K200" s="222"/>
      <c r="L200" s="44"/>
      <c r="M200" s="223" t="s">
        <v>1</v>
      </c>
      <c r="N200" s="224" t="s">
        <v>41</v>
      </c>
      <c r="O200" s="91"/>
      <c r="P200" s="225">
        <f>O200*H200</f>
        <v>0</v>
      </c>
      <c r="Q200" s="225">
        <v>0.00028</v>
      </c>
      <c r="R200" s="225">
        <f>Q200*H200</f>
        <v>0.00896</v>
      </c>
      <c r="S200" s="225">
        <v>0</v>
      </c>
      <c r="T200" s="22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7" t="s">
        <v>203</v>
      </c>
      <c r="AT200" s="227" t="s">
        <v>126</v>
      </c>
      <c r="AU200" s="227" t="s">
        <v>86</v>
      </c>
      <c r="AY200" s="17" t="s">
        <v>124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7" t="s">
        <v>84</v>
      </c>
      <c r="BK200" s="228">
        <f>ROUND(I200*H200,2)</f>
        <v>0</v>
      </c>
      <c r="BL200" s="17" t="s">
        <v>203</v>
      </c>
      <c r="BM200" s="227" t="s">
        <v>329</v>
      </c>
    </row>
    <row r="201" spans="1:65" s="2" customFormat="1" ht="16.5" customHeight="1">
      <c r="A201" s="38"/>
      <c r="B201" s="39"/>
      <c r="C201" s="215" t="s">
        <v>330</v>
      </c>
      <c r="D201" s="215" t="s">
        <v>126</v>
      </c>
      <c r="E201" s="216" t="s">
        <v>331</v>
      </c>
      <c r="F201" s="217" t="s">
        <v>332</v>
      </c>
      <c r="G201" s="218" t="s">
        <v>129</v>
      </c>
      <c r="H201" s="219">
        <v>144</v>
      </c>
      <c r="I201" s="220"/>
      <c r="J201" s="221">
        <f>ROUND(I201*H201,2)</f>
        <v>0</v>
      </c>
      <c r="K201" s="222"/>
      <c r="L201" s="44"/>
      <c r="M201" s="223" t="s">
        <v>1</v>
      </c>
      <c r="N201" s="224" t="s">
        <v>41</v>
      </c>
      <c r="O201" s="91"/>
      <c r="P201" s="225">
        <f>O201*H201</f>
        <v>0</v>
      </c>
      <c r="Q201" s="225">
        <v>0.0001</v>
      </c>
      <c r="R201" s="225">
        <f>Q201*H201</f>
        <v>0.014400000000000001</v>
      </c>
      <c r="S201" s="225">
        <v>0</v>
      </c>
      <c r="T201" s="22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7" t="s">
        <v>203</v>
      </c>
      <c r="AT201" s="227" t="s">
        <v>126</v>
      </c>
      <c r="AU201" s="227" t="s">
        <v>86</v>
      </c>
      <c r="AY201" s="17" t="s">
        <v>124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7" t="s">
        <v>84</v>
      </c>
      <c r="BK201" s="228">
        <f>ROUND(I201*H201,2)</f>
        <v>0</v>
      </c>
      <c r="BL201" s="17" t="s">
        <v>203</v>
      </c>
      <c r="BM201" s="227" t="s">
        <v>333</v>
      </c>
    </row>
    <row r="202" spans="1:65" s="2" customFormat="1" ht="16.5" customHeight="1">
      <c r="A202" s="38"/>
      <c r="B202" s="39"/>
      <c r="C202" s="241" t="s">
        <v>334</v>
      </c>
      <c r="D202" s="241" t="s">
        <v>140</v>
      </c>
      <c r="E202" s="242" t="s">
        <v>335</v>
      </c>
      <c r="F202" s="243" t="s">
        <v>336</v>
      </c>
      <c r="G202" s="244" t="s">
        <v>129</v>
      </c>
      <c r="H202" s="245">
        <v>163.152</v>
      </c>
      <c r="I202" s="246"/>
      <c r="J202" s="247">
        <f>ROUND(I202*H202,2)</f>
        <v>0</v>
      </c>
      <c r="K202" s="248"/>
      <c r="L202" s="249"/>
      <c r="M202" s="250" t="s">
        <v>1</v>
      </c>
      <c r="N202" s="251" t="s">
        <v>41</v>
      </c>
      <c r="O202" s="91"/>
      <c r="P202" s="225">
        <f>O202*H202</f>
        <v>0</v>
      </c>
      <c r="Q202" s="225">
        <v>0.00693</v>
      </c>
      <c r="R202" s="225">
        <f>Q202*H202</f>
        <v>1.1306433599999999</v>
      </c>
      <c r="S202" s="225">
        <v>0</v>
      </c>
      <c r="T202" s="22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7" t="s">
        <v>282</v>
      </c>
      <c r="AT202" s="227" t="s">
        <v>140</v>
      </c>
      <c r="AU202" s="227" t="s">
        <v>86</v>
      </c>
      <c r="AY202" s="17" t="s">
        <v>124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7" t="s">
        <v>84</v>
      </c>
      <c r="BK202" s="228">
        <f>ROUND(I202*H202,2)</f>
        <v>0</v>
      </c>
      <c r="BL202" s="17" t="s">
        <v>203</v>
      </c>
      <c r="BM202" s="227" t="s">
        <v>337</v>
      </c>
    </row>
    <row r="203" spans="1:51" s="13" customFormat="1" ht="12">
      <c r="A203" s="13"/>
      <c r="B203" s="229"/>
      <c r="C203" s="230"/>
      <c r="D203" s="231" t="s">
        <v>132</v>
      </c>
      <c r="E203" s="230"/>
      <c r="F203" s="233" t="s">
        <v>338</v>
      </c>
      <c r="G203" s="230"/>
      <c r="H203" s="234">
        <v>163.152</v>
      </c>
      <c r="I203" s="235"/>
      <c r="J203" s="230"/>
      <c r="K203" s="230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132</v>
      </c>
      <c r="AU203" s="240" t="s">
        <v>86</v>
      </c>
      <c r="AV203" s="13" t="s">
        <v>86</v>
      </c>
      <c r="AW203" s="13" t="s">
        <v>4</v>
      </c>
      <c r="AX203" s="13" t="s">
        <v>84</v>
      </c>
      <c r="AY203" s="240" t="s">
        <v>124</v>
      </c>
    </row>
    <row r="204" spans="1:65" s="2" customFormat="1" ht="21.75" customHeight="1">
      <c r="A204" s="38"/>
      <c r="B204" s="39"/>
      <c r="C204" s="215" t="s">
        <v>339</v>
      </c>
      <c r="D204" s="215" t="s">
        <v>126</v>
      </c>
      <c r="E204" s="216" t="s">
        <v>340</v>
      </c>
      <c r="F204" s="217" t="s">
        <v>341</v>
      </c>
      <c r="G204" s="218" t="s">
        <v>129</v>
      </c>
      <c r="H204" s="219">
        <v>32</v>
      </c>
      <c r="I204" s="220"/>
      <c r="J204" s="221">
        <f>ROUND(I204*H204,2)</f>
        <v>0</v>
      </c>
      <c r="K204" s="222"/>
      <c r="L204" s="44"/>
      <c r="M204" s="223" t="s">
        <v>1</v>
      </c>
      <c r="N204" s="224" t="s">
        <v>41</v>
      </c>
      <c r="O204" s="91"/>
      <c r="P204" s="225">
        <f>O204*H204</f>
        <v>0</v>
      </c>
      <c r="Q204" s="225">
        <v>0</v>
      </c>
      <c r="R204" s="225">
        <f>Q204*H204</f>
        <v>0</v>
      </c>
      <c r="S204" s="225">
        <v>0.007</v>
      </c>
      <c r="T204" s="226">
        <f>S204*H204</f>
        <v>0.224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7" t="s">
        <v>203</v>
      </c>
      <c r="AT204" s="227" t="s">
        <v>126</v>
      </c>
      <c r="AU204" s="227" t="s">
        <v>86</v>
      </c>
      <c r="AY204" s="17" t="s">
        <v>124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7" t="s">
        <v>84</v>
      </c>
      <c r="BK204" s="228">
        <f>ROUND(I204*H204,2)</f>
        <v>0</v>
      </c>
      <c r="BL204" s="17" t="s">
        <v>203</v>
      </c>
      <c r="BM204" s="227" t="s">
        <v>342</v>
      </c>
    </row>
    <row r="205" spans="1:65" s="2" customFormat="1" ht="16.5" customHeight="1">
      <c r="A205" s="38"/>
      <c r="B205" s="39"/>
      <c r="C205" s="215" t="s">
        <v>343</v>
      </c>
      <c r="D205" s="215" t="s">
        <v>126</v>
      </c>
      <c r="E205" s="216" t="s">
        <v>344</v>
      </c>
      <c r="F205" s="217" t="s">
        <v>345</v>
      </c>
      <c r="G205" s="218" t="s">
        <v>346</v>
      </c>
      <c r="H205" s="219">
        <v>15132</v>
      </c>
      <c r="I205" s="220"/>
      <c r="J205" s="221">
        <f>ROUND(I205*H205,2)</f>
        <v>0</v>
      </c>
      <c r="K205" s="222"/>
      <c r="L205" s="44"/>
      <c r="M205" s="223" t="s">
        <v>1</v>
      </c>
      <c r="N205" s="224" t="s">
        <v>41</v>
      </c>
      <c r="O205" s="91"/>
      <c r="P205" s="225">
        <f>O205*H205</f>
        <v>0</v>
      </c>
      <c r="Q205" s="225">
        <v>5E-05</v>
      </c>
      <c r="R205" s="225">
        <f>Q205*H205</f>
        <v>0.7566</v>
      </c>
      <c r="S205" s="225">
        <v>0</v>
      </c>
      <c r="T205" s="22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7" t="s">
        <v>203</v>
      </c>
      <c r="AT205" s="227" t="s">
        <v>126</v>
      </c>
      <c r="AU205" s="227" t="s">
        <v>86</v>
      </c>
      <c r="AY205" s="17" t="s">
        <v>124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7" t="s">
        <v>84</v>
      </c>
      <c r="BK205" s="228">
        <f>ROUND(I205*H205,2)</f>
        <v>0</v>
      </c>
      <c r="BL205" s="17" t="s">
        <v>203</v>
      </c>
      <c r="BM205" s="227" t="s">
        <v>347</v>
      </c>
    </row>
    <row r="206" spans="1:65" s="2" customFormat="1" ht="24.15" customHeight="1">
      <c r="A206" s="38"/>
      <c r="B206" s="39"/>
      <c r="C206" s="241" t="s">
        <v>348</v>
      </c>
      <c r="D206" s="241" t="s">
        <v>140</v>
      </c>
      <c r="E206" s="242" t="s">
        <v>349</v>
      </c>
      <c r="F206" s="243" t="s">
        <v>350</v>
      </c>
      <c r="G206" s="244" t="s">
        <v>129</v>
      </c>
      <c r="H206" s="245">
        <v>300</v>
      </c>
      <c r="I206" s="246"/>
      <c r="J206" s="247">
        <f>ROUND(I206*H206,2)</f>
        <v>0</v>
      </c>
      <c r="K206" s="248"/>
      <c r="L206" s="249"/>
      <c r="M206" s="250" t="s">
        <v>1</v>
      </c>
      <c r="N206" s="251" t="s">
        <v>41</v>
      </c>
      <c r="O206" s="91"/>
      <c r="P206" s="225">
        <f>O206*H206</f>
        <v>0</v>
      </c>
      <c r="Q206" s="225">
        <v>0.032</v>
      </c>
      <c r="R206" s="225">
        <f>Q206*H206</f>
        <v>9.6</v>
      </c>
      <c r="S206" s="225">
        <v>0</v>
      </c>
      <c r="T206" s="22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7" t="s">
        <v>282</v>
      </c>
      <c r="AT206" s="227" t="s">
        <v>140</v>
      </c>
      <c r="AU206" s="227" t="s">
        <v>86</v>
      </c>
      <c r="AY206" s="17" t="s">
        <v>124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7" t="s">
        <v>84</v>
      </c>
      <c r="BK206" s="228">
        <f>ROUND(I206*H206,2)</f>
        <v>0</v>
      </c>
      <c r="BL206" s="17" t="s">
        <v>203</v>
      </c>
      <c r="BM206" s="227" t="s">
        <v>351</v>
      </c>
    </row>
    <row r="207" spans="1:51" s="13" customFormat="1" ht="12">
      <c r="A207" s="13"/>
      <c r="B207" s="229"/>
      <c r="C207" s="230"/>
      <c r="D207" s="231" t="s">
        <v>132</v>
      </c>
      <c r="E207" s="232" t="s">
        <v>1</v>
      </c>
      <c r="F207" s="233" t="s">
        <v>352</v>
      </c>
      <c r="G207" s="230"/>
      <c r="H207" s="234">
        <v>300</v>
      </c>
      <c r="I207" s="235"/>
      <c r="J207" s="230"/>
      <c r="K207" s="230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132</v>
      </c>
      <c r="AU207" s="240" t="s">
        <v>86</v>
      </c>
      <c r="AV207" s="13" t="s">
        <v>86</v>
      </c>
      <c r="AW207" s="13" t="s">
        <v>32</v>
      </c>
      <c r="AX207" s="13" t="s">
        <v>84</v>
      </c>
      <c r="AY207" s="240" t="s">
        <v>124</v>
      </c>
    </row>
    <row r="208" spans="1:65" s="2" customFormat="1" ht="16.5" customHeight="1">
      <c r="A208" s="38"/>
      <c r="B208" s="39"/>
      <c r="C208" s="215" t="s">
        <v>353</v>
      </c>
      <c r="D208" s="215" t="s">
        <v>126</v>
      </c>
      <c r="E208" s="216" t="s">
        <v>354</v>
      </c>
      <c r="F208" s="217" t="s">
        <v>355</v>
      </c>
      <c r="G208" s="218" t="s">
        <v>129</v>
      </c>
      <c r="H208" s="219">
        <v>88</v>
      </c>
      <c r="I208" s="220"/>
      <c r="J208" s="221">
        <f>ROUND(I208*H208,2)</f>
        <v>0</v>
      </c>
      <c r="K208" s="222"/>
      <c r="L208" s="44"/>
      <c r="M208" s="223" t="s">
        <v>1</v>
      </c>
      <c r="N208" s="224" t="s">
        <v>41</v>
      </c>
      <c r="O208" s="91"/>
      <c r="P208" s="225">
        <f>O208*H208</f>
        <v>0</v>
      </c>
      <c r="Q208" s="225">
        <v>0</v>
      </c>
      <c r="R208" s="225">
        <f>Q208*H208</f>
        <v>0</v>
      </c>
      <c r="S208" s="225">
        <v>0.01</v>
      </c>
      <c r="T208" s="226">
        <f>S208*H208</f>
        <v>0.88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7" t="s">
        <v>203</v>
      </c>
      <c r="AT208" s="227" t="s">
        <v>126</v>
      </c>
      <c r="AU208" s="227" t="s">
        <v>86</v>
      </c>
      <c r="AY208" s="17" t="s">
        <v>124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7" t="s">
        <v>84</v>
      </c>
      <c r="BK208" s="228">
        <f>ROUND(I208*H208,2)</f>
        <v>0</v>
      </c>
      <c r="BL208" s="17" t="s">
        <v>203</v>
      </c>
      <c r="BM208" s="227" t="s">
        <v>356</v>
      </c>
    </row>
    <row r="209" spans="1:51" s="13" customFormat="1" ht="12">
      <c r="A209" s="13"/>
      <c r="B209" s="229"/>
      <c r="C209" s="230"/>
      <c r="D209" s="231" t="s">
        <v>132</v>
      </c>
      <c r="E209" s="232" t="s">
        <v>1</v>
      </c>
      <c r="F209" s="233" t="s">
        <v>357</v>
      </c>
      <c r="G209" s="230"/>
      <c r="H209" s="234">
        <v>88</v>
      </c>
      <c r="I209" s="235"/>
      <c r="J209" s="230"/>
      <c r="K209" s="230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132</v>
      </c>
      <c r="AU209" s="240" t="s">
        <v>86</v>
      </c>
      <c r="AV209" s="13" t="s">
        <v>86</v>
      </c>
      <c r="AW209" s="13" t="s">
        <v>32</v>
      </c>
      <c r="AX209" s="13" t="s">
        <v>84</v>
      </c>
      <c r="AY209" s="240" t="s">
        <v>124</v>
      </c>
    </row>
    <row r="210" spans="1:65" s="2" customFormat="1" ht="21.75" customHeight="1">
      <c r="A210" s="38"/>
      <c r="B210" s="39"/>
      <c r="C210" s="215" t="s">
        <v>358</v>
      </c>
      <c r="D210" s="215" t="s">
        <v>126</v>
      </c>
      <c r="E210" s="216" t="s">
        <v>359</v>
      </c>
      <c r="F210" s="217" t="s">
        <v>360</v>
      </c>
      <c r="G210" s="218" t="s">
        <v>346</v>
      </c>
      <c r="H210" s="219">
        <v>1045</v>
      </c>
      <c r="I210" s="220"/>
      <c r="J210" s="221">
        <f>ROUND(I210*H210,2)</f>
        <v>0</v>
      </c>
      <c r="K210" s="222"/>
      <c r="L210" s="44"/>
      <c r="M210" s="223" t="s">
        <v>1</v>
      </c>
      <c r="N210" s="224" t="s">
        <v>41</v>
      </c>
      <c r="O210" s="91"/>
      <c r="P210" s="225">
        <f>O210*H210</f>
        <v>0</v>
      </c>
      <c r="Q210" s="225">
        <v>5E-05</v>
      </c>
      <c r="R210" s="225">
        <f>Q210*H210</f>
        <v>0.052250000000000005</v>
      </c>
      <c r="S210" s="225">
        <v>0</v>
      </c>
      <c r="T210" s="22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7" t="s">
        <v>203</v>
      </c>
      <c r="AT210" s="227" t="s">
        <v>126</v>
      </c>
      <c r="AU210" s="227" t="s">
        <v>86</v>
      </c>
      <c r="AY210" s="17" t="s">
        <v>124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7" t="s">
        <v>84</v>
      </c>
      <c r="BK210" s="228">
        <f>ROUND(I210*H210,2)</f>
        <v>0</v>
      </c>
      <c r="BL210" s="17" t="s">
        <v>203</v>
      </c>
      <c r="BM210" s="227" t="s">
        <v>361</v>
      </c>
    </row>
    <row r="211" spans="1:51" s="13" customFormat="1" ht="12">
      <c r="A211" s="13"/>
      <c r="B211" s="229"/>
      <c r="C211" s="230"/>
      <c r="D211" s="231" t="s">
        <v>132</v>
      </c>
      <c r="E211" s="232" t="s">
        <v>1</v>
      </c>
      <c r="F211" s="233" t="s">
        <v>362</v>
      </c>
      <c r="G211" s="230"/>
      <c r="H211" s="234">
        <v>100</v>
      </c>
      <c r="I211" s="235"/>
      <c r="J211" s="230"/>
      <c r="K211" s="230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132</v>
      </c>
      <c r="AU211" s="240" t="s">
        <v>86</v>
      </c>
      <c r="AV211" s="13" t="s">
        <v>86</v>
      </c>
      <c r="AW211" s="13" t="s">
        <v>32</v>
      </c>
      <c r="AX211" s="13" t="s">
        <v>76</v>
      </c>
      <c r="AY211" s="240" t="s">
        <v>124</v>
      </c>
    </row>
    <row r="212" spans="1:51" s="13" customFormat="1" ht="12">
      <c r="A212" s="13"/>
      <c r="B212" s="229"/>
      <c r="C212" s="230"/>
      <c r="D212" s="231" t="s">
        <v>132</v>
      </c>
      <c r="E212" s="232" t="s">
        <v>1</v>
      </c>
      <c r="F212" s="233" t="s">
        <v>363</v>
      </c>
      <c r="G212" s="230"/>
      <c r="H212" s="234">
        <v>100</v>
      </c>
      <c r="I212" s="235"/>
      <c r="J212" s="230"/>
      <c r="K212" s="230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132</v>
      </c>
      <c r="AU212" s="240" t="s">
        <v>86</v>
      </c>
      <c r="AV212" s="13" t="s">
        <v>86</v>
      </c>
      <c r="AW212" s="13" t="s">
        <v>32</v>
      </c>
      <c r="AX212" s="13" t="s">
        <v>76</v>
      </c>
      <c r="AY212" s="240" t="s">
        <v>124</v>
      </c>
    </row>
    <row r="213" spans="1:51" s="13" customFormat="1" ht="12">
      <c r="A213" s="13"/>
      <c r="B213" s="229"/>
      <c r="C213" s="230"/>
      <c r="D213" s="231" t="s">
        <v>132</v>
      </c>
      <c r="E213" s="232" t="s">
        <v>1</v>
      </c>
      <c r="F213" s="233" t="s">
        <v>364</v>
      </c>
      <c r="G213" s="230"/>
      <c r="H213" s="234">
        <v>625</v>
      </c>
      <c r="I213" s="235"/>
      <c r="J213" s="230"/>
      <c r="K213" s="230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132</v>
      </c>
      <c r="AU213" s="240" t="s">
        <v>86</v>
      </c>
      <c r="AV213" s="13" t="s">
        <v>86</v>
      </c>
      <c r="AW213" s="13" t="s">
        <v>32</v>
      </c>
      <c r="AX213" s="13" t="s">
        <v>76</v>
      </c>
      <c r="AY213" s="240" t="s">
        <v>124</v>
      </c>
    </row>
    <row r="214" spans="1:51" s="13" customFormat="1" ht="12">
      <c r="A214" s="13"/>
      <c r="B214" s="229"/>
      <c r="C214" s="230"/>
      <c r="D214" s="231" t="s">
        <v>132</v>
      </c>
      <c r="E214" s="232" t="s">
        <v>1</v>
      </c>
      <c r="F214" s="233" t="s">
        <v>365</v>
      </c>
      <c r="G214" s="230"/>
      <c r="H214" s="234">
        <v>220</v>
      </c>
      <c r="I214" s="235"/>
      <c r="J214" s="230"/>
      <c r="K214" s="230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132</v>
      </c>
      <c r="AU214" s="240" t="s">
        <v>86</v>
      </c>
      <c r="AV214" s="13" t="s">
        <v>86</v>
      </c>
      <c r="AW214" s="13" t="s">
        <v>32</v>
      </c>
      <c r="AX214" s="13" t="s">
        <v>76</v>
      </c>
      <c r="AY214" s="240" t="s">
        <v>124</v>
      </c>
    </row>
    <row r="215" spans="1:51" s="14" customFormat="1" ht="12">
      <c r="A215" s="14"/>
      <c r="B215" s="252"/>
      <c r="C215" s="253"/>
      <c r="D215" s="231" t="s">
        <v>132</v>
      </c>
      <c r="E215" s="254" t="s">
        <v>1</v>
      </c>
      <c r="F215" s="255" t="s">
        <v>366</v>
      </c>
      <c r="G215" s="253"/>
      <c r="H215" s="256">
        <v>1045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132</v>
      </c>
      <c r="AU215" s="262" t="s">
        <v>86</v>
      </c>
      <c r="AV215" s="14" t="s">
        <v>130</v>
      </c>
      <c r="AW215" s="14" t="s">
        <v>32</v>
      </c>
      <c r="AX215" s="14" t="s">
        <v>84</v>
      </c>
      <c r="AY215" s="262" t="s">
        <v>124</v>
      </c>
    </row>
    <row r="216" spans="1:65" s="2" customFormat="1" ht="24.15" customHeight="1">
      <c r="A216" s="38"/>
      <c r="B216" s="39"/>
      <c r="C216" s="215" t="s">
        <v>367</v>
      </c>
      <c r="D216" s="215" t="s">
        <v>126</v>
      </c>
      <c r="E216" s="216" t="s">
        <v>368</v>
      </c>
      <c r="F216" s="217" t="s">
        <v>369</v>
      </c>
      <c r="G216" s="218" t="s">
        <v>346</v>
      </c>
      <c r="H216" s="219">
        <v>400</v>
      </c>
      <c r="I216" s="220"/>
      <c r="J216" s="221">
        <f>ROUND(I216*H216,2)</f>
        <v>0</v>
      </c>
      <c r="K216" s="222"/>
      <c r="L216" s="44"/>
      <c r="M216" s="223" t="s">
        <v>1</v>
      </c>
      <c r="N216" s="224" t="s">
        <v>41</v>
      </c>
      <c r="O216" s="91"/>
      <c r="P216" s="225">
        <f>O216*H216</f>
        <v>0</v>
      </c>
      <c r="Q216" s="225">
        <v>0</v>
      </c>
      <c r="R216" s="225">
        <f>Q216*H216</f>
        <v>0</v>
      </c>
      <c r="S216" s="225">
        <v>0.001</v>
      </c>
      <c r="T216" s="226">
        <f>S216*H216</f>
        <v>0.4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7" t="s">
        <v>203</v>
      </c>
      <c r="AT216" s="227" t="s">
        <v>126</v>
      </c>
      <c r="AU216" s="227" t="s">
        <v>86</v>
      </c>
      <c r="AY216" s="17" t="s">
        <v>124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7" t="s">
        <v>84</v>
      </c>
      <c r="BK216" s="228">
        <f>ROUND(I216*H216,2)</f>
        <v>0</v>
      </c>
      <c r="BL216" s="17" t="s">
        <v>203</v>
      </c>
      <c r="BM216" s="227" t="s">
        <v>370</v>
      </c>
    </row>
    <row r="217" spans="1:51" s="13" customFormat="1" ht="12">
      <c r="A217" s="13"/>
      <c r="B217" s="229"/>
      <c r="C217" s="230"/>
      <c r="D217" s="231" t="s">
        <v>132</v>
      </c>
      <c r="E217" s="232" t="s">
        <v>1</v>
      </c>
      <c r="F217" s="233" t="s">
        <v>371</v>
      </c>
      <c r="G217" s="230"/>
      <c r="H217" s="234">
        <v>400</v>
      </c>
      <c r="I217" s="235"/>
      <c r="J217" s="230"/>
      <c r="K217" s="230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132</v>
      </c>
      <c r="AU217" s="240" t="s">
        <v>86</v>
      </c>
      <c r="AV217" s="13" t="s">
        <v>86</v>
      </c>
      <c r="AW217" s="13" t="s">
        <v>32</v>
      </c>
      <c r="AX217" s="13" t="s">
        <v>84</v>
      </c>
      <c r="AY217" s="240" t="s">
        <v>124</v>
      </c>
    </row>
    <row r="218" spans="1:65" s="2" customFormat="1" ht="24.15" customHeight="1">
      <c r="A218" s="38"/>
      <c r="B218" s="39"/>
      <c r="C218" s="215" t="s">
        <v>372</v>
      </c>
      <c r="D218" s="215" t="s">
        <v>126</v>
      </c>
      <c r="E218" s="216" t="s">
        <v>373</v>
      </c>
      <c r="F218" s="217" t="s">
        <v>374</v>
      </c>
      <c r="G218" s="218" t="s">
        <v>143</v>
      </c>
      <c r="H218" s="219">
        <v>11.563</v>
      </c>
      <c r="I218" s="220"/>
      <c r="J218" s="221">
        <f>ROUND(I218*H218,2)</f>
        <v>0</v>
      </c>
      <c r="K218" s="222"/>
      <c r="L218" s="44"/>
      <c r="M218" s="223" t="s">
        <v>1</v>
      </c>
      <c r="N218" s="224" t="s">
        <v>41</v>
      </c>
      <c r="O218" s="91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7" t="s">
        <v>203</v>
      </c>
      <c r="AT218" s="227" t="s">
        <v>126</v>
      </c>
      <c r="AU218" s="227" t="s">
        <v>86</v>
      </c>
      <c r="AY218" s="17" t="s">
        <v>124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7" t="s">
        <v>84</v>
      </c>
      <c r="BK218" s="228">
        <f>ROUND(I218*H218,2)</f>
        <v>0</v>
      </c>
      <c r="BL218" s="17" t="s">
        <v>203</v>
      </c>
      <c r="BM218" s="227" t="s">
        <v>375</v>
      </c>
    </row>
    <row r="219" spans="1:63" s="12" customFormat="1" ht="22.8" customHeight="1">
      <c r="A219" s="12"/>
      <c r="B219" s="199"/>
      <c r="C219" s="200"/>
      <c r="D219" s="201" t="s">
        <v>75</v>
      </c>
      <c r="E219" s="213" t="s">
        <v>376</v>
      </c>
      <c r="F219" s="213" t="s">
        <v>377</v>
      </c>
      <c r="G219" s="200"/>
      <c r="H219" s="200"/>
      <c r="I219" s="203"/>
      <c r="J219" s="214">
        <f>BK219</f>
        <v>0</v>
      </c>
      <c r="K219" s="200"/>
      <c r="L219" s="205"/>
      <c r="M219" s="206"/>
      <c r="N219" s="207"/>
      <c r="O219" s="207"/>
      <c r="P219" s="208">
        <f>SUM(P220:P232)</f>
        <v>0</v>
      </c>
      <c r="Q219" s="207"/>
      <c r="R219" s="208">
        <f>SUM(R220:R232)</f>
        <v>0.11359999999999998</v>
      </c>
      <c r="S219" s="207"/>
      <c r="T219" s="209">
        <f>SUM(T220:T232)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0" t="s">
        <v>86</v>
      </c>
      <c r="AT219" s="211" t="s">
        <v>75</v>
      </c>
      <c r="AU219" s="211" t="s">
        <v>84</v>
      </c>
      <c r="AY219" s="210" t="s">
        <v>124</v>
      </c>
      <c r="BK219" s="212">
        <f>SUM(BK220:BK232)</f>
        <v>0</v>
      </c>
    </row>
    <row r="220" spans="1:65" s="2" customFormat="1" ht="24.15" customHeight="1">
      <c r="A220" s="38"/>
      <c r="B220" s="39"/>
      <c r="C220" s="215" t="s">
        <v>378</v>
      </c>
      <c r="D220" s="215" t="s">
        <v>126</v>
      </c>
      <c r="E220" s="216" t="s">
        <v>379</v>
      </c>
      <c r="F220" s="217" t="s">
        <v>380</v>
      </c>
      <c r="G220" s="218" t="s">
        <v>129</v>
      </c>
      <c r="H220" s="219">
        <v>22</v>
      </c>
      <c r="I220" s="220"/>
      <c r="J220" s="221">
        <f>ROUND(I220*H220,2)</f>
        <v>0</v>
      </c>
      <c r="K220" s="222"/>
      <c r="L220" s="44"/>
      <c r="M220" s="223" t="s">
        <v>1</v>
      </c>
      <c r="N220" s="224" t="s">
        <v>41</v>
      </c>
      <c r="O220" s="91"/>
      <c r="P220" s="225">
        <f>O220*H220</f>
        <v>0</v>
      </c>
      <c r="Q220" s="225">
        <v>8E-05</v>
      </c>
      <c r="R220" s="225">
        <f>Q220*H220</f>
        <v>0.00176</v>
      </c>
      <c r="S220" s="225">
        <v>0</v>
      </c>
      <c r="T220" s="22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7" t="s">
        <v>203</v>
      </c>
      <c r="AT220" s="227" t="s">
        <v>126</v>
      </c>
      <c r="AU220" s="227" t="s">
        <v>86</v>
      </c>
      <c r="AY220" s="17" t="s">
        <v>124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7" t="s">
        <v>84</v>
      </c>
      <c r="BK220" s="228">
        <f>ROUND(I220*H220,2)</f>
        <v>0</v>
      </c>
      <c r="BL220" s="17" t="s">
        <v>203</v>
      </c>
      <c r="BM220" s="227" t="s">
        <v>381</v>
      </c>
    </row>
    <row r="221" spans="1:65" s="2" customFormat="1" ht="24.15" customHeight="1">
      <c r="A221" s="38"/>
      <c r="B221" s="39"/>
      <c r="C221" s="215" t="s">
        <v>382</v>
      </c>
      <c r="D221" s="215" t="s">
        <v>126</v>
      </c>
      <c r="E221" s="216" t="s">
        <v>383</v>
      </c>
      <c r="F221" s="217" t="s">
        <v>384</v>
      </c>
      <c r="G221" s="218" t="s">
        <v>129</v>
      </c>
      <c r="H221" s="219">
        <v>22</v>
      </c>
      <c r="I221" s="220"/>
      <c r="J221" s="221">
        <f>ROUND(I221*H221,2)</f>
        <v>0</v>
      </c>
      <c r="K221" s="222"/>
      <c r="L221" s="44"/>
      <c r="M221" s="223" t="s">
        <v>1</v>
      </c>
      <c r="N221" s="224" t="s">
        <v>41</v>
      </c>
      <c r="O221" s="91"/>
      <c r="P221" s="225">
        <f>O221*H221</f>
        <v>0</v>
      </c>
      <c r="Q221" s="225">
        <v>0.00017</v>
      </c>
      <c r="R221" s="225">
        <f>Q221*H221</f>
        <v>0.0037400000000000003</v>
      </c>
      <c r="S221" s="225">
        <v>0</v>
      </c>
      <c r="T221" s="22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7" t="s">
        <v>203</v>
      </c>
      <c r="AT221" s="227" t="s">
        <v>126</v>
      </c>
      <c r="AU221" s="227" t="s">
        <v>86</v>
      </c>
      <c r="AY221" s="17" t="s">
        <v>124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7" t="s">
        <v>84</v>
      </c>
      <c r="BK221" s="228">
        <f>ROUND(I221*H221,2)</f>
        <v>0</v>
      </c>
      <c r="BL221" s="17" t="s">
        <v>203</v>
      </c>
      <c r="BM221" s="227" t="s">
        <v>385</v>
      </c>
    </row>
    <row r="222" spans="1:65" s="2" customFormat="1" ht="24.15" customHeight="1">
      <c r="A222" s="38"/>
      <c r="B222" s="39"/>
      <c r="C222" s="215" t="s">
        <v>386</v>
      </c>
      <c r="D222" s="215" t="s">
        <v>126</v>
      </c>
      <c r="E222" s="216" t="s">
        <v>387</v>
      </c>
      <c r="F222" s="217" t="s">
        <v>388</v>
      </c>
      <c r="G222" s="218" t="s">
        <v>129</v>
      </c>
      <c r="H222" s="219">
        <v>22</v>
      </c>
      <c r="I222" s="220"/>
      <c r="J222" s="221">
        <f>ROUND(I222*H222,2)</f>
        <v>0</v>
      </c>
      <c r="K222" s="222"/>
      <c r="L222" s="44"/>
      <c r="M222" s="223" t="s">
        <v>1</v>
      </c>
      <c r="N222" s="224" t="s">
        <v>41</v>
      </c>
      <c r="O222" s="91"/>
      <c r="P222" s="225">
        <f>O222*H222</f>
        <v>0</v>
      </c>
      <c r="Q222" s="225">
        <v>0.00014</v>
      </c>
      <c r="R222" s="225">
        <f>Q222*H222</f>
        <v>0.00308</v>
      </c>
      <c r="S222" s="225">
        <v>0</v>
      </c>
      <c r="T222" s="22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7" t="s">
        <v>203</v>
      </c>
      <c r="AT222" s="227" t="s">
        <v>126</v>
      </c>
      <c r="AU222" s="227" t="s">
        <v>86</v>
      </c>
      <c r="AY222" s="17" t="s">
        <v>124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7" t="s">
        <v>84</v>
      </c>
      <c r="BK222" s="228">
        <f>ROUND(I222*H222,2)</f>
        <v>0</v>
      </c>
      <c r="BL222" s="17" t="s">
        <v>203</v>
      </c>
      <c r="BM222" s="227" t="s">
        <v>389</v>
      </c>
    </row>
    <row r="223" spans="1:65" s="2" customFormat="1" ht="24.15" customHeight="1">
      <c r="A223" s="38"/>
      <c r="B223" s="39"/>
      <c r="C223" s="215" t="s">
        <v>390</v>
      </c>
      <c r="D223" s="215" t="s">
        <v>126</v>
      </c>
      <c r="E223" s="216" t="s">
        <v>391</v>
      </c>
      <c r="F223" s="217" t="s">
        <v>392</v>
      </c>
      <c r="G223" s="218" t="s">
        <v>129</v>
      </c>
      <c r="H223" s="219">
        <v>22</v>
      </c>
      <c r="I223" s="220"/>
      <c r="J223" s="221">
        <f>ROUND(I223*H223,2)</f>
        <v>0</v>
      </c>
      <c r="K223" s="222"/>
      <c r="L223" s="44"/>
      <c r="M223" s="223" t="s">
        <v>1</v>
      </c>
      <c r="N223" s="224" t="s">
        <v>41</v>
      </c>
      <c r="O223" s="91"/>
      <c r="P223" s="225">
        <f>O223*H223</f>
        <v>0</v>
      </c>
      <c r="Q223" s="225">
        <v>0.00023</v>
      </c>
      <c r="R223" s="225">
        <f>Q223*H223</f>
        <v>0.00506</v>
      </c>
      <c r="S223" s="225">
        <v>0</v>
      </c>
      <c r="T223" s="22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7" t="s">
        <v>203</v>
      </c>
      <c r="AT223" s="227" t="s">
        <v>126</v>
      </c>
      <c r="AU223" s="227" t="s">
        <v>86</v>
      </c>
      <c r="AY223" s="17" t="s">
        <v>124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7" t="s">
        <v>84</v>
      </c>
      <c r="BK223" s="228">
        <f>ROUND(I223*H223,2)</f>
        <v>0</v>
      </c>
      <c r="BL223" s="17" t="s">
        <v>203</v>
      </c>
      <c r="BM223" s="227" t="s">
        <v>393</v>
      </c>
    </row>
    <row r="224" spans="1:65" s="2" customFormat="1" ht="24.15" customHeight="1">
      <c r="A224" s="38"/>
      <c r="B224" s="39"/>
      <c r="C224" s="215" t="s">
        <v>394</v>
      </c>
      <c r="D224" s="215" t="s">
        <v>126</v>
      </c>
      <c r="E224" s="216" t="s">
        <v>395</v>
      </c>
      <c r="F224" s="217" t="s">
        <v>396</v>
      </c>
      <c r="G224" s="218" t="s">
        <v>129</v>
      </c>
      <c r="H224" s="219">
        <v>44</v>
      </c>
      <c r="I224" s="220"/>
      <c r="J224" s="221">
        <f>ROUND(I224*H224,2)</f>
        <v>0</v>
      </c>
      <c r="K224" s="222"/>
      <c r="L224" s="44"/>
      <c r="M224" s="223" t="s">
        <v>1</v>
      </c>
      <c r="N224" s="224" t="s">
        <v>41</v>
      </c>
      <c r="O224" s="91"/>
      <c r="P224" s="225">
        <f>O224*H224</f>
        <v>0</v>
      </c>
      <c r="Q224" s="225">
        <v>9E-05</v>
      </c>
      <c r="R224" s="225">
        <f>Q224*H224</f>
        <v>0.00396</v>
      </c>
      <c r="S224" s="225">
        <v>0</v>
      </c>
      <c r="T224" s="22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7" t="s">
        <v>203</v>
      </c>
      <c r="AT224" s="227" t="s">
        <v>126</v>
      </c>
      <c r="AU224" s="227" t="s">
        <v>86</v>
      </c>
      <c r="AY224" s="17" t="s">
        <v>124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7" t="s">
        <v>84</v>
      </c>
      <c r="BK224" s="228">
        <f>ROUND(I224*H224,2)</f>
        <v>0</v>
      </c>
      <c r="BL224" s="17" t="s">
        <v>203</v>
      </c>
      <c r="BM224" s="227" t="s">
        <v>397</v>
      </c>
    </row>
    <row r="225" spans="1:51" s="13" customFormat="1" ht="12">
      <c r="A225" s="13"/>
      <c r="B225" s="229"/>
      <c r="C225" s="230"/>
      <c r="D225" s="231" t="s">
        <v>132</v>
      </c>
      <c r="E225" s="230"/>
      <c r="F225" s="233" t="s">
        <v>398</v>
      </c>
      <c r="G225" s="230"/>
      <c r="H225" s="234">
        <v>44</v>
      </c>
      <c r="I225" s="235"/>
      <c r="J225" s="230"/>
      <c r="K225" s="230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132</v>
      </c>
      <c r="AU225" s="240" t="s">
        <v>86</v>
      </c>
      <c r="AV225" s="13" t="s">
        <v>86</v>
      </c>
      <c r="AW225" s="13" t="s">
        <v>4</v>
      </c>
      <c r="AX225" s="13" t="s">
        <v>84</v>
      </c>
      <c r="AY225" s="240" t="s">
        <v>124</v>
      </c>
    </row>
    <row r="226" spans="1:65" s="2" customFormat="1" ht="33" customHeight="1">
      <c r="A226" s="38"/>
      <c r="B226" s="39"/>
      <c r="C226" s="215" t="s">
        <v>399</v>
      </c>
      <c r="D226" s="215" t="s">
        <v>126</v>
      </c>
      <c r="E226" s="216" t="s">
        <v>400</v>
      </c>
      <c r="F226" s="217" t="s">
        <v>401</v>
      </c>
      <c r="G226" s="218" t="s">
        <v>129</v>
      </c>
      <c r="H226" s="219">
        <v>200</v>
      </c>
      <c r="I226" s="220"/>
      <c r="J226" s="221">
        <f>ROUND(I226*H226,2)</f>
        <v>0</v>
      </c>
      <c r="K226" s="222"/>
      <c r="L226" s="44"/>
      <c r="M226" s="223" t="s">
        <v>1</v>
      </c>
      <c r="N226" s="224" t="s">
        <v>41</v>
      </c>
      <c r="O226" s="91"/>
      <c r="P226" s="225">
        <f>O226*H226</f>
        <v>0</v>
      </c>
      <c r="Q226" s="225">
        <v>8E-05</v>
      </c>
      <c r="R226" s="225">
        <f>Q226*H226</f>
        <v>0.016</v>
      </c>
      <c r="S226" s="225">
        <v>0</v>
      </c>
      <c r="T226" s="22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7" t="s">
        <v>203</v>
      </c>
      <c r="AT226" s="227" t="s">
        <v>126</v>
      </c>
      <c r="AU226" s="227" t="s">
        <v>86</v>
      </c>
      <c r="AY226" s="17" t="s">
        <v>124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7" t="s">
        <v>84</v>
      </c>
      <c r="BK226" s="228">
        <f>ROUND(I226*H226,2)</f>
        <v>0</v>
      </c>
      <c r="BL226" s="17" t="s">
        <v>203</v>
      </c>
      <c r="BM226" s="227" t="s">
        <v>402</v>
      </c>
    </row>
    <row r="227" spans="1:51" s="13" customFormat="1" ht="12">
      <c r="A227" s="13"/>
      <c r="B227" s="229"/>
      <c r="C227" s="230"/>
      <c r="D227" s="231" t="s">
        <v>132</v>
      </c>
      <c r="E227" s="232" t="s">
        <v>1</v>
      </c>
      <c r="F227" s="233" t="s">
        <v>403</v>
      </c>
      <c r="G227" s="230"/>
      <c r="H227" s="234">
        <v>200</v>
      </c>
      <c r="I227" s="235"/>
      <c r="J227" s="230"/>
      <c r="K227" s="230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132</v>
      </c>
      <c r="AU227" s="240" t="s">
        <v>86</v>
      </c>
      <c r="AV227" s="13" t="s">
        <v>86</v>
      </c>
      <c r="AW227" s="13" t="s">
        <v>32</v>
      </c>
      <c r="AX227" s="13" t="s">
        <v>84</v>
      </c>
      <c r="AY227" s="240" t="s">
        <v>124</v>
      </c>
    </row>
    <row r="228" spans="1:65" s="2" customFormat="1" ht="24.15" customHeight="1">
      <c r="A228" s="38"/>
      <c r="B228" s="39"/>
      <c r="C228" s="215" t="s">
        <v>404</v>
      </c>
      <c r="D228" s="215" t="s">
        <v>126</v>
      </c>
      <c r="E228" s="216" t="s">
        <v>405</v>
      </c>
      <c r="F228" s="217" t="s">
        <v>406</v>
      </c>
      <c r="G228" s="218" t="s">
        <v>129</v>
      </c>
      <c r="H228" s="219">
        <v>200</v>
      </c>
      <c r="I228" s="220"/>
      <c r="J228" s="221">
        <f>ROUND(I228*H228,2)</f>
        <v>0</v>
      </c>
      <c r="K228" s="222"/>
      <c r="L228" s="44"/>
      <c r="M228" s="223" t="s">
        <v>1</v>
      </c>
      <c r="N228" s="224" t="s">
        <v>41</v>
      </c>
      <c r="O228" s="91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7" t="s">
        <v>203</v>
      </c>
      <c r="AT228" s="227" t="s">
        <v>126</v>
      </c>
      <c r="AU228" s="227" t="s">
        <v>86</v>
      </c>
      <c r="AY228" s="17" t="s">
        <v>124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7" t="s">
        <v>84</v>
      </c>
      <c r="BK228" s="228">
        <f>ROUND(I228*H228,2)</f>
        <v>0</v>
      </c>
      <c r="BL228" s="17" t="s">
        <v>203</v>
      </c>
      <c r="BM228" s="227" t="s">
        <v>407</v>
      </c>
    </row>
    <row r="229" spans="1:51" s="13" customFormat="1" ht="12">
      <c r="A229" s="13"/>
      <c r="B229" s="229"/>
      <c r="C229" s="230"/>
      <c r="D229" s="231" t="s">
        <v>132</v>
      </c>
      <c r="E229" s="232" t="s">
        <v>1</v>
      </c>
      <c r="F229" s="233" t="s">
        <v>403</v>
      </c>
      <c r="G229" s="230"/>
      <c r="H229" s="234">
        <v>200</v>
      </c>
      <c r="I229" s="235"/>
      <c r="J229" s="230"/>
      <c r="K229" s="230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132</v>
      </c>
      <c r="AU229" s="240" t="s">
        <v>86</v>
      </c>
      <c r="AV229" s="13" t="s">
        <v>86</v>
      </c>
      <c r="AW229" s="13" t="s">
        <v>32</v>
      </c>
      <c r="AX229" s="13" t="s">
        <v>84</v>
      </c>
      <c r="AY229" s="240" t="s">
        <v>124</v>
      </c>
    </row>
    <row r="230" spans="1:65" s="2" customFormat="1" ht="24.15" customHeight="1">
      <c r="A230" s="38"/>
      <c r="B230" s="39"/>
      <c r="C230" s="215" t="s">
        <v>408</v>
      </c>
      <c r="D230" s="215" t="s">
        <v>126</v>
      </c>
      <c r="E230" s="216" t="s">
        <v>409</v>
      </c>
      <c r="F230" s="217" t="s">
        <v>410</v>
      </c>
      <c r="G230" s="218" t="s">
        <v>129</v>
      </c>
      <c r="H230" s="219">
        <v>200</v>
      </c>
      <c r="I230" s="220"/>
      <c r="J230" s="221">
        <f>ROUND(I230*H230,2)</f>
        <v>0</v>
      </c>
      <c r="K230" s="222"/>
      <c r="L230" s="44"/>
      <c r="M230" s="223" t="s">
        <v>1</v>
      </c>
      <c r="N230" s="224" t="s">
        <v>41</v>
      </c>
      <c r="O230" s="91"/>
      <c r="P230" s="225">
        <f>O230*H230</f>
        <v>0</v>
      </c>
      <c r="Q230" s="225">
        <v>0.00014</v>
      </c>
      <c r="R230" s="225">
        <f>Q230*H230</f>
        <v>0.027999999999999997</v>
      </c>
      <c r="S230" s="225">
        <v>0</v>
      </c>
      <c r="T230" s="22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7" t="s">
        <v>203</v>
      </c>
      <c r="AT230" s="227" t="s">
        <v>126</v>
      </c>
      <c r="AU230" s="227" t="s">
        <v>86</v>
      </c>
      <c r="AY230" s="17" t="s">
        <v>124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7" t="s">
        <v>84</v>
      </c>
      <c r="BK230" s="228">
        <f>ROUND(I230*H230,2)</f>
        <v>0</v>
      </c>
      <c r="BL230" s="17" t="s">
        <v>203</v>
      </c>
      <c r="BM230" s="227" t="s">
        <v>411</v>
      </c>
    </row>
    <row r="231" spans="1:65" s="2" customFormat="1" ht="24.15" customHeight="1">
      <c r="A231" s="38"/>
      <c r="B231" s="39"/>
      <c r="C231" s="215" t="s">
        <v>412</v>
      </c>
      <c r="D231" s="215" t="s">
        <v>126</v>
      </c>
      <c r="E231" s="216" t="s">
        <v>413</v>
      </c>
      <c r="F231" s="217" t="s">
        <v>414</v>
      </c>
      <c r="G231" s="218" t="s">
        <v>129</v>
      </c>
      <c r="H231" s="219">
        <v>200</v>
      </c>
      <c r="I231" s="220"/>
      <c r="J231" s="221">
        <f>ROUND(I231*H231,2)</f>
        <v>0</v>
      </c>
      <c r="K231" s="222"/>
      <c r="L231" s="44"/>
      <c r="M231" s="223" t="s">
        <v>1</v>
      </c>
      <c r="N231" s="224" t="s">
        <v>41</v>
      </c>
      <c r="O231" s="91"/>
      <c r="P231" s="225">
        <f>O231*H231</f>
        <v>0</v>
      </c>
      <c r="Q231" s="225">
        <v>0.00013</v>
      </c>
      <c r="R231" s="225">
        <f>Q231*H231</f>
        <v>0.026</v>
      </c>
      <c r="S231" s="225">
        <v>0</v>
      </c>
      <c r="T231" s="22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7" t="s">
        <v>203</v>
      </c>
      <c r="AT231" s="227" t="s">
        <v>126</v>
      </c>
      <c r="AU231" s="227" t="s">
        <v>86</v>
      </c>
      <c r="AY231" s="17" t="s">
        <v>124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7" t="s">
        <v>84</v>
      </c>
      <c r="BK231" s="228">
        <f>ROUND(I231*H231,2)</f>
        <v>0</v>
      </c>
      <c r="BL231" s="17" t="s">
        <v>203</v>
      </c>
      <c r="BM231" s="227" t="s">
        <v>415</v>
      </c>
    </row>
    <row r="232" spans="1:65" s="2" customFormat="1" ht="24.15" customHeight="1">
      <c r="A232" s="38"/>
      <c r="B232" s="39"/>
      <c r="C232" s="215" t="s">
        <v>416</v>
      </c>
      <c r="D232" s="215" t="s">
        <v>126</v>
      </c>
      <c r="E232" s="216" t="s">
        <v>417</v>
      </c>
      <c r="F232" s="217" t="s">
        <v>418</v>
      </c>
      <c r="G232" s="218" t="s">
        <v>129</v>
      </c>
      <c r="H232" s="219">
        <v>200</v>
      </c>
      <c r="I232" s="220"/>
      <c r="J232" s="221">
        <f>ROUND(I232*H232,2)</f>
        <v>0</v>
      </c>
      <c r="K232" s="222"/>
      <c r="L232" s="44"/>
      <c r="M232" s="223" t="s">
        <v>1</v>
      </c>
      <c r="N232" s="224" t="s">
        <v>41</v>
      </c>
      <c r="O232" s="91"/>
      <c r="P232" s="225">
        <f>O232*H232</f>
        <v>0</v>
      </c>
      <c r="Q232" s="225">
        <v>0.00013</v>
      </c>
      <c r="R232" s="225">
        <f>Q232*H232</f>
        <v>0.026</v>
      </c>
      <c r="S232" s="225">
        <v>0</v>
      </c>
      <c r="T232" s="22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7" t="s">
        <v>203</v>
      </c>
      <c r="AT232" s="227" t="s">
        <v>126</v>
      </c>
      <c r="AU232" s="227" t="s">
        <v>86</v>
      </c>
      <c r="AY232" s="17" t="s">
        <v>124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7" t="s">
        <v>84</v>
      </c>
      <c r="BK232" s="228">
        <f>ROUND(I232*H232,2)</f>
        <v>0</v>
      </c>
      <c r="BL232" s="17" t="s">
        <v>203</v>
      </c>
      <c r="BM232" s="227" t="s">
        <v>419</v>
      </c>
    </row>
    <row r="233" spans="1:63" s="12" customFormat="1" ht="25.9" customHeight="1">
      <c r="A233" s="12"/>
      <c r="B233" s="199"/>
      <c r="C233" s="200"/>
      <c r="D233" s="201" t="s">
        <v>75</v>
      </c>
      <c r="E233" s="202" t="s">
        <v>420</v>
      </c>
      <c r="F233" s="202" t="s">
        <v>420</v>
      </c>
      <c r="G233" s="200"/>
      <c r="H233" s="200"/>
      <c r="I233" s="203"/>
      <c r="J233" s="204">
        <f>BK233</f>
        <v>0</v>
      </c>
      <c r="K233" s="200"/>
      <c r="L233" s="205"/>
      <c r="M233" s="206"/>
      <c r="N233" s="207"/>
      <c r="O233" s="207"/>
      <c r="P233" s="208">
        <f>P234+P253</f>
        <v>0</v>
      </c>
      <c r="Q233" s="207"/>
      <c r="R233" s="208">
        <f>R234+R253</f>
        <v>0</v>
      </c>
      <c r="S233" s="207"/>
      <c r="T233" s="209">
        <f>T234+T253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0" t="s">
        <v>84</v>
      </c>
      <c r="AT233" s="211" t="s">
        <v>75</v>
      </c>
      <c r="AU233" s="211" t="s">
        <v>76</v>
      </c>
      <c r="AY233" s="210" t="s">
        <v>124</v>
      </c>
      <c r="BK233" s="212">
        <f>BK234+BK253</f>
        <v>0</v>
      </c>
    </row>
    <row r="234" spans="1:63" s="12" customFormat="1" ht="22.8" customHeight="1">
      <c r="A234" s="12"/>
      <c r="B234" s="199"/>
      <c r="C234" s="200"/>
      <c r="D234" s="201" t="s">
        <v>75</v>
      </c>
      <c r="E234" s="213" t="s">
        <v>421</v>
      </c>
      <c r="F234" s="213" t="s">
        <v>422</v>
      </c>
      <c r="G234" s="200"/>
      <c r="H234" s="200"/>
      <c r="I234" s="203"/>
      <c r="J234" s="214">
        <f>BK234</f>
        <v>0</v>
      </c>
      <c r="K234" s="200"/>
      <c r="L234" s="205"/>
      <c r="M234" s="206"/>
      <c r="N234" s="207"/>
      <c r="O234" s="207"/>
      <c r="P234" s="208">
        <f>SUM(P235:P252)</f>
        <v>0</v>
      </c>
      <c r="Q234" s="207"/>
      <c r="R234" s="208">
        <f>SUM(R235:R252)</f>
        <v>0</v>
      </c>
      <c r="S234" s="207"/>
      <c r="T234" s="209">
        <f>SUM(T235:T252)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0" t="s">
        <v>84</v>
      </c>
      <c r="AT234" s="211" t="s">
        <v>75</v>
      </c>
      <c r="AU234" s="211" t="s">
        <v>84</v>
      </c>
      <c r="AY234" s="210" t="s">
        <v>124</v>
      </c>
      <c r="BK234" s="212">
        <f>SUM(BK235:BK252)</f>
        <v>0</v>
      </c>
    </row>
    <row r="235" spans="1:65" s="2" customFormat="1" ht="16.5" customHeight="1">
      <c r="A235" s="38"/>
      <c r="B235" s="39"/>
      <c r="C235" s="215" t="s">
        <v>423</v>
      </c>
      <c r="D235" s="215" t="s">
        <v>126</v>
      </c>
      <c r="E235" s="216" t="s">
        <v>424</v>
      </c>
      <c r="F235" s="217" t="s">
        <v>425</v>
      </c>
      <c r="G235" s="218" t="s">
        <v>426</v>
      </c>
      <c r="H235" s="219">
        <v>1</v>
      </c>
      <c r="I235" s="220"/>
      <c r="J235" s="221">
        <f>ROUND(I235*H235,2)</f>
        <v>0</v>
      </c>
      <c r="K235" s="222"/>
      <c r="L235" s="44"/>
      <c r="M235" s="223" t="s">
        <v>1</v>
      </c>
      <c r="N235" s="224" t="s">
        <v>41</v>
      </c>
      <c r="O235" s="91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7" t="s">
        <v>130</v>
      </c>
      <c r="AT235" s="227" t="s">
        <v>126</v>
      </c>
      <c r="AU235" s="227" t="s">
        <v>86</v>
      </c>
      <c r="AY235" s="17" t="s">
        <v>124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7" t="s">
        <v>84</v>
      </c>
      <c r="BK235" s="228">
        <f>ROUND(I235*H235,2)</f>
        <v>0</v>
      </c>
      <c r="BL235" s="17" t="s">
        <v>130</v>
      </c>
      <c r="BM235" s="227" t="s">
        <v>427</v>
      </c>
    </row>
    <row r="236" spans="1:51" s="15" customFormat="1" ht="12">
      <c r="A236" s="15"/>
      <c r="B236" s="263"/>
      <c r="C236" s="264"/>
      <c r="D236" s="231" t="s">
        <v>132</v>
      </c>
      <c r="E236" s="265" t="s">
        <v>1</v>
      </c>
      <c r="F236" s="266" t="s">
        <v>428</v>
      </c>
      <c r="G236" s="264"/>
      <c r="H236" s="265" t="s">
        <v>1</v>
      </c>
      <c r="I236" s="267"/>
      <c r="J236" s="264"/>
      <c r="K236" s="264"/>
      <c r="L236" s="268"/>
      <c r="M236" s="269"/>
      <c r="N236" s="270"/>
      <c r="O236" s="270"/>
      <c r="P236" s="270"/>
      <c r="Q236" s="270"/>
      <c r="R236" s="270"/>
      <c r="S236" s="270"/>
      <c r="T236" s="271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2" t="s">
        <v>132</v>
      </c>
      <c r="AU236" s="272" t="s">
        <v>86</v>
      </c>
      <c r="AV236" s="15" t="s">
        <v>84</v>
      </c>
      <c r="AW236" s="15" t="s">
        <v>32</v>
      </c>
      <c r="AX236" s="15" t="s">
        <v>76</v>
      </c>
      <c r="AY236" s="272" t="s">
        <v>124</v>
      </c>
    </row>
    <row r="237" spans="1:51" s="15" customFormat="1" ht="12">
      <c r="A237" s="15"/>
      <c r="B237" s="263"/>
      <c r="C237" s="264"/>
      <c r="D237" s="231" t="s">
        <v>132</v>
      </c>
      <c r="E237" s="265" t="s">
        <v>1</v>
      </c>
      <c r="F237" s="266" t="s">
        <v>429</v>
      </c>
      <c r="G237" s="264"/>
      <c r="H237" s="265" t="s">
        <v>1</v>
      </c>
      <c r="I237" s="267"/>
      <c r="J237" s="264"/>
      <c r="K237" s="264"/>
      <c r="L237" s="268"/>
      <c r="M237" s="269"/>
      <c r="N237" s="270"/>
      <c r="O237" s="270"/>
      <c r="P237" s="270"/>
      <c r="Q237" s="270"/>
      <c r="R237" s="270"/>
      <c r="S237" s="270"/>
      <c r="T237" s="271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2" t="s">
        <v>132</v>
      </c>
      <c r="AU237" s="272" t="s">
        <v>86</v>
      </c>
      <c r="AV237" s="15" t="s">
        <v>84</v>
      </c>
      <c r="AW237" s="15" t="s">
        <v>32</v>
      </c>
      <c r="AX237" s="15" t="s">
        <v>76</v>
      </c>
      <c r="AY237" s="272" t="s">
        <v>124</v>
      </c>
    </row>
    <row r="238" spans="1:51" s="15" customFormat="1" ht="12">
      <c r="A238" s="15"/>
      <c r="B238" s="263"/>
      <c r="C238" s="264"/>
      <c r="D238" s="231" t="s">
        <v>132</v>
      </c>
      <c r="E238" s="265" t="s">
        <v>1</v>
      </c>
      <c r="F238" s="266" t="s">
        <v>430</v>
      </c>
      <c r="G238" s="264"/>
      <c r="H238" s="265" t="s">
        <v>1</v>
      </c>
      <c r="I238" s="267"/>
      <c r="J238" s="264"/>
      <c r="K238" s="264"/>
      <c r="L238" s="268"/>
      <c r="M238" s="269"/>
      <c r="N238" s="270"/>
      <c r="O238" s="270"/>
      <c r="P238" s="270"/>
      <c r="Q238" s="270"/>
      <c r="R238" s="270"/>
      <c r="S238" s="270"/>
      <c r="T238" s="271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2" t="s">
        <v>132</v>
      </c>
      <c r="AU238" s="272" t="s">
        <v>86</v>
      </c>
      <c r="AV238" s="15" t="s">
        <v>84</v>
      </c>
      <c r="AW238" s="15" t="s">
        <v>32</v>
      </c>
      <c r="AX238" s="15" t="s">
        <v>76</v>
      </c>
      <c r="AY238" s="272" t="s">
        <v>124</v>
      </c>
    </row>
    <row r="239" spans="1:51" s="13" customFormat="1" ht="12">
      <c r="A239" s="13"/>
      <c r="B239" s="229"/>
      <c r="C239" s="230"/>
      <c r="D239" s="231" t="s">
        <v>132</v>
      </c>
      <c r="E239" s="232" t="s">
        <v>1</v>
      </c>
      <c r="F239" s="233" t="s">
        <v>431</v>
      </c>
      <c r="G239" s="230"/>
      <c r="H239" s="234">
        <v>1</v>
      </c>
      <c r="I239" s="235"/>
      <c r="J239" s="230"/>
      <c r="K239" s="230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132</v>
      </c>
      <c r="AU239" s="240" t="s">
        <v>86</v>
      </c>
      <c r="AV239" s="13" t="s">
        <v>86</v>
      </c>
      <c r="AW239" s="13" t="s">
        <v>32</v>
      </c>
      <c r="AX239" s="13" t="s">
        <v>76</v>
      </c>
      <c r="AY239" s="240" t="s">
        <v>124</v>
      </c>
    </row>
    <row r="240" spans="1:51" s="14" customFormat="1" ht="12">
      <c r="A240" s="14"/>
      <c r="B240" s="252"/>
      <c r="C240" s="253"/>
      <c r="D240" s="231" t="s">
        <v>132</v>
      </c>
      <c r="E240" s="254" t="s">
        <v>1</v>
      </c>
      <c r="F240" s="255" t="s">
        <v>366</v>
      </c>
      <c r="G240" s="253"/>
      <c r="H240" s="256">
        <v>1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2" t="s">
        <v>132</v>
      </c>
      <c r="AU240" s="262" t="s">
        <v>86</v>
      </c>
      <c r="AV240" s="14" t="s">
        <v>130</v>
      </c>
      <c r="AW240" s="14" t="s">
        <v>32</v>
      </c>
      <c r="AX240" s="14" t="s">
        <v>84</v>
      </c>
      <c r="AY240" s="262" t="s">
        <v>124</v>
      </c>
    </row>
    <row r="241" spans="1:65" s="2" customFormat="1" ht="16.5" customHeight="1">
      <c r="A241" s="38"/>
      <c r="B241" s="39"/>
      <c r="C241" s="215" t="s">
        <v>432</v>
      </c>
      <c r="D241" s="215" t="s">
        <v>126</v>
      </c>
      <c r="E241" s="216" t="s">
        <v>433</v>
      </c>
      <c r="F241" s="217" t="s">
        <v>434</v>
      </c>
      <c r="G241" s="218" t="s">
        <v>426</v>
      </c>
      <c r="H241" s="219">
        <v>1</v>
      </c>
      <c r="I241" s="220"/>
      <c r="J241" s="221">
        <f>ROUND(I241*H241,2)</f>
        <v>0</v>
      </c>
      <c r="K241" s="222"/>
      <c r="L241" s="44"/>
      <c r="M241" s="223" t="s">
        <v>1</v>
      </c>
      <c r="N241" s="224" t="s">
        <v>41</v>
      </c>
      <c r="O241" s="91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7" t="s">
        <v>130</v>
      </c>
      <c r="AT241" s="227" t="s">
        <v>126</v>
      </c>
      <c r="AU241" s="227" t="s">
        <v>86</v>
      </c>
      <c r="AY241" s="17" t="s">
        <v>124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7" t="s">
        <v>84</v>
      </c>
      <c r="BK241" s="228">
        <f>ROUND(I241*H241,2)</f>
        <v>0</v>
      </c>
      <c r="BL241" s="17" t="s">
        <v>130</v>
      </c>
      <c r="BM241" s="227" t="s">
        <v>435</v>
      </c>
    </row>
    <row r="242" spans="1:51" s="15" customFormat="1" ht="12">
      <c r="A242" s="15"/>
      <c r="B242" s="263"/>
      <c r="C242" s="264"/>
      <c r="D242" s="231" t="s">
        <v>132</v>
      </c>
      <c r="E242" s="265" t="s">
        <v>1</v>
      </c>
      <c r="F242" s="266" t="s">
        <v>436</v>
      </c>
      <c r="G242" s="264"/>
      <c r="H242" s="265" t="s">
        <v>1</v>
      </c>
      <c r="I242" s="267"/>
      <c r="J242" s="264"/>
      <c r="K242" s="264"/>
      <c r="L242" s="268"/>
      <c r="M242" s="269"/>
      <c r="N242" s="270"/>
      <c r="O242" s="270"/>
      <c r="P242" s="270"/>
      <c r="Q242" s="270"/>
      <c r="R242" s="270"/>
      <c r="S242" s="270"/>
      <c r="T242" s="271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72" t="s">
        <v>132</v>
      </c>
      <c r="AU242" s="272" t="s">
        <v>86</v>
      </c>
      <c r="AV242" s="15" t="s">
        <v>84</v>
      </c>
      <c r="AW242" s="15" t="s">
        <v>32</v>
      </c>
      <c r="AX242" s="15" t="s">
        <v>76</v>
      </c>
      <c r="AY242" s="272" t="s">
        <v>124</v>
      </c>
    </row>
    <row r="243" spans="1:51" s="15" customFormat="1" ht="12">
      <c r="A243" s="15"/>
      <c r="B243" s="263"/>
      <c r="C243" s="264"/>
      <c r="D243" s="231" t="s">
        <v>132</v>
      </c>
      <c r="E243" s="265" t="s">
        <v>1</v>
      </c>
      <c r="F243" s="266" t="s">
        <v>437</v>
      </c>
      <c r="G243" s="264"/>
      <c r="H243" s="265" t="s">
        <v>1</v>
      </c>
      <c r="I243" s="267"/>
      <c r="J243" s="264"/>
      <c r="K243" s="264"/>
      <c r="L243" s="268"/>
      <c r="M243" s="269"/>
      <c r="N243" s="270"/>
      <c r="O243" s="270"/>
      <c r="P243" s="270"/>
      <c r="Q243" s="270"/>
      <c r="R243" s="270"/>
      <c r="S243" s="270"/>
      <c r="T243" s="271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2" t="s">
        <v>132</v>
      </c>
      <c r="AU243" s="272" t="s">
        <v>86</v>
      </c>
      <c r="AV243" s="15" t="s">
        <v>84</v>
      </c>
      <c r="AW243" s="15" t="s">
        <v>32</v>
      </c>
      <c r="AX243" s="15" t="s">
        <v>76</v>
      </c>
      <c r="AY243" s="272" t="s">
        <v>124</v>
      </c>
    </row>
    <row r="244" spans="1:51" s="15" customFormat="1" ht="12">
      <c r="A244" s="15"/>
      <c r="B244" s="263"/>
      <c r="C244" s="264"/>
      <c r="D244" s="231" t="s">
        <v>132</v>
      </c>
      <c r="E244" s="265" t="s">
        <v>1</v>
      </c>
      <c r="F244" s="266" t="s">
        <v>438</v>
      </c>
      <c r="G244" s="264"/>
      <c r="H244" s="265" t="s">
        <v>1</v>
      </c>
      <c r="I244" s="267"/>
      <c r="J244" s="264"/>
      <c r="K244" s="264"/>
      <c r="L244" s="268"/>
      <c r="M244" s="269"/>
      <c r="N244" s="270"/>
      <c r="O244" s="270"/>
      <c r="P244" s="270"/>
      <c r="Q244" s="270"/>
      <c r="R244" s="270"/>
      <c r="S244" s="270"/>
      <c r="T244" s="271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2" t="s">
        <v>132</v>
      </c>
      <c r="AU244" s="272" t="s">
        <v>86</v>
      </c>
      <c r="AV244" s="15" t="s">
        <v>84</v>
      </c>
      <c r="AW244" s="15" t="s">
        <v>32</v>
      </c>
      <c r="AX244" s="15" t="s">
        <v>76</v>
      </c>
      <c r="AY244" s="272" t="s">
        <v>124</v>
      </c>
    </row>
    <row r="245" spans="1:51" s="15" customFormat="1" ht="12">
      <c r="A245" s="15"/>
      <c r="B245" s="263"/>
      <c r="C245" s="264"/>
      <c r="D245" s="231" t="s">
        <v>132</v>
      </c>
      <c r="E245" s="265" t="s">
        <v>1</v>
      </c>
      <c r="F245" s="266" t="s">
        <v>439</v>
      </c>
      <c r="G245" s="264"/>
      <c r="H245" s="265" t="s">
        <v>1</v>
      </c>
      <c r="I245" s="267"/>
      <c r="J245" s="264"/>
      <c r="K245" s="264"/>
      <c r="L245" s="268"/>
      <c r="M245" s="269"/>
      <c r="N245" s="270"/>
      <c r="O245" s="270"/>
      <c r="P245" s="270"/>
      <c r="Q245" s="270"/>
      <c r="R245" s="270"/>
      <c r="S245" s="270"/>
      <c r="T245" s="27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2" t="s">
        <v>132</v>
      </c>
      <c r="AU245" s="272" t="s">
        <v>86</v>
      </c>
      <c r="AV245" s="15" t="s">
        <v>84</v>
      </c>
      <c r="AW245" s="15" t="s">
        <v>32</v>
      </c>
      <c r="AX245" s="15" t="s">
        <v>76</v>
      </c>
      <c r="AY245" s="272" t="s">
        <v>124</v>
      </c>
    </row>
    <row r="246" spans="1:51" s="13" customFormat="1" ht="12">
      <c r="A246" s="13"/>
      <c r="B246" s="229"/>
      <c r="C246" s="230"/>
      <c r="D246" s="231" t="s">
        <v>132</v>
      </c>
      <c r="E246" s="232" t="s">
        <v>1</v>
      </c>
      <c r="F246" s="233" t="s">
        <v>431</v>
      </c>
      <c r="G246" s="230"/>
      <c r="H246" s="234">
        <v>1</v>
      </c>
      <c r="I246" s="235"/>
      <c r="J246" s="230"/>
      <c r="K246" s="230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132</v>
      </c>
      <c r="AU246" s="240" t="s">
        <v>86</v>
      </c>
      <c r="AV246" s="13" t="s">
        <v>86</v>
      </c>
      <c r="AW246" s="13" t="s">
        <v>32</v>
      </c>
      <c r="AX246" s="13" t="s">
        <v>76</v>
      </c>
      <c r="AY246" s="240" t="s">
        <v>124</v>
      </c>
    </row>
    <row r="247" spans="1:51" s="14" customFormat="1" ht="12">
      <c r="A247" s="14"/>
      <c r="B247" s="252"/>
      <c r="C247" s="253"/>
      <c r="D247" s="231" t="s">
        <v>132</v>
      </c>
      <c r="E247" s="254" t="s">
        <v>1</v>
      </c>
      <c r="F247" s="255" t="s">
        <v>366</v>
      </c>
      <c r="G247" s="253"/>
      <c r="H247" s="256">
        <v>1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2" t="s">
        <v>132</v>
      </c>
      <c r="AU247" s="262" t="s">
        <v>86</v>
      </c>
      <c r="AV247" s="14" t="s">
        <v>130</v>
      </c>
      <c r="AW247" s="14" t="s">
        <v>32</v>
      </c>
      <c r="AX247" s="14" t="s">
        <v>84</v>
      </c>
      <c r="AY247" s="262" t="s">
        <v>124</v>
      </c>
    </row>
    <row r="248" spans="1:65" s="2" customFormat="1" ht="16.5" customHeight="1">
      <c r="A248" s="38"/>
      <c r="B248" s="39"/>
      <c r="C248" s="215" t="s">
        <v>440</v>
      </c>
      <c r="D248" s="215" t="s">
        <v>126</v>
      </c>
      <c r="E248" s="216" t="s">
        <v>441</v>
      </c>
      <c r="F248" s="217" t="s">
        <v>442</v>
      </c>
      <c r="G248" s="218" t="s">
        <v>426</v>
      </c>
      <c r="H248" s="219">
        <v>1</v>
      </c>
      <c r="I248" s="220"/>
      <c r="J248" s="221">
        <f>ROUND(I248*H248,2)</f>
        <v>0</v>
      </c>
      <c r="K248" s="222"/>
      <c r="L248" s="44"/>
      <c r="M248" s="223" t="s">
        <v>1</v>
      </c>
      <c r="N248" s="224" t="s">
        <v>41</v>
      </c>
      <c r="O248" s="91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7" t="s">
        <v>130</v>
      </c>
      <c r="AT248" s="227" t="s">
        <v>126</v>
      </c>
      <c r="AU248" s="227" t="s">
        <v>86</v>
      </c>
      <c r="AY248" s="17" t="s">
        <v>124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7" t="s">
        <v>84</v>
      </c>
      <c r="BK248" s="228">
        <f>ROUND(I248*H248,2)</f>
        <v>0</v>
      </c>
      <c r="BL248" s="17" t="s">
        <v>130</v>
      </c>
      <c r="BM248" s="227" t="s">
        <v>443</v>
      </c>
    </row>
    <row r="249" spans="1:51" s="15" customFormat="1" ht="12">
      <c r="A249" s="15"/>
      <c r="B249" s="263"/>
      <c r="C249" s="264"/>
      <c r="D249" s="231" t="s">
        <v>132</v>
      </c>
      <c r="E249" s="265" t="s">
        <v>1</v>
      </c>
      <c r="F249" s="266" t="s">
        <v>444</v>
      </c>
      <c r="G249" s="264"/>
      <c r="H249" s="265" t="s">
        <v>1</v>
      </c>
      <c r="I249" s="267"/>
      <c r="J249" s="264"/>
      <c r="K249" s="264"/>
      <c r="L249" s="268"/>
      <c r="M249" s="269"/>
      <c r="N249" s="270"/>
      <c r="O249" s="270"/>
      <c r="P249" s="270"/>
      <c r="Q249" s="270"/>
      <c r="R249" s="270"/>
      <c r="S249" s="270"/>
      <c r="T249" s="271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2" t="s">
        <v>132</v>
      </c>
      <c r="AU249" s="272" t="s">
        <v>86</v>
      </c>
      <c r="AV249" s="15" t="s">
        <v>84</v>
      </c>
      <c r="AW249" s="15" t="s">
        <v>32</v>
      </c>
      <c r="AX249" s="15" t="s">
        <v>76</v>
      </c>
      <c r="AY249" s="272" t="s">
        <v>124</v>
      </c>
    </row>
    <row r="250" spans="1:51" s="15" customFormat="1" ht="12">
      <c r="A250" s="15"/>
      <c r="B250" s="263"/>
      <c r="C250" s="264"/>
      <c r="D250" s="231" t="s">
        <v>132</v>
      </c>
      <c r="E250" s="265" t="s">
        <v>1</v>
      </c>
      <c r="F250" s="266" t="s">
        <v>445</v>
      </c>
      <c r="G250" s="264"/>
      <c r="H250" s="265" t="s">
        <v>1</v>
      </c>
      <c r="I250" s="267"/>
      <c r="J250" s="264"/>
      <c r="K250" s="264"/>
      <c r="L250" s="268"/>
      <c r="M250" s="269"/>
      <c r="N250" s="270"/>
      <c r="O250" s="270"/>
      <c r="P250" s="270"/>
      <c r="Q250" s="270"/>
      <c r="R250" s="270"/>
      <c r="S250" s="270"/>
      <c r="T250" s="27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2" t="s">
        <v>132</v>
      </c>
      <c r="AU250" s="272" t="s">
        <v>86</v>
      </c>
      <c r="AV250" s="15" t="s">
        <v>84</v>
      </c>
      <c r="AW250" s="15" t="s">
        <v>32</v>
      </c>
      <c r="AX250" s="15" t="s">
        <v>76</v>
      </c>
      <c r="AY250" s="272" t="s">
        <v>124</v>
      </c>
    </row>
    <row r="251" spans="1:51" s="13" customFormat="1" ht="12">
      <c r="A251" s="13"/>
      <c r="B251" s="229"/>
      <c r="C251" s="230"/>
      <c r="D251" s="231" t="s">
        <v>132</v>
      </c>
      <c r="E251" s="232" t="s">
        <v>1</v>
      </c>
      <c r="F251" s="233" t="s">
        <v>431</v>
      </c>
      <c r="G251" s="230"/>
      <c r="H251" s="234">
        <v>1</v>
      </c>
      <c r="I251" s="235"/>
      <c r="J251" s="230"/>
      <c r="K251" s="230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132</v>
      </c>
      <c r="AU251" s="240" t="s">
        <v>86</v>
      </c>
      <c r="AV251" s="13" t="s">
        <v>86</v>
      </c>
      <c r="AW251" s="13" t="s">
        <v>32</v>
      </c>
      <c r="AX251" s="13" t="s">
        <v>76</v>
      </c>
      <c r="AY251" s="240" t="s">
        <v>124</v>
      </c>
    </row>
    <row r="252" spans="1:51" s="14" customFormat="1" ht="12">
      <c r="A252" s="14"/>
      <c r="B252" s="252"/>
      <c r="C252" s="253"/>
      <c r="D252" s="231" t="s">
        <v>132</v>
      </c>
      <c r="E252" s="254" t="s">
        <v>1</v>
      </c>
      <c r="F252" s="255" t="s">
        <v>366</v>
      </c>
      <c r="G252" s="253"/>
      <c r="H252" s="256">
        <v>1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2" t="s">
        <v>132</v>
      </c>
      <c r="AU252" s="262" t="s">
        <v>86</v>
      </c>
      <c r="AV252" s="14" t="s">
        <v>130</v>
      </c>
      <c r="AW252" s="14" t="s">
        <v>32</v>
      </c>
      <c r="AX252" s="14" t="s">
        <v>84</v>
      </c>
      <c r="AY252" s="262" t="s">
        <v>124</v>
      </c>
    </row>
    <row r="253" spans="1:63" s="12" customFormat="1" ht="22.8" customHeight="1">
      <c r="A253" s="12"/>
      <c r="B253" s="199"/>
      <c r="C253" s="200"/>
      <c r="D253" s="201" t="s">
        <v>75</v>
      </c>
      <c r="E253" s="213" t="s">
        <v>446</v>
      </c>
      <c r="F253" s="213" t="s">
        <v>447</v>
      </c>
      <c r="G253" s="200"/>
      <c r="H253" s="200"/>
      <c r="I253" s="203"/>
      <c r="J253" s="214">
        <f>BK253</f>
        <v>0</v>
      </c>
      <c r="K253" s="200"/>
      <c r="L253" s="205"/>
      <c r="M253" s="206"/>
      <c r="N253" s="207"/>
      <c r="O253" s="207"/>
      <c r="P253" s="208">
        <f>SUM(P254:P267)</f>
        <v>0</v>
      </c>
      <c r="Q253" s="207"/>
      <c r="R253" s="208">
        <f>SUM(R254:R267)</f>
        <v>0</v>
      </c>
      <c r="S253" s="207"/>
      <c r="T253" s="209">
        <f>SUM(T254:T267)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0" t="s">
        <v>84</v>
      </c>
      <c r="AT253" s="211" t="s">
        <v>75</v>
      </c>
      <c r="AU253" s="211" t="s">
        <v>84</v>
      </c>
      <c r="AY253" s="210" t="s">
        <v>124</v>
      </c>
      <c r="BK253" s="212">
        <f>SUM(BK254:BK267)</f>
        <v>0</v>
      </c>
    </row>
    <row r="254" spans="1:65" s="2" customFormat="1" ht="16.5" customHeight="1">
      <c r="A254" s="38"/>
      <c r="B254" s="39"/>
      <c r="C254" s="215" t="s">
        <v>448</v>
      </c>
      <c r="D254" s="215" t="s">
        <v>126</v>
      </c>
      <c r="E254" s="216" t="s">
        <v>449</v>
      </c>
      <c r="F254" s="217" t="s">
        <v>450</v>
      </c>
      <c r="G254" s="218" t="s">
        <v>426</v>
      </c>
      <c r="H254" s="219">
        <v>1</v>
      </c>
      <c r="I254" s="220"/>
      <c r="J254" s="221">
        <f>ROUND(I254*H254,2)</f>
        <v>0</v>
      </c>
      <c r="K254" s="222"/>
      <c r="L254" s="44"/>
      <c r="M254" s="223" t="s">
        <v>1</v>
      </c>
      <c r="N254" s="224" t="s">
        <v>41</v>
      </c>
      <c r="O254" s="91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7" t="s">
        <v>130</v>
      </c>
      <c r="AT254" s="227" t="s">
        <v>126</v>
      </c>
      <c r="AU254" s="227" t="s">
        <v>86</v>
      </c>
      <c r="AY254" s="17" t="s">
        <v>124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7" t="s">
        <v>84</v>
      </c>
      <c r="BK254" s="228">
        <f>ROUND(I254*H254,2)</f>
        <v>0</v>
      </c>
      <c r="BL254" s="17" t="s">
        <v>130</v>
      </c>
      <c r="BM254" s="227" t="s">
        <v>451</v>
      </c>
    </row>
    <row r="255" spans="1:51" s="15" customFormat="1" ht="12">
      <c r="A255" s="15"/>
      <c r="B255" s="263"/>
      <c r="C255" s="264"/>
      <c r="D255" s="231" t="s">
        <v>132</v>
      </c>
      <c r="E255" s="265" t="s">
        <v>1</v>
      </c>
      <c r="F255" s="266" t="s">
        <v>452</v>
      </c>
      <c r="G255" s="264"/>
      <c r="H255" s="265" t="s">
        <v>1</v>
      </c>
      <c r="I255" s="267"/>
      <c r="J255" s="264"/>
      <c r="K255" s="264"/>
      <c r="L255" s="268"/>
      <c r="M255" s="269"/>
      <c r="N255" s="270"/>
      <c r="O255" s="270"/>
      <c r="P255" s="270"/>
      <c r="Q255" s="270"/>
      <c r="R255" s="270"/>
      <c r="S255" s="270"/>
      <c r="T255" s="271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2" t="s">
        <v>132</v>
      </c>
      <c r="AU255" s="272" t="s">
        <v>86</v>
      </c>
      <c r="AV255" s="15" t="s">
        <v>84</v>
      </c>
      <c r="AW255" s="15" t="s">
        <v>32</v>
      </c>
      <c r="AX255" s="15" t="s">
        <v>76</v>
      </c>
      <c r="AY255" s="272" t="s">
        <v>124</v>
      </c>
    </row>
    <row r="256" spans="1:51" s="15" customFormat="1" ht="12">
      <c r="A256" s="15"/>
      <c r="B256" s="263"/>
      <c r="C256" s="264"/>
      <c r="D256" s="231" t="s">
        <v>132</v>
      </c>
      <c r="E256" s="265" t="s">
        <v>1</v>
      </c>
      <c r="F256" s="266" t="s">
        <v>453</v>
      </c>
      <c r="G256" s="264"/>
      <c r="H256" s="265" t="s">
        <v>1</v>
      </c>
      <c r="I256" s="267"/>
      <c r="J256" s="264"/>
      <c r="K256" s="264"/>
      <c r="L256" s="268"/>
      <c r="M256" s="269"/>
      <c r="N256" s="270"/>
      <c r="O256" s="270"/>
      <c r="P256" s="270"/>
      <c r="Q256" s="270"/>
      <c r="R256" s="270"/>
      <c r="S256" s="270"/>
      <c r="T256" s="27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2" t="s">
        <v>132</v>
      </c>
      <c r="AU256" s="272" t="s">
        <v>86</v>
      </c>
      <c r="AV256" s="15" t="s">
        <v>84</v>
      </c>
      <c r="AW256" s="15" t="s">
        <v>32</v>
      </c>
      <c r="AX256" s="15" t="s">
        <v>76</v>
      </c>
      <c r="AY256" s="272" t="s">
        <v>124</v>
      </c>
    </row>
    <row r="257" spans="1:51" s="15" customFormat="1" ht="12">
      <c r="A257" s="15"/>
      <c r="B257" s="263"/>
      <c r="C257" s="264"/>
      <c r="D257" s="231" t="s">
        <v>132</v>
      </c>
      <c r="E257" s="265" t="s">
        <v>1</v>
      </c>
      <c r="F257" s="266" t="s">
        <v>454</v>
      </c>
      <c r="G257" s="264"/>
      <c r="H257" s="265" t="s">
        <v>1</v>
      </c>
      <c r="I257" s="267"/>
      <c r="J257" s="264"/>
      <c r="K257" s="264"/>
      <c r="L257" s="268"/>
      <c r="M257" s="269"/>
      <c r="N257" s="270"/>
      <c r="O257" s="270"/>
      <c r="P257" s="270"/>
      <c r="Q257" s="270"/>
      <c r="R257" s="270"/>
      <c r="S257" s="270"/>
      <c r="T257" s="271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2" t="s">
        <v>132</v>
      </c>
      <c r="AU257" s="272" t="s">
        <v>86</v>
      </c>
      <c r="AV257" s="15" t="s">
        <v>84</v>
      </c>
      <c r="AW257" s="15" t="s">
        <v>32</v>
      </c>
      <c r="AX257" s="15" t="s">
        <v>76</v>
      </c>
      <c r="AY257" s="272" t="s">
        <v>124</v>
      </c>
    </row>
    <row r="258" spans="1:51" s="15" customFormat="1" ht="12">
      <c r="A258" s="15"/>
      <c r="B258" s="263"/>
      <c r="C258" s="264"/>
      <c r="D258" s="231" t="s">
        <v>132</v>
      </c>
      <c r="E258" s="265" t="s">
        <v>1</v>
      </c>
      <c r="F258" s="266" t="s">
        <v>455</v>
      </c>
      <c r="G258" s="264"/>
      <c r="H258" s="265" t="s">
        <v>1</v>
      </c>
      <c r="I258" s="267"/>
      <c r="J258" s="264"/>
      <c r="K258" s="264"/>
      <c r="L258" s="268"/>
      <c r="M258" s="269"/>
      <c r="N258" s="270"/>
      <c r="O258" s="270"/>
      <c r="P258" s="270"/>
      <c r="Q258" s="270"/>
      <c r="R258" s="270"/>
      <c r="S258" s="270"/>
      <c r="T258" s="271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2" t="s">
        <v>132</v>
      </c>
      <c r="AU258" s="272" t="s">
        <v>86</v>
      </c>
      <c r="AV258" s="15" t="s">
        <v>84</v>
      </c>
      <c r="AW258" s="15" t="s">
        <v>32</v>
      </c>
      <c r="AX258" s="15" t="s">
        <v>76</v>
      </c>
      <c r="AY258" s="272" t="s">
        <v>124</v>
      </c>
    </row>
    <row r="259" spans="1:51" s="13" customFormat="1" ht="12">
      <c r="A259" s="13"/>
      <c r="B259" s="229"/>
      <c r="C259" s="230"/>
      <c r="D259" s="231" t="s">
        <v>132</v>
      </c>
      <c r="E259" s="232" t="s">
        <v>1</v>
      </c>
      <c r="F259" s="233" t="s">
        <v>431</v>
      </c>
      <c r="G259" s="230"/>
      <c r="H259" s="234">
        <v>1</v>
      </c>
      <c r="I259" s="235"/>
      <c r="J259" s="230"/>
      <c r="K259" s="230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132</v>
      </c>
      <c r="AU259" s="240" t="s">
        <v>86</v>
      </c>
      <c r="AV259" s="13" t="s">
        <v>86</v>
      </c>
      <c r="AW259" s="13" t="s">
        <v>32</v>
      </c>
      <c r="AX259" s="13" t="s">
        <v>76</v>
      </c>
      <c r="AY259" s="240" t="s">
        <v>124</v>
      </c>
    </row>
    <row r="260" spans="1:51" s="14" customFormat="1" ht="12">
      <c r="A260" s="14"/>
      <c r="B260" s="252"/>
      <c r="C260" s="253"/>
      <c r="D260" s="231" t="s">
        <v>132</v>
      </c>
      <c r="E260" s="254" t="s">
        <v>1</v>
      </c>
      <c r="F260" s="255" t="s">
        <v>366</v>
      </c>
      <c r="G260" s="253"/>
      <c r="H260" s="256">
        <v>1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2" t="s">
        <v>132</v>
      </c>
      <c r="AU260" s="262" t="s">
        <v>86</v>
      </c>
      <c r="AV260" s="14" t="s">
        <v>130</v>
      </c>
      <c r="AW260" s="14" t="s">
        <v>32</v>
      </c>
      <c r="AX260" s="14" t="s">
        <v>84</v>
      </c>
      <c r="AY260" s="262" t="s">
        <v>124</v>
      </c>
    </row>
    <row r="261" spans="1:65" s="2" customFormat="1" ht="37.8" customHeight="1">
      <c r="A261" s="38"/>
      <c r="B261" s="39"/>
      <c r="C261" s="215" t="s">
        <v>456</v>
      </c>
      <c r="D261" s="215" t="s">
        <v>126</v>
      </c>
      <c r="E261" s="216" t="s">
        <v>457</v>
      </c>
      <c r="F261" s="217" t="s">
        <v>458</v>
      </c>
      <c r="G261" s="218" t="s">
        <v>459</v>
      </c>
      <c r="H261" s="219">
        <v>50</v>
      </c>
      <c r="I261" s="220"/>
      <c r="J261" s="221">
        <f>ROUND(I261*H261,2)</f>
        <v>0</v>
      </c>
      <c r="K261" s="222"/>
      <c r="L261" s="44"/>
      <c r="M261" s="223" t="s">
        <v>1</v>
      </c>
      <c r="N261" s="224" t="s">
        <v>41</v>
      </c>
      <c r="O261" s="91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7" t="s">
        <v>130</v>
      </c>
      <c r="AT261" s="227" t="s">
        <v>126</v>
      </c>
      <c r="AU261" s="227" t="s">
        <v>86</v>
      </c>
      <c r="AY261" s="17" t="s">
        <v>124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7" t="s">
        <v>84</v>
      </c>
      <c r="BK261" s="228">
        <f>ROUND(I261*H261,2)</f>
        <v>0</v>
      </c>
      <c r="BL261" s="17" t="s">
        <v>130</v>
      </c>
      <c r="BM261" s="227" t="s">
        <v>460</v>
      </c>
    </row>
    <row r="262" spans="1:51" s="13" customFormat="1" ht="12">
      <c r="A262" s="13"/>
      <c r="B262" s="229"/>
      <c r="C262" s="230"/>
      <c r="D262" s="231" t="s">
        <v>132</v>
      </c>
      <c r="E262" s="232" t="s">
        <v>1</v>
      </c>
      <c r="F262" s="233" t="s">
        <v>461</v>
      </c>
      <c r="G262" s="230"/>
      <c r="H262" s="234">
        <v>50</v>
      </c>
      <c r="I262" s="235"/>
      <c r="J262" s="230"/>
      <c r="K262" s="230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132</v>
      </c>
      <c r="AU262" s="240" t="s">
        <v>86</v>
      </c>
      <c r="AV262" s="13" t="s">
        <v>86</v>
      </c>
      <c r="AW262" s="13" t="s">
        <v>32</v>
      </c>
      <c r="AX262" s="13" t="s">
        <v>76</v>
      </c>
      <c r="AY262" s="240" t="s">
        <v>124</v>
      </c>
    </row>
    <row r="263" spans="1:51" s="14" customFormat="1" ht="12">
      <c r="A263" s="14"/>
      <c r="B263" s="252"/>
      <c r="C263" s="253"/>
      <c r="D263" s="231" t="s">
        <v>132</v>
      </c>
      <c r="E263" s="254" t="s">
        <v>1</v>
      </c>
      <c r="F263" s="255" t="s">
        <v>366</v>
      </c>
      <c r="G263" s="253"/>
      <c r="H263" s="256">
        <v>50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132</v>
      </c>
      <c r="AU263" s="262" t="s">
        <v>86</v>
      </c>
      <c r="AV263" s="14" t="s">
        <v>130</v>
      </c>
      <c r="AW263" s="14" t="s">
        <v>32</v>
      </c>
      <c r="AX263" s="14" t="s">
        <v>84</v>
      </c>
      <c r="AY263" s="262" t="s">
        <v>124</v>
      </c>
    </row>
    <row r="264" spans="1:65" s="2" customFormat="1" ht="16.5" customHeight="1">
      <c r="A264" s="38"/>
      <c r="B264" s="39"/>
      <c r="C264" s="215" t="s">
        <v>462</v>
      </c>
      <c r="D264" s="215" t="s">
        <v>126</v>
      </c>
      <c r="E264" s="216" t="s">
        <v>463</v>
      </c>
      <c r="F264" s="217" t="s">
        <v>464</v>
      </c>
      <c r="G264" s="218" t="s">
        <v>426</v>
      </c>
      <c r="H264" s="219">
        <v>1</v>
      </c>
      <c r="I264" s="220"/>
      <c r="J264" s="221">
        <f>ROUND(I264*H264,2)</f>
        <v>0</v>
      </c>
      <c r="K264" s="222"/>
      <c r="L264" s="44"/>
      <c r="M264" s="223" t="s">
        <v>1</v>
      </c>
      <c r="N264" s="224" t="s">
        <v>41</v>
      </c>
      <c r="O264" s="91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7" t="s">
        <v>130</v>
      </c>
      <c r="AT264" s="227" t="s">
        <v>126</v>
      </c>
      <c r="AU264" s="227" t="s">
        <v>86</v>
      </c>
      <c r="AY264" s="17" t="s">
        <v>124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7" t="s">
        <v>84</v>
      </c>
      <c r="BK264" s="228">
        <f>ROUND(I264*H264,2)</f>
        <v>0</v>
      </c>
      <c r="BL264" s="17" t="s">
        <v>130</v>
      </c>
      <c r="BM264" s="227" t="s">
        <v>465</v>
      </c>
    </row>
    <row r="265" spans="1:51" s="15" customFormat="1" ht="12">
      <c r="A265" s="15"/>
      <c r="B265" s="263"/>
      <c r="C265" s="264"/>
      <c r="D265" s="231" t="s">
        <v>132</v>
      </c>
      <c r="E265" s="265" t="s">
        <v>1</v>
      </c>
      <c r="F265" s="266" t="s">
        <v>466</v>
      </c>
      <c r="G265" s="264"/>
      <c r="H265" s="265" t="s">
        <v>1</v>
      </c>
      <c r="I265" s="267"/>
      <c r="J265" s="264"/>
      <c r="K265" s="264"/>
      <c r="L265" s="268"/>
      <c r="M265" s="269"/>
      <c r="N265" s="270"/>
      <c r="O265" s="270"/>
      <c r="P265" s="270"/>
      <c r="Q265" s="270"/>
      <c r="R265" s="270"/>
      <c r="S265" s="270"/>
      <c r="T265" s="27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2" t="s">
        <v>132</v>
      </c>
      <c r="AU265" s="272" t="s">
        <v>86</v>
      </c>
      <c r="AV265" s="15" t="s">
        <v>84</v>
      </c>
      <c r="AW265" s="15" t="s">
        <v>32</v>
      </c>
      <c r="AX265" s="15" t="s">
        <v>76</v>
      </c>
      <c r="AY265" s="272" t="s">
        <v>124</v>
      </c>
    </row>
    <row r="266" spans="1:51" s="13" customFormat="1" ht="12">
      <c r="A266" s="13"/>
      <c r="B266" s="229"/>
      <c r="C266" s="230"/>
      <c r="D266" s="231" t="s">
        <v>132</v>
      </c>
      <c r="E266" s="232" t="s">
        <v>1</v>
      </c>
      <c r="F266" s="233" t="s">
        <v>467</v>
      </c>
      <c r="G266" s="230"/>
      <c r="H266" s="234">
        <v>1</v>
      </c>
      <c r="I266" s="235"/>
      <c r="J266" s="230"/>
      <c r="K266" s="230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132</v>
      </c>
      <c r="AU266" s="240" t="s">
        <v>86</v>
      </c>
      <c r="AV266" s="13" t="s">
        <v>86</v>
      </c>
      <c r="AW266" s="13" t="s">
        <v>32</v>
      </c>
      <c r="AX266" s="13" t="s">
        <v>76</v>
      </c>
      <c r="AY266" s="240" t="s">
        <v>124</v>
      </c>
    </row>
    <row r="267" spans="1:51" s="14" customFormat="1" ht="12">
      <c r="A267" s="14"/>
      <c r="B267" s="252"/>
      <c r="C267" s="253"/>
      <c r="D267" s="231" t="s">
        <v>132</v>
      </c>
      <c r="E267" s="254" t="s">
        <v>1</v>
      </c>
      <c r="F267" s="255" t="s">
        <v>366</v>
      </c>
      <c r="G267" s="253"/>
      <c r="H267" s="256">
        <v>1</v>
      </c>
      <c r="I267" s="257"/>
      <c r="J267" s="253"/>
      <c r="K267" s="253"/>
      <c r="L267" s="258"/>
      <c r="M267" s="273"/>
      <c r="N267" s="274"/>
      <c r="O267" s="274"/>
      <c r="P267" s="274"/>
      <c r="Q267" s="274"/>
      <c r="R267" s="274"/>
      <c r="S267" s="274"/>
      <c r="T267" s="27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2" t="s">
        <v>132</v>
      </c>
      <c r="AU267" s="262" t="s">
        <v>86</v>
      </c>
      <c r="AV267" s="14" t="s">
        <v>130</v>
      </c>
      <c r="AW267" s="14" t="s">
        <v>32</v>
      </c>
      <c r="AX267" s="14" t="s">
        <v>84</v>
      </c>
      <c r="AY267" s="262" t="s">
        <v>124</v>
      </c>
    </row>
    <row r="268" spans="1:31" s="2" customFormat="1" ht="6.95" customHeight="1">
      <c r="A268" s="38"/>
      <c r="B268" s="66"/>
      <c r="C268" s="67"/>
      <c r="D268" s="67"/>
      <c r="E268" s="67"/>
      <c r="F268" s="67"/>
      <c r="G268" s="67"/>
      <c r="H268" s="67"/>
      <c r="I268" s="67"/>
      <c r="J268" s="67"/>
      <c r="K268" s="67"/>
      <c r="L268" s="44"/>
      <c r="M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</row>
  </sheetData>
  <sheetProtection password="C7B2" sheet="1" objects="1" scenarios="1" formatColumns="0" formatRows="0" autoFilter="0"/>
  <autoFilter ref="C129:K267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ROZACER\Pavel</dc:creator>
  <cp:keywords/>
  <dc:description/>
  <cp:lastModifiedBy>ROZACER\Pavel</cp:lastModifiedBy>
  <dcterms:created xsi:type="dcterms:W3CDTF">2024-01-30T07:45:12Z</dcterms:created>
  <dcterms:modified xsi:type="dcterms:W3CDTF">2024-01-30T07:45:15Z</dcterms:modified>
  <cp:category/>
  <cp:version/>
  <cp:contentType/>
  <cp:contentStatus/>
</cp:coreProperties>
</file>