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a\Documents\Zakázky\Zakázky 2023\2023 08 - CON, BD Masarykova 2320,2321,2322\Rozpočet\"/>
    </mc:Choice>
  </mc:AlternateContent>
  <bookViews>
    <workbookView xWindow="0" yWindow="0" windowWidth="0" windowHeight="0"/>
  </bookViews>
  <sheets>
    <sheet name="Rekapitulace stavby" sheetId="1" r:id="rId1"/>
    <sheet name="08d01 - Stavební část" sheetId="2" r:id="rId2"/>
    <sheet name="08d02 - Technika prostřed..." sheetId="3" r:id="rId3"/>
    <sheet name="D.1.4.1 - Zdravotně techn..." sheetId="4" r:id="rId4"/>
    <sheet name="D.1.4.2 - Zařízení pro vy..." sheetId="5" r:id="rId5"/>
    <sheet name="Pokyny pro vyplnění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'08d01 - Stavební část'!$C$95:$K$930</definedName>
    <definedName name="_xlnm.Print_Area" localSheetId="1">'08d01 - Stavební část'!$C$4:$J$39,'08d01 - Stavební část'!$C$45:$J$77,'08d01 - Stavební část'!$C$83:$K$930</definedName>
    <definedName name="_xlnm.Print_Titles" localSheetId="1">'08d01 - Stavební část'!$95:$95</definedName>
    <definedName name="_xlnm._FilterDatabase" localSheetId="2" hidden="1">'08d02 - Technika prostřed...'!$C$80:$K$85</definedName>
    <definedName name="_xlnm.Print_Area" localSheetId="2">'08d02 - Technika prostřed...'!$C$4:$J$39,'08d02 - Technika prostřed...'!$C$45:$J$62,'08d02 - Technika prostřed...'!$C$68:$K$85</definedName>
    <definedName name="_xlnm.Print_Titles" localSheetId="2">'08d02 - Technika prostřed...'!$80:$80</definedName>
    <definedName name="_xlnm._FilterDatabase" localSheetId="3" hidden="1">'D.1.4.1 - Zdravotně techn...'!$C$94:$K$231</definedName>
    <definedName name="_xlnm.Print_Area" localSheetId="3">'D.1.4.1 - Zdravotně techn...'!$C$4:$J$41,'D.1.4.1 - Zdravotně techn...'!$C$47:$J$74,'D.1.4.1 - Zdravotně techn...'!$C$80:$K$231</definedName>
    <definedName name="_xlnm.Print_Titles" localSheetId="3">'D.1.4.1 - Zdravotně techn...'!$94:$94</definedName>
    <definedName name="_xlnm._FilterDatabase" localSheetId="4" hidden="1">'D.1.4.2 - Zařízení pro vy...'!$C$93:$K$195</definedName>
    <definedName name="_xlnm.Print_Area" localSheetId="4">'D.1.4.2 - Zařízení pro vy...'!$C$4:$J$41,'D.1.4.2 - Zařízení pro vy...'!$C$47:$J$73,'D.1.4.2 - Zařízení pro vy...'!$C$79:$K$195</definedName>
    <definedName name="_xlnm.Print_Titles" localSheetId="4">'D.1.4.2 - Zařízení pro vy...'!$93:$93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9"/>
  <c r="J38"/>
  <c i="1" r="AY59"/>
  <c i="5" r="J37"/>
  <c i="1" r="AX59"/>
  <c i="5"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J91"/>
  <c r="J90"/>
  <c r="F90"/>
  <c r="F88"/>
  <c r="E86"/>
  <c r="J59"/>
  <c r="J58"/>
  <c r="F58"/>
  <c r="F56"/>
  <c r="E54"/>
  <c r="J20"/>
  <c r="E20"/>
  <c r="F91"/>
  <c r="J19"/>
  <c r="J14"/>
  <c r="J88"/>
  <c r="E7"/>
  <c r="E82"/>
  <c i="4" r="J39"/>
  <c r="J38"/>
  <c i="1" r="AY58"/>
  <c i="4" r="J37"/>
  <c i="1" r="AX58"/>
  <c i="4"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J92"/>
  <c r="J91"/>
  <c r="F91"/>
  <c r="F89"/>
  <c r="E87"/>
  <c r="J59"/>
  <c r="J58"/>
  <c r="F58"/>
  <c r="F56"/>
  <c r="E54"/>
  <c r="J20"/>
  <c r="E20"/>
  <c r="F92"/>
  <c r="J19"/>
  <c r="J14"/>
  <c r="J89"/>
  <c r="E7"/>
  <c r="E50"/>
  <c i="3" r="J37"/>
  <c r="J36"/>
  <c i="1" r="AY57"/>
  <c i="3" r="J35"/>
  <c i="1" r="AX57"/>
  <c i="3" r="BI84"/>
  <c r="BH84"/>
  <c r="BG84"/>
  <c r="BE84"/>
  <c r="T84"/>
  <c r="T83"/>
  <c r="T82"/>
  <c r="T81"/>
  <c r="R84"/>
  <c r="R83"/>
  <c r="R82"/>
  <c r="R81"/>
  <c r="P84"/>
  <c r="P83"/>
  <c r="P82"/>
  <c r="P81"/>
  <c i="1" r="AU57"/>
  <c i="3" r="J77"/>
  <c r="F77"/>
  <c r="F75"/>
  <c r="E73"/>
  <c r="J54"/>
  <c r="F54"/>
  <c r="F52"/>
  <c r="E50"/>
  <c r="J24"/>
  <c r="E24"/>
  <c r="J78"/>
  <c r="J23"/>
  <c r="J18"/>
  <c r="E18"/>
  <c r="F78"/>
  <c r="J17"/>
  <c r="J12"/>
  <c r="J52"/>
  <c r="E7"/>
  <c r="E48"/>
  <c i="2" r="J37"/>
  <c r="J36"/>
  <c i="1" r="AY55"/>
  <c i="2" r="J35"/>
  <c i="1" r="AX55"/>
  <c i="2" r="BI928"/>
  <c r="BH928"/>
  <c r="BG928"/>
  <c r="BE928"/>
  <c r="T928"/>
  <c r="T927"/>
  <c r="T926"/>
  <c r="R928"/>
  <c r="R927"/>
  <c r="R926"/>
  <c r="P928"/>
  <c r="P927"/>
  <c r="P926"/>
  <c r="BI923"/>
  <c r="BH923"/>
  <c r="BG923"/>
  <c r="BE923"/>
  <c r="T923"/>
  <c r="R923"/>
  <c r="P923"/>
  <c r="BI869"/>
  <c r="BH869"/>
  <c r="BG869"/>
  <c r="BE869"/>
  <c r="T869"/>
  <c r="R869"/>
  <c r="P869"/>
  <c r="BI865"/>
  <c r="BH865"/>
  <c r="BG865"/>
  <c r="BE865"/>
  <c r="T865"/>
  <c r="R865"/>
  <c r="P865"/>
  <c r="BI862"/>
  <c r="BH862"/>
  <c r="BG862"/>
  <c r="BE862"/>
  <c r="T862"/>
  <c r="R862"/>
  <c r="P862"/>
  <c r="BI858"/>
  <c r="BH858"/>
  <c r="BG858"/>
  <c r="BE858"/>
  <c r="T858"/>
  <c r="R858"/>
  <c r="P858"/>
  <c r="BI809"/>
  <c r="BH809"/>
  <c r="BG809"/>
  <c r="BE809"/>
  <c r="T809"/>
  <c r="R809"/>
  <c r="P809"/>
  <c r="BI758"/>
  <c r="BH758"/>
  <c r="BG758"/>
  <c r="BE758"/>
  <c r="T758"/>
  <c r="R758"/>
  <c r="P758"/>
  <c r="BI754"/>
  <c r="BH754"/>
  <c r="BG754"/>
  <c r="BE754"/>
  <c r="T754"/>
  <c r="R754"/>
  <c r="P754"/>
  <c r="BI746"/>
  <c r="BH746"/>
  <c r="BG746"/>
  <c r="BE746"/>
  <c r="T746"/>
  <c r="R746"/>
  <c r="P746"/>
  <c r="BI738"/>
  <c r="BH738"/>
  <c r="BG738"/>
  <c r="BE738"/>
  <c r="T738"/>
  <c r="R738"/>
  <c r="P738"/>
  <c r="BI736"/>
  <c r="BH736"/>
  <c r="BG736"/>
  <c r="BE736"/>
  <c r="T736"/>
  <c r="R736"/>
  <c r="P736"/>
  <c r="BI733"/>
  <c r="BH733"/>
  <c r="BG733"/>
  <c r="BE733"/>
  <c r="T733"/>
  <c r="R733"/>
  <c r="P733"/>
  <c r="BI728"/>
  <c r="BH728"/>
  <c r="BG728"/>
  <c r="BE728"/>
  <c r="T728"/>
  <c r="R728"/>
  <c r="P728"/>
  <c r="BI725"/>
  <c r="BH725"/>
  <c r="BG725"/>
  <c r="BE725"/>
  <c r="T725"/>
  <c r="R725"/>
  <c r="P725"/>
  <c r="BI717"/>
  <c r="BH717"/>
  <c r="BG717"/>
  <c r="BE717"/>
  <c r="T717"/>
  <c r="R717"/>
  <c r="P717"/>
  <c r="BI709"/>
  <c r="BH709"/>
  <c r="BG709"/>
  <c r="BE709"/>
  <c r="T709"/>
  <c r="R709"/>
  <c r="P709"/>
  <c r="BI701"/>
  <c r="BH701"/>
  <c r="BG701"/>
  <c r="BE701"/>
  <c r="T701"/>
  <c r="R701"/>
  <c r="P701"/>
  <c r="BI693"/>
  <c r="BH693"/>
  <c r="BG693"/>
  <c r="BE693"/>
  <c r="T693"/>
  <c r="R693"/>
  <c r="P693"/>
  <c r="BI689"/>
  <c r="BH689"/>
  <c r="BG689"/>
  <c r="BE689"/>
  <c r="T689"/>
  <c r="R689"/>
  <c r="P689"/>
  <c r="BI684"/>
  <c r="BH684"/>
  <c r="BG684"/>
  <c r="BE684"/>
  <c r="T684"/>
  <c r="R684"/>
  <c r="P684"/>
  <c r="BI660"/>
  <c r="BH660"/>
  <c r="BG660"/>
  <c r="BE660"/>
  <c r="T660"/>
  <c r="R660"/>
  <c r="P660"/>
  <c r="BI636"/>
  <c r="BH636"/>
  <c r="BG636"/>
  <c r="BE636"/>
  <c r="T636"/>
  <c r="R636"/>
  <c r="P636"/>
  <c r="BI629"/>
  <c r="BH629"/>
  <c r="BG629"/>
  <c r="BE629"/>
  <c r="T629"/>
  <c r="R629"/>
  <c r="P629"/>
  <c r="BI626"/>
  <c r="BH626"/>
  <c r="BG626"/>
  <c r="BE626"/>
  <c r="T626"/>
  <c r="R626"/>
  <c r="P626"/>
  <c r="BI604"/>
  <c r="BH604"/>
  <c r="BG604"/>
  <c r="BE604"/>
  <c r="T604"/>
  <c r="R604"/>
  <c r="P604"/>
  <c r="BI599"/>
  <c r="BH599"/>
  <c r="BG599"/>
  <c r="BE599"/>
  <c r="T599"/>
  <c r="R599"/>
  <c r="P599"/>
  <c r="BI584"/>
  <c r="BH584"/>
  <c r="BG584"/>
  <c r="BE584"/>
  <c r="T584"/>
  <c r="R584"/>
  <c r="P584"/>
  <c r="BI569"/>
  <c r="BH569"/>
  <c r="BG569"/>
  <c r="BE569"/>
  <c r="T569"/>
  <c r="R569"/>
  <c r="P569"/>
  <c r="BI554"/>
  <c r="BH554"/>
  <c r="BG554"/>
  <c r="BE554"/>
  <c r="T554"/>
  <c r="R554"/>
  <c r="P554"/>
  <c r="BI532"/>
  <c r="BH532"/>
  <c r="BG532"/>
  <c r="BE532"/>
  <c r="T532"/>
  <c r="R532"/>
  <c r="P532"/>
  <c r="BI527"/>
  <c r="BH527"/>
  <c r="BG527"/>
  <c r="BE527"/>
  <c r="T527"/>
  <c r="R527"/>
  <c r="P527"/>
  <c r="BI505"/>
  <c r="BH505"/>
  <c r="BG505"/>
  <c r="BE505"/>
  <c r="T505"/>
  <c r="R505"/>
  <c r="P505"/>
  <c r="BI483"/>
  <c r="BH483"/>
  <c r="BG483"/>
  <c r="BE483"/>
  <c r="T483"/>
  <c r="R483"/>
  <c r="P483"/>
  <c r="BI479"/>
  <c r="BH479"/>
  <c r="BG479"/>
  <c r="BE479"/>
  <c r="T479"/>
  <c r="R479"/>
  <c r="P479"/>
  <c r="BI467"/>
  <c r="BH467"/>
  <c r="BG467"/>
  <c r="BE467"/>
  <c r="T467"/>
  <c r="R467"/>
  <c r="P467"/>
  <c r="BI451"/>
  <c r="BH451"/>
  <c r="BG451"/>
  <c r="BE451"/>
  <c r="T451"/>
  <c r="R451"/>
  <c r="P451"/>
  <c r="BI447"/>
  <c r="BH447"/>
  <c r="BG447"/>
  <c r="BE447"/>
  <c r="T447"/>
  <c r="R447"/>
  <c r="P447"/>
  <c r="BI438"/>
  <c r="BH438"/>
  <c r="BG438"/>
  <c r="BE438"/>
  <c r="T438"/>
  <c r="R438"/>
  <c r="P438"/>
  <c r="BI435"/>
  <c r="BH435"/>
  <c r="BG435"/>
  <c r="BE435"/>
  <c r="T435"/>
  <c r="R435"/>
  <c r="P435"/>
  <c r="BI426"/>
  <c r="BH426"/>
  <c r="BG426"/>
  <c r="BE426"/>
  <c r="T426"/>
  <c r="R426"/>
  <c r="P426"/>
  <c r="BI420"/>
  <c r="BH420"/>
  <c r="BG420"/>
  <c r="BE420"/>
  <c r="T420"/>
  <c r="R420"/>
  <c r="P420"/>
  <c r="BI411"/>
  <c r="BH411"/>
  <c r="BG411"/>
  <c r="BE411"/>
  <c r="T411"/>
  <c r="R411"/>
  <c r="P411"/>
  <c r="BI402"/>
  <c r="BH402"/>
  <c r="BG402"/>
  <c r="BE402"/>
  <c r="T402"/>
  <c r="R402"/>
  <c r="P402"/>
  <c r="BI393"/>
  <c r="BH393"/>
  <c r="BG393"/>
  <c r="BE393"/>
  <c r="T393"/>
  <c r="R393"/>
  <c r="P393"/>
  <c r="BI390"/>
  <c r="BH390"/>
  <c r="BG390"/>
  <c r="BE390"/>
  <c r="T390"/>
  <c r="R390"/>
  <c r="P390"/>
  <c r="BI381"/>
  <c r="BH381"/>
  <c r="BG381"/>
  <c r="BE381"/>
  <c r="T381"/>
  <c r="R381"/>
  <c r="P381"/>
  <c r="BI373"/>
  <c r="BH373"/>
  <c r="BG373"/>
  <c r="BE373"/>
  <c r="T373"/>
  <c r="R373"/>
  <c r="P373"/>
  <c r="BI360"/>
  <c r="BH360"/>
  <c r="BG360"/>
  <c r="BE360"/>
  <c r="T360"/>
  <c r="R360"/>
  <c r="P360"/>
  <c r="BI351"/>
  <c r="BH351"/>
  <c r="BG351"/>
  <c r="BE351"/>
  <c r="T351"/>
  <c r="R351"/>
  <c r="P351"/>
  <c r="BI342"/>
  <c r="BH342"/>
  <c r="BG342"/>
  <c r="BE342"/>
  <c r="T342"/>
  <c r="R342"/>
  <c r="P342"/>
  <c r="BI338"/>
  <c r="BH338"/>
  <c r="BG338"/>
  <c r="BE338"/>
  <c r="T338"/>
  <c r="R338"/>
  <c r="P338"/>
  <c r="BI335"/>
  <c r="BH335"/>
  <c r="BG335"/>
  <c r="BE335"/>
  <c r="T335"/>
  <c r="R335"/>
  <c r="P335"/>
  <c r="BI332"/>
  <c r="BH332"/>
  <c r="BG332"/>
  <c r="BE332"/>
  <c r="T332"/>
  <c r="R332"/>
  <c r="P332"/>
  <c r="BI330"/>
  <c r="BH330"/>
  <c r="BG330"/>
  <c r="BE330"/>
  <c r="T330"/>
  <c r="R330"/>
  <c r="P330"/>
  <c r="BI327"/>
  <c r="BH327"/>
  <c r="BG327"/>
  <c r="BE327"/>
  <c r="T327"/>
  <c r="R327"/>
  <c r="P327"/>
  <c r="BI324"/>
  <c r="BH324"/>
  <c r="BG324"/>
  <c r="BE324"/>
  <c r="T324"/>
  <c r="R324"/>
  <c r="P324"/>
  <c r="BI322"/>
  <c r="BH322"/>
  <c r="BG322"/>
  <c r="BE322"/>
  <c r="T322"/>
  <c r="R322"/>
  <c r="P322"/>
  <c r="BI318"/>
  <c r="BH318"/>
  <c r="BG318"/>
  <c r="BE318"/>
  <c r="T318"/>
  <c r="R318"/>
  <c r="P318"/>
  <c r="BI316"/>
  <c r="BH316"/>
  <c r="BG316"/>
  <c r="BE316"/>
  <c r="T316"/>
  <c r="R316"/>
  <c r="P316"/>
  <c r="BI313"/>
  <c r="BH313"/>
  <c r="BG313"/>
  <c r="BE313"/>
  <c r="T313"/>
  <c r="R313"/>
  <c r="P313"/>
  <c r="BI311"/>
  <c r="BH311"/>
  <c r="BG311"/>
  <c r="BE311"/>
  <c r="T311"/>
  <c r="R311"/>
  <c r="P311"/>
  <c r="BI308"/>
  <c r="BH308"/>
  <c r="BG308"/>
  <c r="BE308"/>
  <c r="T308"/>
  <c r="R308"/>
  <c r="P308"/>
  <c r="BI304"/>
  <c r="BH304"/>
  <c r="BG304"/>
  <c r="BE304"/>
  <c r="T304"/>
  <c r="R304"/>
  <c r="P304"/>
  <c r="BI300"/>
  <c r="BH300"/>
  <c r="BG300"/>
  <c r="BE300"/>
  <c r="T300"/>
  <c r="R300"/>
  <c r="P300"/>
  <c r="BI292"/>
  <c r="BH292"/>
  <c r="BG292"/>
  <c r="BE292"/>
  <c r="T292"/>
  <c r="R292"/>
  <c r="P292"/>
  <c r="BI288"/>
  <c r="BH288"/>
  <c r="BG288"/>
  <c r="BE288"/>
  <c r="T288"/>
  <c r="R288"/>
  <c r="P288"/>
  <c r="BI286"/>
  <c r="BH286"/>
  <c r="BG286"/>
  <c r="BE286"/>
  <c r="T286"/>
  <c r="R286"/>
  <c r="P286"/>
  <c r="BI283"/>
  <c r="BH283"/>
  <c r="BG283"/>
  <c r="BE283"/>
  <c r="T283"/>
  <c r="R283"/>
  <c r="P283"/>
  <c r="BI273"/>
  <c r="BH273"/>
  <c r="BG273"/>
  <c r="BE273"/>
  <c r="T273"/>
  <c r="R273"/>
  <c r="P273"/>
  <c r="BI264"/>
  <c r="BH264"/>
  <c r="BG264"/>
  <c r="BE264"/>
  <c r="T264"/>
  <c r="R264"/>
  <c r="P264"/>
  <c r="BI260"/>
  <c r="BH260"/>
  <c r="BG260"/>
  <c r="BE260"/>
  <c r="T260"/>
  <c r="R260"/>
  <c r="P260"/>
  <c r="BI258"/>
  <c r="BH258"/>
  <c r="BG258"/>
  <c r="BE258"/>
  <c r="T258"/>
  <c r="R258"/>
  <c r="P258"/>
  <c r="BI255"/>
  <c r="BH255"/>
  <c r="BG255"/>
  <c r="BE255"/>
  <c r="T255"/>
  <c r="R255"/>
  <c r="P255"/>
  <c r="BI250"/>
  <c r="BH250"/>
  <c r="BG250"/>
  <c r="BE250"/>
  <c r="T250"/>
  <c r="T249"/>
  <c r="R250"/>
  <c r="R249"/>
  <c r="P250"/>
  <c r="P249"/>
  <c r="BI246"/>
  <c r="BH246"/>
  <c r="BG246"/>
  <c r="BE246"/>
  <c r="T246"/>
  <c r="R246"/>
  <c r="P246"/>
  <c r="BI242"/>
  <c r="BH242"/>
  <c r="BG242"/>
  <c r="BE242"/>
  <c r="T242"/>
  <c r="R242"/>
  <c r="P242"/>
  <c r="BI239"/>
  <c r="BH239"/>
  <c r="BG239"/>
  <c r="BE239"/>
  <c r="T239"/>
  <c r="R239"/>
  <c r="P239"/>
  <c r="BI236"/>
  <c r="BH236"/>
  <c r="BG236"/>
  <c r="BE236"/>
  <c r="T236"/>
  <c r="R236"/>
  <c r="P236"/>
  <c r="BI225"/>
  <c r="BH225"/>
  <c r="BG225"/>
  <c r="BE225"/>
  <c r="T225"/>
  <c r="R225"/>
  <c r="P225"/>
  <c r="BI218"/>
  <c r="BH218"/>
  <c r="BG218"/>
  <c r="BE218"/>
  <c r="T218"/>
  <c r="R218"/>
  <c r="P218"/>
  <c r="BI215"/>
  <c r="BH215"/>
  <c r="BG215"/>
  <c r="BE215"/>
  <c r="T215"/>
  <c r="R215"/>
  <c r="P215"/>
  <c r="BI210"/>
  <c r="BH210"/>
  <c r="BG210"/>
  <c r="BE210"/>
  <c r="T210"/>
  <c r="R210"/>
  <c r="P210"/>
  <c r="BI202"/>
  <c r="BH202"/>
  <c r="BG202"/>
  <c r="BE202"/>
  <c r="T202"/>
  <c r="R202"/>
  <c r="P202"/>
  <c r="BI185"/>
  <c r="BH185"/>
  <c r="BG185"/>
  <c r="BE185"/>
  <c r="T185"/>
  <c r="R185"/>
  <c r="P185"/>
  <c r="BI176"/>
  <c r="BH176"/>
  <c r="BG176"/>
  <c r="BE176"/>
  <c r="T176"/>
  <c r="R176"/>
  <c r="P176"/>
  <c r="BI160"/>
  <c r="BH160"/>
  <c r="BG160"/>
  <c r="BE160"/>
  <c r="T160"/>
  <c r="R160"/>
  <c r="P160"/>
  <c r="BI155"/>
  <c r="BH155"/>
  <c r="BG155"/>
  <c r="BE155"/>
  <c r="T155"/>
  <c r="R155"/>
  <c r="P155"/>
  <c r="BI150"/>
  <c r="BH150"/>
  <c r="BG150"/>
  <c r="BE150"/>
  <c r="T150"/>
  <c r="R150"/>
  <c r="P150"/>
  <c r="BI145"/>
  <c r="BH145"/>
  <c r="BG145"/>
  <c r="BE145"/>
  <c r="T145"/>
  <c r="R145"/>
  <c r="P145"/>
  <c r="BI138"/>
  <c r="BH138"/>
  <c r="BG138"/>
  <c r="BE138"/>
  <c r="T138"/>
  <c r="R138"/>
  <c r="P138"/>
  <c r="BI134"/>
  <c r="BH134"/>
  <c r="BG134"/>
  <c r="BE134"/>
  <c r="T134"/>
  <c r="R134"/>
  <c r="P134"/>
  <c r="BI131"/>
  <c r="BH131"/>
  <c r="BG131"/>
  <c r="BE131"/>
  <c r="T131"/>
  <c r="R131"/>
  <c r="P131"/>
  <c r="BI128"/>
  <c r="BH128"/>
  <c r="BG128"/>
  <c r="BE128"/>
  <c r="T128"/>
  <c r="R128"/>
  <c r="P128"/>
  <c r="BI108"/>
  <c r="BH108"/>
  <c r="BG108"/>
  <c r="BE108"/>
  <c r="T108"/>
  <c r="R108"/>
  <c r="P108"/>
  <c r="BI102"/>
  <c r="BH102"/>
  <c r="BG102"/>
  <c r="BE102"/>
  <c r="T102"/>
  <c r="R102"/>
  <c r="P102"/>
  <c r="BI99"/>
  <c r="BH99"/>
  <c r="BG99"/>
  <c r="BE99"/>
  <c r="T99"/>
  <c r="R99"/>
  <c r="P99"/>
  <c r="J92"/>
  <c r="F92"/>
  <c r="F90"/>
  <c r="E88"/>
  <c r="J54"/>
  <c r="F54"/>
  <c r="F52"/>
  <c r="E50"/>
  <c r="J24"/>
  <c r="E24"/>
  <c r="J93"/>
  <c r="J23"/>
  <c r="J18"/>
  <c r="E18"/>
  <c r="F93"/>
  <c r="J17"/>
  <c r="J12"/>
  <c r="J52"/>
  <c r="E7"/>
  <c r="E48"/>
  <c i="1" r="L50"/>
  <c r="AM50"/>
  <c r="AM49"/>
  <c r="L49"/>
  <c r="AM47"/>
  <c r="L47"/>
  <c r="L45"/>
  <c r="L44"/>
  <c i="2" r="J923"/>
  <c r="J684"/>
  <c i="5" r="J117"/>
  <c i="2" r="J128"/>
  <c r="J569"/>
  <c i="4" r="J223"/>
  <c r="J116"/>
  <c i="2" r="BK313"/>
  <c r="J709"/>
  <c i="5" r="J172"/>
  <c i="2" r="J467"/>
  <c r="J865"/>
  <c i="4" r="BK228"/>
  <c i="5" r="BK153"/>
  <c i="2" r="J108"/>
  <c i="4" r="BK161"/>
  <c i="5" r="J155"/>
  <c i="2" r="BK145"/>
  <c i="4" r="J192"/>
  <c i="5" r="J110"/>
  <c i="2" r="J660"/>
  <c r="BK717"/>
  <c r="BK260"/>
  <c i="4" r="BK145"/>
  <c r="J228"/>
  <c i="5" r="J136"/>
  <c r="BK108"/>
  <c i="2" r="BK330"/>
  <c r="BK264"/>
  <c i="4" r="BK116"/>
  <c r="J189"/>
  <c i="5" r="BK127"/>
  <c i="4" r="J157"/>
  <c i="2" r="J202"/>
  <c r="J338"/>
  <c i="4" r="BK105"/>
  <c i="2" r="J599"/>
  <c r="BK360"/>
  <c i="4" r="J141"/>
  <c i="5" r="BK129"/>
  <c i="2" r="BK324"/>
  <c i="4" r="J109"/>
  <c i="5" r="J106"/>
  <c i="2" r="BK393"/>
  <c r="J693"/>
  <c i="4" r="J153"/>
  <c i="5" r="J168"/>
  <c i="2" r="J342"/>
  <c r="J447"/>
  <c i="5" r="BK106"/>
  <c i="2" r="BK286"/>
  <c r="J308"/>
  <c r="J322"/>
  <c i="5" r="BK96"/>
  <c i="2" r="J869"/>
  <c r="J131"/>
  <c r="J330"/>
  <c r="J242"/>
  <c r="J736"/>
  <c i="4" r="BK180"/>
  <c r="J203"/>
  <c i="5" r="BK180"/>
  <c i="2" r="BK599"/>
  <c r="BK155"/>
  <c i="3" r="J84"/>
  <c i="4" r="BK187"/>
  <c i="2" r="J390"/>
  <c i="5" r="J134"/>
  <c i="2" r="BK150"/>
  <c i="4" r="J111"/>
  <c r="BK172"/>
  <c i="2" r="J155"/>
  <c i="5" r="J98"/>
  <c i="2" r="J351"/>
  <c r="BK858"/>
  <c i="4" r="J225"/>
  <c i="2" r="BK636"/>
  <c r="J584"/>
  <c i="4" r="BK109"/>
  <c i="5" r="BK184"/>
  <c i="2" r="BK411"/>
  <c r="J273"/>
  <c i="4" r="BK126"/>
  <c i="2" r="BK218"/>
  <c i="4" r="BK137"/>
  <c i="2" r="J215"/>
  <c r="J754"/>
  <c i="4" r="BK120"/>
  <c i="5" r="BK119"/>
  <c i="2" r="J311"/>
  <c i="4" r="J120"/>
  <c i="5" r="J182"/>
  <c i="2" r="J332"/>
  <c i="4" r="BK149"/>
  <c i="5" r="BK166"/>
  <c i="2" r="J260"/>
  <c i="3" r="F37"/>
  <c i="5" r="BK144"/>
  <c i="2" r="BK809"/>
  <c i="4" r="J214"/>
  <c i="5" r="J157"/>
  <c i="2" r="BK304"/>
  <c r="BK246"/>
  <c r="BK160"/>
  <c i="4" r="J198"/>
  <c i="2" r="BK420"/>
  <c r="BK250"/>
  <c i="4" r="BK210"/>
  <c r="BK153"/>
  <c i="5" r="J104"/>
  <c r="BK161"/>
  <c i="2" r="J304"/>
  <c i="3" r="F33"/>
  <c i="1" r="AZ57"/>
  <c i="4" r="BK230"/>
  <c i="5" r="J102"/>
  <c i="2" r="J435"/>
  <c r="BK865"/>
  <c i="4" r="BK122"/>
  <c i="5" r="BK151"/>
  <c i="2" r="J210"/>
  <c r="J809"/>
  <c i="5" r="J115"/>
  <c i="2" r="BK569"/>
  <c r="J218"/>
  <c i="5" r="BK189"/>
  <c i="2" r="BK292"/>
  <c r="J701"/>
  <c i="4" r="J196"/>
  <c i="5" r="BK182"/>
  <c i="2" r="BK447"/>
  <c r="BK862"/>
  <c i="5" r="BK100"/>
  <c r="J142"/>
  <c i="2" r="BK128"/>
  <c r="BK505"/>
  <c r="BK467"/>
  <c r="BK210"/>
  <c i="4" r="J218"/>
  <c r="BK143"/>
  <c i="5" r="BK115"/>
  <c r="BK170"/>
  <c i="2" r="BK426"/>
  <c r="BK381"/>
  <c i="4" r="BK218"/>
  <c r="J159"/>
  <c i="2" r="BK604"/>
  <c i="5" r="BK110"/>
  <c i="2" r="J733"/>
  <c r="BK258"/>
  <c i="4" r="J220"/>
  <c i="5" r="BK177"/>
  <c i="2" r="BK554"/>
  <c r="BK322"/>
  <c i="4" r="BK151"/>
  <c i="5" r="J96"/>
  <c i="2" r="BK202"/>
  <c r="J451"/>
  <c r="J145"/>
  <c i="4" r="BK198"/>
  <c i="2" r="J286"/>
  <c i="4" r="BK212"/>
  <c i="2" r="BK273"/>
  <c i="4" r="J126"/>
  <c i="5" r="J194"/>
  <c i="2" r="BK527"/>
  <c r="J862"/>
  <c r="BK869"/>
  <c r="J225"/>
  <c i="4" r="J118"/>
  <c r="BK203"/>
  <c r="BK128"/>
  <c i="5" r="BK155"/>
  <c i="2" r="J160"/>
  <c i="4" r="J124"/>
  <c r="J128"/>
  <c r="J208"/>
  <c r="J147"/>
  <c i="5" r="BK125"/>
  <c i="2" r="J335"/>
  <c r="BK626"/>
  <c i="4" r="BK99"/>
  <c r="J103"/>
  <c r="J143"/>
  <c i="2" r="J532"/>
  <c i="4" r="J230"/>
  <c i="5" r="J127"/>
  <c i="2" r="J420"/>
  <c r="BK693"/>
  <c r="BK316"/>
  <c i="4" r="BK208"/>
  <c i="2" r="BK225"/>
  <c r="J717"/>
  <c i="4" r="BK166"/>
  <c r="BK205"/>
  <c i="5" r="J144"/>
  <c r="J129"/>
  <c i="2" r="BK451"/>
  <c i="4" r="J183"/>
  <c r="J139"/>
  <c i="2" r="J554"/>
  <c r="BK758"/>
  <c i="5" r="BK142"/>
  <c r="BK187"/>
  <c i="3" r="BK84"/>
  <c i="5" r="BK168"/>
  <c i="2" r="J604"/>
  <c r="BK288"/>
  <c r="BK242"/>
  <c r="J264"/>
  <c i="4" r="J200"/>
  <c r="BK185"/>
  <c i="5" r="J177"/>
  <c i="2" r="BK351"/>
  <c r="J258"/>
  <c i="4" r="BK178"/>
  <c r="J194"/>
  <c i="5" r="J108"/>
  <c r="J180"/>
  <c r="BK175"/>
  <c i="2" r="J758"/>
  <c r="BK701"/>
  <c r="J738"/>
  <c r="J928"/>
  <c i="4" r="BK155"/>
  <c i="2" r="J373"/>
  <c i="4" r="BK194"/>
  <c i="5" r="J140"/>
  <c r="J184"/>
  <c i="2" r="J288"/>
  <c i="4" r="BK196"/>
  <c r="J172"/>
  <c i="2" r="J402"/>
  <c r="J150"/>
  <c i="5" r="BK104"/>
  <c i="2" r="BK373"/>
  <c i="4" r="J151"/>
  <c i="2" r="BK435"/>
  <c i="4" r="BK141"/>
  <c i="5" r="J132"/>
  <c i="2" r="J626"/>
  <c r="J246"/>
  <c r="J505"/>
  <c r="BK311"/>
  <c i="4" r="J99"/>
  <c r="J132"/>
  <c i="5" r="BK140"/>
  <c r="J138"/>
  <c i="2" r="BK736"/>
  <c i="4" r="J134"/>
  <c i="2" r="BK584"/>
  <c i="5" r="J113"/>
  <c i="2" r="BK754"/>
  <c i="4" r="BK168"/>
  <c r="BK130"/>
  <c i="2" r="J176"/>
  <c i="4" r="BK192"/>
  <c i="2" r="BK402"/>
  <c r="BK733"/>
  <c i="4" r="BK157"/>
  <c i="2" r="BK332"/>
  <c r="BK335"/>
  <c i="4" r="BK134"/>
  <c i="5" r="BK132"/>
  <c i="2" r="J324"/>
  <c r="BK138"/>
  <c i="4" r="J114"/>
  <c i="5" r="J125"/>
  <c i="2" r="BK342"/>
  <c i="4" r="BK174"/>
  <c i="5" r="J159"/>
  <c i="2" r="J102"/>
  <c r="BK300"/>
  <c i="5" r="BK157"/>
  <c i="2" r="J483"/>
  <c r="BK728"/>
  <c r="J527"/>
  <c r="BK725"/>
  <c i="4" r="J185"/>
  <c r="J170"/>
  <c r="BK132"/>
  <c r="BK225"/>
  <c i="2" r="BK255"/>
  <c r="J300"/>
  <c i="4" r="J107"/>
  <c r="J216"/>
  <c i="2" r="BK689"/>
  <c i="5" r="BK163"/>
  <c i="2" r="J185"/>
  <c r="J138"/>
  <c i="4" r="J166"/>
  <c i="2" r="J239"/>
  <c i="4" r="BK200"/>
  <c i="5" r="BK136"/>
  <c i="2" r="BK318"/>
  <c i="4" r="J174"/>
  <c i="5" r="J163"/>
  <c i="2" r="J411"/>
  <c i="4" r="J212"/>
  <c i="2" r="J689"/>
  <c i="4" r="J145"/>
  <c i="2" r="J438"/>
  <c i="4" r="J187"/>
  <c i="5" r="J189"/>
  <c i="2" r="BK102"/>
  <c r="J318"/>
  <c r="J283"/>
  <c r="BK684"/>
  <c r="BK108"/>
  <c i="3" r="F36"/>
  <c i="1" r="BC57"/>
  <c i="5" r="J161"/>
  <c i="2" r="BK131"/>
  <c i="4" r="BK214"/>
  <c r="BK216"/>
  <c r="J130"/>
  <c i="2" r="J728"/>
  <c i="4" r="J210"/>
  <c r="BK183"/>
  <c i="2" r="J316"/>
  <c i="5" r="BK102"/>
  <c r="J191"/>
  <c i="1" r="AS56"/>
  <c i="2" r="BK239"/>
  <c i="5" r="BK159"/>
  <c i="2" r="J292"/>
  <c i="4" r="BK220"/>
  <c r="BK170"/>
  <c i="5" r="J166"/>
  <c r="BK191"/>
  <c i="2" r="J636"/>
  <c r="BK236"/>
  <c i="4" r="J149"/>
  <c r="BK189"/>
  <c i="5" r="BK123"/>
  <c i="2" r="BK176"/>
  <c r="BK660"/>
  <c i="4" r="J178"/>
  <c i="5" r="J123"/>
  <c i="2" r="BK629"/>
  <c r="J327"/>
  <c i="4" r="BK223"/>
  <c i="2" r="J746"/>
  <c i="4" r="BK97"/>
  <c i="2" r="BK185"/>
  <c i="4" r="BK111"/>
  <c i="5" r="J187"/>
  <c r="BK146"/>
  <c i="2" r="BK709"/>
  <c r="J426"/>
  <c i="5" r="BK148"/>
  <c i="2" r="J858"/>
  <c r="J381"/>
  <c i="4" r="J164"/>
  <c i="5" r="BK172"/>
  <c i="2" r="J360"/>
  <c r="J479"/>
  <c i="4" r="J97"/>
  <c r="BK159"/>
  <c r="BK103"/>
  <c i="2" r="BK308"/>
  <c r="BK532"/>
  <c i="4" r="J168"/>
  <c r="BK164"/>
  <c i="2" r="BK438"/>
  <c i="3" r="F35"/>
  <c i="1" r="BB57"/>
  <c i="2" r="J629"/>
  <c r="BK923"/>
  <c r="BK390"/>
  <c i="5" r="BK138"/>
  <c i="2" r="J313"/>
  <c i="4" r="J137"/>
  <c r="BK124"/>
  <c i="5" r="J170"/>
  <c r="J146"/>
  <c i="2" r="BK746"/>
  <c i="4" r="J155"/>
  <c r="BK101"/>
  <c i="5" r="BK117"/>
  <c i="2" r="J393"/>
  <c r="BK134"/>
  <c i="4" r="BK107"/>
  <c i="5" r="BK113"/>
  <c i="2" r="BK483"/>
  <c r="J99"/>
  <c r="BK99"/>
  <c i="4" r="J101"/>
  <c i="5" r="J148"/>
  <c i="2" r="J250"/>
  <c r="J255"/>
  <c r="BK338"/>
  <c r="J725"/>
  <c i="4" r="BK118"/>
  <c r="J176"/>
  <c i="5" r="J175"/>
  <c r="BK134"/>
  <c i="4" r="BK139"/>
  <c i="5" r="J153"/>
  <c r="J119"/>
  <c i="2" r="J236"/>
  <c r="BK738"/>
  <c i="4" r="J205"/>
  <c r="BK176"/>
  <c r="J105"/>
  <c i="5" r="BK194"/>
  <c i="2" r="BK283"/>
  <c r="BK215"/>
  <c i="4" r="BK147"/>
  <c r="BK114"/>
  <c i="2" r="BK928"/>
  <c i="5" r="J100"/>
  <c i="2" r="BK327"/>
  <c r="BK479"/>
  <c i="4" r="J122"/>
  <c r="J161"/>
  <c i="5" r="BK98"/>
  <c r="J151"/>
  <c i="2" r="J134"/>
  <c i="4" r="J180"/>
  <c i="5" r="BK121"/>
  <c r="J121"/>
  <c i="2" l="1" r="T235"/>
  <c r="P291"/>
  <c r="BK450"/>
  <c r="J450"/>
  <c r="J71"/>
  <c r="T692"/>
  <c i="4" r="P96"/>
  <c r="T163"/>
  <c r="P202"/>
  <c r="T227"/>
  <c i="2" r="R107"/>
  <c r="BK254"/>
  <c r="J254"/>
  <c r="J67"/>
  <c r="T263"/>
  <c r="T757"/>
  <c r="BK107"/>
  <c r="J107"/>
  <c r="J62"/>
  <c r="BK482"/>
  <c r="J482"/>
  <c r="J72"/>
  <c i="4" r="P113"/>
  <c r="BK191"/>
  <c r="J191"/>
  <c r="J69"/>
  <c r="P222"/>
  <c i="2" r="P98"/>
  <c r="T341"/>
  <c r="P692"/>
  <c r="T107"/>
  <c r="BK341"/>
  <c r="J341"/>
  <c r="J70"/>
  <c r="T450"/>
  <c i="5" r="BK95"/>
  <c i="2" r="BK201"/>
  <c r="J201"/>
  <c r="J63"/>
  <c r="T254"/>
  <c r="P482"/>
  <c i="4" r="R136"/>
  <c r="R182"/>
  <c r="R207"/>
  <c i="5" r="P95"/>
  <c r="BK150"/>
  <c r="J150"/>
  <c r="J67"/>
  <c r="BK174"/>
  <c r="J174"/>
  <c r="J69"/>
  <c i="2" r="P107"/>
  <c r="P341"/>
  <c r="R450"/>
  <c r="BK692"/>
  <c r="J692"/>
  <c r="J73"/>
  <c i="4" r="R113"/>
  <c r="T191"/>
  <c r="BK222"/>
  <c r="J222"/>
  <c r="J72"/>
  <c i="5" r="T165"/>
  <c i="2" r="R235"/>
  <c r="R254"/>
  <c r="T482"/>
  <c i="4" r="BK136"/>
  <c r="J136"/>
  <c r="J66"/>
  <c r="P182"/>
  <c r="R202"/>
  <c r="T222"/>
  <c i="5" r="BK112"/>
  <c r="J112"/>
  <c r="J65"/>
  <c r="P112"/>
  <c r="R150"/>
  <c i="2" r="BK98"/>
  <c r="J98"/>
  <c r="J61"/>
  <c r="P235"/>
  <c r="R291"/>
  <c i="4" r="BK96"/>
  <c r="R163"/>
  <c r="T202"/>
  <c i="5" r="T112"/>
  <c r="P131"/>
  <c r="BK179"/>
  <c r="J179"/>
  <c r="J70"/>
  <c i="2" r="R98"/>
  <c r="R263"/>
  <c r="P757"/>
  <c i="4" r="P136"/>
  <c r="T207"/>
  <c i="5" r="BK131"/>
  <c r="J131"/>
  <c r="J66"/>
  <c r="R131"/>
  <c r="T174"/>
  <c i="2" r="T98"/>
  <c r="BK291"/>
  <c r="J291"/>
  <c r="J69"/>
  <c r="R757"/>
  <c i="4" r="T113"/>
  <c r="R191"/>
  <c r="P227"/>
  <c i="5" r="T150"/>
  <c i="2" r="BK235"/>
  <c r="J235"/>
  <c r="J64"/>
  <c r="P263"/>
  <c r="BK757"/>
  <c r="J757"/>
  <c r="J74"/>
  <c i="4" r="R96"/>
  <c r="P163"/>
  <c r="BK202"/>
  <c r="J202"/>
  <c r="J70"/>
  <c r="R222"/>
  <c i="5" r="T131"/>
  <c r="BK165"/>
  <c r="J165"/>
  <c r="J68"/>
  <c r="T186"/>
  <c i="2" r="T201"/>
  <c r="R341"/>
  <c r="R692"/>
  <c i="4" r="BK113"/>
  <c r="J113"/>
  <c r="J65"/>
  <c r="P191"/>
  <c i="5" r="R112"/>
  <c r="P150"/>
  <c r="R165"/>
  <c r="R186"/>
  <c i="2" r="P201"/>
  <c r="BK263"/>
  <c r="J263"/>
  <c r="J68"/>
  <c r="T291"/>
  <c r="P450"/>
  <c i="4" r="T96"/>
  <c r="BK163"/>
  <c r="J163"/>
  <c r="J67"/>
  <c r="T182"/>
  <c r="P207"/>
  <c r="R227"/>
  <c i="5" r="T95"/>
  <c r="R174"/>
  <c r="R179"/>
  <c r="BK186"/>
  <c r="J186"/>
  <c r="J71"/>
  <c i="2" r="R201"/>
  <c r="P254"/>
  <c r="R482"/>
  <c i="4" r="T136"/>
  <c r="BK182"/>
  <c r="J182"/>
  <c r="J68"/>
  <c r="BK207"/>
  <c r="J207"/>
  <c r="J71"/>
  <c r="BK227"/>
  <c r="J227"/>
  <c r="J73"/>
  <c i="5" r="R95"/>
  <c r="R94"/>
  <c r="P165"/>
  <c r="P174"/>
  <c r="P179"/>
  <c r="T179"/>
  <c r="P186"/>
  <c i="2" r="BK927"/>
  <c r="J927"/>
  <c r="J76"/>
  <c r="BK249"/>
  <c r="J249"/>
  <c r="J65"/>
  <c i="3" r="BK83"/>
  <c r="J83"/>
  <c r="J61"/>
  <c i="5" r="BK193"/>
  <c r="J193"/>
  <c r="J72"/>
  <c r="F59"/>
  <c r="BE108"/>
  <c r="BE134"/>
  <c r="BE151"/>
  <c r="BE159"/>
  <c r="BE129"/>
  <c r="BE155"/>
  <c r="BE170"/>
  <c r="BE125"/>
  <c r="BE142"/>
  <c r="BE163"/>
  <c r="BE177"/>
  <c r="BE189"/>
  <c r="BE110"/>
  <c r="BE136"/>
  <c r="BE166"/>
  <c r="BE194"/>
  <c i="4" r="J96"/>
  <c r="J64"/>
  <c i="5" r="BE98"/>
  <c r="BE148"/>
  <c r="BE132"/>
  <c r="BE140"/>
  <c r="BE191"/>
  <c r="BE187"/>
  <c r="BE115"/>
  <c r="BE172"/>
  <c r="E50"/>
  <c r="BE96"/>
  <c r="BE102"/>
  <c r="BE104"/>
  <c r="BE121"/>
  <c r="BE146"/>
  <c r="BE153"/>
  <c r="BE157"/>
  <c r="BE182"/>
  <c r="BE100"/>
  <c r="BE113"/>
  <c r="BE117"/>
  <c r="BE119"/>
  <c r="BE138"/>
  <c r="BE180"/>
  <c r="BE184"/>
  <c r="BE106"/>
  <c r="BE161"/>
  <c r="BE175"/>
  <c r="J56"/>
  <c r="BE123"/>
  <c r="BE127"/>
  <c r="BE144"/>
  <c r="BE168"/>
  <c i="4" r="BE141"/>
  <c r="BE157"/>
  <c r="BE164"/>
  <c r="BE194"/>
  <c i="3" r="BK82"/>
  <c r="J82"/>
  <c r="J60"/>
  <c i="4" r="BE105"/>
  <c r="BE116"/>
  <c r="BE126"/>
  <c r="BE130"/>
  <c r="BE216"/>
  <c r="BE120"/>
  <c r="BE122"/>
  <c r="BE145"/>
  <c r="BE187"/>
  <c r="BE192"/>
  <c r="BE200"/>
  <c r="BE218"/>
  <c r="F59"/>
  <c r="BE118"/>
  <c r="BE174"/>
  <c r="BE176"/>
  <c r="BE103"/>
  <c r="BE109"/>
  <c r="BE180"/>
  <c r="BE111"/>
  <c r="BE134"/>
  <c r="BE151"/>
  <c r="BE189"/>
  <c r="J56"/>
  <c r="E83"/>
  <c r="BE99"/>
  <c r="BE101"/>
  <c r="BE139"/>
  <c r="BE198"/>
  <c r="BE203"/>
  <c r="BE205"/>
  <c r="BE208"/>
  <c r="BE210"/>
  <c r="BE225"/>
  <c r="BE143"/>
  <c r="BE147"/>
  <c r="BE166"/>
  <c r="BE168"/>
  <c r="BE170"/>
  <c r="BE178"/>
  <c r="BE185"/>
  <c r="BE97"/>
  <c r="BE124"/>
  <c r="BE153"/>
  <c r="BE159"/>
  <c r="BE172"/>
  <c r="BE183"/>
  <c r="BE107"/>
  <c r="BE114"/>
  <c r="BE128"/>
  <c r="BE155"/>
  <c r="BE196"/>
  <c r="BE228"/>
  <c r="BE149"/>
  <c r="BE132"/>
  <c r="BE137"/>
  <c r="BE161"/>
  <c r="BE212"/>
  <c r="BE214"/>
  <c r="BE220"/>
  <c r="BE223"/>
  <c r="BE230"/>
  <c i="2" r="BK97"/>
  <c r="J97"/>
  <c r="J60"/>
  <c r="BK253"/>
  <c r="J253"/>
  <c r="J66"/>
  <c i="3" r="J75"/>
  <c i="2" r="BK926"/>
  <c r="J926"/>
  <c r="J75"/>
  <c i="3" r="E71"/>
  <c r="BF84"/>
  <c r="F55"/>
  <c r="J55"/>
  <c i="1" r="BD57"/>
  <c i="2" r="BF176"/>
  <c r="BF236"/>
  <c r="BF258"/>
  <c r="BF311"/>
  <c r="BF360"/>
  <c r="BF393"/>
  <c r="BF420"/>
  <c r="BF438"/>
  <c r="BF483"/>
  <c r="BF505"/>
  <c r="BF584"/>
  <c r="BF725"/>
  <c r="BF736"/>
  <c r="BF746"/>
  <c r="BF150"/>
  <c r="BF239"/>
  <c r="BF316"/>
  <c r="F55"/>
  <c r="BF338"/>
  <c r="BF862"/>
  <c r="BF160"/>
  <c r="BF202"/>
  <c r="BF304"/>
  <c r="BF402"/>
  <c r="BF435"/>
  <c r="BF527"/>
  <c r="BF532"/>
  <c r="BF684"/>
  <c r="BF717"/>
  <c r="BF728"/>
  <c r="BF733"/>
  <c r="E86"/>
  <c r="BF99"/>
  <c r="BF145"/>
  <c r="BF322"/>
  <c r="BF327"/>
  <c r="BF330"/>
  <c r="BF332"/>
  <c r="BF411"/>
  <c r="BF554"/>
  <c r="BF479"/>
  <c r="BF709"/>
  <c r="BF738"/>
  <c r="BF809"/>
  <c r="BF928"/>
  <c r="J55"/>
  <c r="BF131"/>
  <c r="BF185"/>
  <c r="BF225"/>
  <c r="BF286"/>
  <c r="BF292"/>
  <c r="BF308"/>
  <c r="BF390"/>
  <c r="BF599"/>
  <c r="BF689"/>
  <c r="BF754"/>
  <c r="BF758"/>
  <c r="BF865"/>
  <c r="BF869"/>
  <c r="BF155"/>
  <c r="BF215"/>
  <c r="BF255"/>
  <c r="BF283"/>
  <c r="BF447"/>
  <c r="BF693"/>
  <c r="BF701"/>
  <c r="BF858"/>
  <c r="BF923"/>
  <c r="J90"/>
  <c r="BF102"/>
  <c r="BF138"/>
  <c r="BF313"/>
  <c r="BF335"/>
  <c r="BF351"/>
  <c r="BF626"/>
  <c r="BF210"/>
  <c r="BF273"/>
  <c r="BF342"/>
  <c r="BF629"/>
  <c r="BF300"/>
  <c r="BF381"/>
  <c r="BF451"/>
  <c r="BF660"/>
  <c r="BF242"/>
  <c r="BF288"/>
  <c r="BF373"/>
  <c r="BF467"/>
  <c r="BF569"/>
  <c r="BF604"/>
  <c r="BF108"/>
  <c r="BF128"/>
  <c r="BF134"/>
  <c r="BF246"/>
  <c r="BF250"/>
  <c r="BF324"/>
  <c r="BF636"/>
  <c r="BF218"/>
  <c r="BF260"/>
  <c r="BF264"/>
  <c r="BF318"/>
  <c r="BF426"/>
  <c i="5" r="F38"/>
  <c i="1" r="BC59"/>
  <c i="4" r="F39"/>
  <c i="1" r="BD58"/>
  <c i="2" r="F33"/>
  <c i="1" r="AZ55"/>
  <c i="4" r="J36"/>
  <c i="1" r="AW58"/>
  <c i="5" r="F37"/>
  <c i="1" r="BB59"/>
  <c i="3" r="J34"/>
  <c i="1" r="AW57"/>
  <c i="2" r="J33"/>
  <c i="1" r="AV55"/>
  <c i="2" r="F37"/>
  <c i="1" r="BD55"/>
  <c i="4" r="F38"/>
  <c i="1" r="BC58"/>
  <c i="5" r="F39"/>
  <c i="1" r="BD59"/>
  <c i="3" r="J33"/>
  <c i="1" r="AV57"/>
  <c i="2" r="F36"/>
  <c i="1" r="BC55"/>
  <c r="AS54"/>
  <c i="5" r="F36"/>
  <c i="1" r="BA59"/>
  <c i="5" r="J36"/>
  <c i="1" r="AW59"/>
  <c i="2" r="F35"/>
  <c i="1" r="BB55"/>
  <c i="4" r="F37"/>
  <c i="1" r="BB58"/>
  <c i="4" r="F36"/>
  <c i="1" r="BA58"/>
  <c i="2" l="1" r="P253"/>
  <c i="4" r="T95"/>
  <c i="2" r="T97"/>
  <c i="4" r="BK95"/>
  <c r="J95"/>
  <c i="2" r="R253"/>
  <c i="5" r="P94"/>
  <c i="1" r="AU59"/>
  <c i="5" r="T94"/>
  <c i="2" r="T253"/>
  <c i="5" r="BK94"/>
  <c r="J94"/>
  <c r="J63"/>
  <c i="2" r="P97"/>
  <c r="P96"/>
  <c i="1" r="AU55"/>
  <c i="4" r="R95"/>
  <c i="2" r="R97"/>
  <c r="R96"/>
  <c i="4" r="P95"/>
  <c i="1" r="AU58"/>
  <c i="5" r="J95"/>
  <c r="J64"/>
  <c i="3" r="BK81"/>
  <c r="J81"/>
  <c r="J59"/>
  <c i="2" r="BK96"/>
  <c r="J96"/>
  <c r="J59"/>
  <c i="1" r="AT57"/>
  <c r="BC56"/>
  <c r="AY56"/>
  <c i="5" r="J35"/>
  <c i="1" r="AV59"/>
  <c r="AT59"/>
  <c i="4" r="J32"/>
  <c i="1" r="AG58"/>
  <c i="4" r="F35"/>
  <c i="1" r="AZ58"/>
  <c i="3" r="F34"/>
  <c i="1" r="BA57"/>
  <c r="BA56"/>
  <c r="AW56"/>
  <c r="BB56"/>
  <c r="BB54"/>
  <c r="W31"/>
  <c r="BD56"/>
  <c i="2" r="F34"/>
  <c i="1" r="BA55"/>
  <c i="2" r="J34"/>
  <c i="1" r="AW55"/>
  <c r="AT55"/>
  <c i="4" r="J35"/>
  <c i="1" r="AV58"/>
  <c r="AT58"/>
  <c r="AN58"/>
  <c i="5" r="F35"/>
  <c i="1" r="AZ59"/>
  <c i="2" l="1" r="T96"/>
  <c i="4" r="J63"/>
  <c r="J41"/>
  <c i="1" r="AU56"/>
  <c i="3" r="J30"/>
  <c i="1" r="AG57"/>
  <c r="AZ56"/>
  <c r="AV56"/>
  <c r="BC54"/>
  <c r="W32"/>
  <c r="AX56"/>
  <c i="5" r="J32"/>
  <c i="1" r="AG59"/>
  <c r="BA54"/>
  <c r="AW54"/>
  <c r="AK30"/>
  <c r="AX54"/>
  <c i="2" r="J30"/>
  <c i="1" r="AG55"/>
  <c r="BD54"/>
  <c r="W33"/>
  <c i="5" l="1" r="J41"/>
  <c i="3" r="J39"/>
  <c i="1" r="AN57"/>
  <c i="2" r="J39"/>
  <c i="1" r="AN55"/>
  <c r="AN59"/>
  <c r="AG56"/>
  <c r="AT56"/>
  <c r="W30"/>
  <c r="AU54"/>
  <c r="AZ54"/>
  <c r="W29"/>
  <c r="AY54"/>
  <c l="1" r="AN56"/>
  <c r="AG54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<sst xmlns="http://schemas.openxmlformats.org/spreadsheetml/2006/main">
  <si>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</si>
  <si>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</si>
  <si>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</si>
  <si>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</si>
  <si>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</si>
  <si>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{07d2eb3d-ae6f-4cb7-8bce-0731577a8c9f}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</si>
  <si>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</si>
  <si>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</si>
  <si>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</si>
  <si>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</si>
  <si>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</si>
  <si>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</si>
  <si>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</si>
  <si>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</si>
  <si>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202308d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</si>
  <si>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</si>
  <si>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</si>
  <si>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Ul. T.G. Masaryka č.p. 2320, stavební úpravy bytu č.4</t>
  </si>
  <si>
    <t>KSO:</t>
  </si>
  <si>
    <t/>
  </si>
  <si>
    <t>CC-CZ:</t>
  </si>
  <si>
    <t>Místo:</t>
  </si>
  <si>
    <t>Frýdek-Místek</t>
  </si>
  <si>
    <t>Datum:</t>
  </si>
  <si>
    <t>9. 6. 2023</t>
  </si>
  <si>
    <t>Zadavatel:</t>
  </si>
  <si>
    <t>IČ:</t>
  </si>
  <si>
    <t>00296643</t>
  </si>
  <si>
    <t>Statutární město Frýdek-Místek</t>
  </si>
  <si>
    <t>DIČ:</t>
  </si>
  <si>
    <t>CZ00296643</t>
  </si>
  <si>
    <t>Uchazeč:</t>
  </si>
  <si>
    <t>Vyplň údaj</t>
  </si>
  <si>
    <t>Projektant:</t>
  </si>
  <si>
    <t>26847779</t>
  </si>
  <si>
    <t>CONSTRUCTUS s.r.o.</t>
  </si>
  <si>
    <t>CZ26847779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</si>
  <si>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</si>
  <si>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</si>
  <si>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</si>
  <si>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</si>
  <si>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</si>
  <si>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</si>
  <si>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</si>
  <si>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</si>
  <si>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</si>
  <si>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</si>
  <si>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</si>
  <si>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</si>
  <si>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</si>
  <si>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</si>
  <si>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</si>
  <si>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</si>
  <si>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</si>
  <si>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</si>
  <si>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</si>
  <si>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</si>
  <si>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</si>
  <si>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</si>
  <si>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</si>
  <si>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</si>
  <si>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</si>
  <si>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</si>
  <si>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</si>
  <si>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</si>
  <si>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</si>
  <si>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</si>
  <si>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</si>
  <si>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</si>
  <si>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</si>
  <si>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</si>
  <si>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</si>
  <si>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</si>
  <si>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</si>
  <si>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</si>
  <si>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</si>
  <si>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</si>
  <si>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</si>
  <si>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</si>
  <si>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</si>
  <si>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</si>
  <si>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08d01</t>
  </si>
  <si>
    <t>Stavební část</t>
  </si>
  <si>
    <t>STA</t>
  </si>
  <si>
    <t>1</t>
  </si>
  <si>
    <t>{1e009fd6-8efd-4263-9a71-01b22f9f2090}</t>
  </si>
  <si>
    <t>08d02</t>
  </si>
  <si>
    <t>Technika prostředí stavby</t>
  </si>
  <si>
    <t>{6bf33ea8-65ce-4922-bdee-f88969477ac4}</t>
  </si>
  <si>
    <t>Soupis</t>
  </si>
  <si>
    <t>2</t>
  </si>
  <si>
    <t>###NOINSERT###</t>
  </si>
  <si>
    <t>D.1.4.1</t>
  </si>
  <si>
    <t>Zdravotně technické instalace</t>
  </si>
  <si>
    <t>{2af937b6-929b-4f1a-87fa-e3f2a33a5753}</t>
  </si>
  <si>
    <t>D.1.4.2</t>
  </si>
  <si>
    <t>Zařízení pro vytápění staveb</t>
  </si>
  <si>
    <t>{ac4c5403-7c1c-451e-94ee-5e3275a2d0a3}</t>
  </si>
  <si>
    <t>KRYCÍ LIST SOUPISU PRACÍ</t>
  </si>
  <si>
    <t>Objekt:</t>
  </si>
  <si>
    <t>08d01 -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</si>
  <si>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</si>
  <si>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</si>
  <si>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</si>
  <si>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</si>
  <si>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</si>
  <si>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</si>
  <si>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</si>
  <si>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</si>
  <si>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</si>
  <si>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</si>
  <si>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</si>
  <si>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</si>
  <si>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</si>
  <si>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</si>
  <si>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</si>
  <si>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</si>
  <si>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</si>
  <si>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</si>
  <si>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</si>
  <si>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</si>
  <si>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</si>
  <si>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</si>
  <si>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</si>
  <si>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</si>
  <si>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</si>
  <si>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</si>
  <si>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</si>
  <si>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</si>
  <si>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</si>
  <si>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</si>
  <si>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</si>
  <si>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</si>
  <si>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</si>
  <si>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</si>
  <si>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</si>
  <si>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</si>
  <si>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</si>
  <si>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</si>
  <si>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</si>
  <si>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</si>
  <si>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340235212</t>
  </si>
  <si>
    <t>Zazdívka otvorů v příčkách nebo stěnách pl do 0,0225 m2 cihlami plnými tl přes 100 mm</t>
  </si>
  <si>
    <t>kus</t>
  </si>
  <si>
    <t>CS ÚRS 2022 01</t>
  </si>
  <si>
    <t>4</t>
  </si>
  <si>
    <t>-315202998</t>
  </si>
  <si>
    <t>PP</t>
  </si>
  <si>
    <t>Zazdívka otvorů v příčkách nebo stěnách cihlami plnými pálenými plochy do 0,0225 m2, tloušťky přes 100 mm</t>
  </si>
  <si>
    <t>Online PSC</t>
  </si>
  <si>
    <t>https://podminky.urs.cz/item/CS_URS_2022_01/340235212</t>
  </si>
  <si>
    <t>340239212</t>
  </si>
  <si>
    <t>Zazdívka otvorů v příčkách nebo stěnách pl přes 1 do 4 m2 cihlami plnými tl přes 100 mm</t>
  </si>
  <si>
    <t>m2</t>
  </si>
  <si>
    <t>29802749</t>
  </si>
  <si>
    <t>Zazdívka otvorů v příčkách nebo stěnách cihlami plnými pálenými plochy přes 1 m2 do 4 m2, tloušťky přes 100 mm</t>
  </si>
  <si>
    <t>https://podminky.urs.cz/item/CS_URS_2022_01/340239212</t>
  </si>
  <si>
    <t>VV</t>
  </si>
  <si>
    <t>"302-303"</t>
  </si>
  <si>
    <t>0,9*2,0</t>
  </si>
  <si>
    <t>6</t>
  </si>
  <si>
    <t>Úpravy povrchů, podlahy a osazování výplní</t>
  </si>
  <si>
    <t>611131121</t>
  </si>
  <si>
    <t>Penetrační disperzní nátěr vnitřních stropů nanášený ručně</t>
  </si>
  <si>
    <t>-672195673</t>
  </si>
  <si>
    <t>Podkladní a spojovací vrstva vnitřních omítaných ploch penetrace disperzní nanášená ručně stropů</t>
  </si>
  <si>
    <t>https://podminky.urs.cz/item/CS_URS_2022_01/611131121</t>
  </si>
  <si>
    <t>"301"</t>
  </si>
  <si>
    <t>3,85*1,99+0,87*0,5+(3,55-1,9)*4,39+(0,63-0,28)*1,07</t>
  </si>
  <si>
    <t>-0,28*0,1</t>
  </si>
  <si>
    <t>"302"</t>
  </si>
  <si>
    <t>3,55*4,16</t>
  </si>
  <si>
    <t>"303"</t>
  </si>
  <si>
    <t>3,9*2,99</t>
  </si>
  <si>
    <t>-(0,35*0,55+0,15*0,55)</t>
  </si>
  <si>
    <t>"306"</t>
  </si>
  <si>
    <t>1,8*1,1</t>
  </si>
  <si>
    <t>"307"</t>
  </si>
  <si>
    <t>3,55*4,12+0,4*(4,12-1,08)</t>
  </si>
  <si>
    <t>"308"</t>
  </si>
  <si>
    <t>3,51*5,35</t>
  </si>
  <si>
    <t>"309"</t>
  </si>
  <si>
    <t>2,99*5,28+0,3*3,1</t>
  </si>
  <si>
    <t>Součet</t>
  </si>
  <si>
    <t>611142001</t>
  </si>
  <si>
    <t>Potažení vnitřních stropů sklovláknitým pletivem vtlačeným do tenkovrstvé hmoty</t>
  </si>
  <si>
    <t>1435546594</t>
  </si>
  <si>
    <t>Potažení vnitřních ploch pletivem v ploše nebo pruzích, na plném podkladu sklovláknitým vtlačením do tmelu stropů</t>
  </si>
  <si>
    <t>https://podminky.urs.cz/item/CS_URS_2022_01/611142001</t>
  </si>
  <si>
    <t>5</t>
  </si>
  <si>
    <t>611181001</t>
  </si>
  <si>
    <t>Sádrová stěrka tl.do 3 mm vnitřních rovných stropů</t>
  </si>
  <si>
    <t>-283797530</t>
  </si>
  <si>
    <t>Sádrová stěrka vnitřních povrchů tloušťky do 3 mm bez penetrace, včetně následného přebroušení vodorovných konstrukcí stropů rovných</t>
  </si>
  <si>
    <t>https://podminky.urs.cz/item/CS_URS_2022_01/611181001</t>
  </si>
  <si>
    <t>611181011</t>
  </si>
  <si>
    <t>Příplatek k cenám za každý další 1 mm sádrové stěrky vnitřních rovných stropů</t>
  </si>
  <si>
    <t>1290767176</t>
  </si>
  <si>
    <t>Sádrová stěrka vnitřních povrchů Příplatek k cenám za každý další 1 mm stěrky stropů rovných</t>
  </si>
  <si>
    <t>https://podminky.urs.cz/item/CS_URS_2022_01/611181011</t>
  </si>
  <si>
    <t>95,159*2 'Přepočtené koeficientem množství</t>
  </si>
  <si>
    <t>7</t>
  </si>
  <si>
    <t>61132RC01</t>
  </si>
  <si>
    <t>Oprava a začištění spár stropních konstrukcí a přilehlých ploch</t>
  </si>
  <si>
    <t>323263379</t>
  </si>
  <si>
    <t>0,1*(3,69-0,7+3,51+3,59-0,4)</t>
  </si>
  <si>
    <t>0,2*(3,69-0,7+3,51+3,59-0,4)*8</t>
  </si>
  <si>
    <t>0,2*(3,51+3,55)*10</t>
  </si>
  <si>
    <t>0,1*(3,51+3,55)</t>
  </si>
  <si>
    <t>8</t>
  </si>
  <si>
    <t>612131100</t>
  </si>
  <si>
    <t>Vápenný postřik vnitřních stěn nanášený ručně</t>
  </si>
  <si>
    <t>252059604</t>
  </si>
  <si>
    <t>Podkladní a spojovací vrstva vnitřních omítaných ploch vápenný postřik nanášený ručně celoplošně stěn</t>
  </si>
  <si>
    <t>https://podminky.urs.cz/item/CS_URS_2022_01/612131100</t>
  </si>
  <si>
    <t>1,0*2,1*2</t>
  </si>
  <si>
    <t>9</t>
  </si>
  <si>
    <t>612321141</t>
  </si>
  <si>
    <t>Vápenocementová omítka štuková dvouvrstvá vnitřních stěn nanášená ručně</t>
  </si>
  <si>
    <t>1883331637</t>
  </si>
  <si>
    <t>Omítka vápenocementová vnitřních ploch nanášená ručně dvouvrstvá, tloušťky jádrové omítky do 10 mm a tloušťky štuku do 3 mm štuková svislých konstrukcí stěn</t>
  </si>
  <si>
    <t>https://podminky.urs.cz/item/CS_URS_2022_01/612321141</t>
  </si>
  <si>
    <t>10</t>
  </si>
  <si>
    <t>612325221</t>
  </si>
  <si>
    <t>Vápenocementová štuková omítka malých ploch do 0,09 m2 na stěnách</t>
  </si>
  <si>
    <t>-408004088</t>
  </si>
  <si>
    <t>Vápenocementová omítka jednotlivých malých ploch štuková na stěnách, plochy jednotlivě do 0,09 m2</t>
  </si>
  <si>
    <t>https://podminky.urs.cz/item/CS_URS_2022_01/612325221</t>
  </si>
  <si>
    <t>P.03</t>
  </si>
  <si>
    <t>11</t>
  </si>
  <si>
    <t>632451107</t>
  </si>
  <si>
    <t>Cementový samonivelační potěr ze suchých směsí tl přes 15 do 20 mm</t>
  </si>
  <si>
    <t>-1388517608</t>
  </si>
  <si>
    <t>Potěr cementový samonivelační ze suchých směsí tloušťky přes 15 do 20 mm</t>
  </si>
  <si>
    <t>https://podminky.urs.cz/item/CS_URS_2022_01/632451107</t>
  </si>
  <si>
    <t>Skladba podlah A2</t>
  </si>
  <si>
    <t>"304"</t>
  </si>
  <si>
    <t>1,416</t>
  </si>
  <si>
    <t>"305"</t>
  </si>
  <si>
    <t>3,55</t>
  </si>
  <si>
    <t>Mezisoučet</t>
  </si>
  <si>
    <t>Skladba podlah A3</t>
  </si>
  <si>
    <t>15,638</t>
  </si>
  <si>
    <t>1,961</t>
  </si>
  <si>
    <t>12</t>
  </si>
  <si>
    <t>632681113</t>
  </si>
  <si>
    <t>Vyspravení betonových podlah rychletuhnoucím polymerem vysprávka průměr přes 50 do 200 mm tl do 30 mm</t>
  </si>
  <si>
    <t>1338809873</t>
  </si>
  <si>
    <t>Vyspravení betonových podlah rychletuhnoucím polymerem s možností okamžitého zatížení, průměr vysprávky přes 50 do 200 mm a tl. do 30 mm</t>
  </si>
  <si>
    <t>https://podminky.urs.cz/item/CS_URS_2022_01/632681113</t>
  </si>
  <si>
    <t>A2</t>
  </si>
  <si>
    <t>13</t>
  </si>
  <si>
    <t>632902211</t>
  </si>
  <si>
    <t>Příprava zatvrdlého povrchu betonových mazanin pro cementový potěr cementovým mlékem s přísadou</t>
  </si>
  <si>
    <t>49531133</t>
  </si>
  <si>
    <t>Příprava zatvrdlého povrchu betonových mazanin pro cementový potěr cementovým mlékem s přísadou</t>
  </si>
  <si>
    <t>https://podminky.urs.cz/item/CS_URS_2022_01/632902211</t>
  </si>
  <si>
    <t>Ostatní konstrukce a práce, bourání</t>
  </si>
  <si>
    <t>14</t>
  </si>
  <si>
    <t>952901111</t>
  </si>
  <si>
    <t>Vyčištění budov bytové a občanské výstavby při výšce podlaží do 4 m</t>
  </si>
  <si>
    <t>1206024611</t>
  </si>
  <si>
    <t>Vyčištění budov nebo objektů před předáním do užívání budov bytové nebo občanské výstavby, světlé výšky podlaží do 4 m</t>
  </si>
  <si>
    <t>https://podminky.urs.cz/item/CS_URS_2022_01/952901111</t>
  </si>
  <si>
    <t>Byt</t>
  </si>
  <si>
    <t>15,638+14,94+11,304+1,416+3,55+1,961+16,108+19,08+17,806</t>
  </si>
  <si>
    <t>Chodba - úklid po 30 pracovních dní</t>
  </si>
  <si>
    <t>3,0*(1,99+0,1+4,16)*3*30</t>
  </si>
  <si>
    <t>968072455</t>
  </si>
  <si>
    <t>Vybourání kovových dveřních zárubní pl do 2 m2</t>
  </si>
  <si>
    <t>-1449145110</t>
  </si>
  <si>
    <t>Vybourání kovových rámů oken s křídly, dveřních zárubní, vrat, stěn, ostění nebo obkladů dveřních zárubní, plochy do 2 m2</t>
  </si>
  <si>
    <t>https://podminky.urs.cz/item/CS_URS_2022_01/968072455</t>
  </si>
  <si>
    <t>0,8*2,0</t>
  </si>
  <si>
    <t>16</t>
  </si>
  <si>
    <t>977151122</t>
  </si>
  <si>
    <t>Jádrové vrty diamantovými korunkami do stavebních materiálů D přes 120 do 130 mm</t>
  </si>
  <si>
    <t>m</t>
  </si>
  <si>
    <t>-1475511459</t>
  </si>
  <si>
    <t>Jádrové vrty diamantovými korunkami do stavebních materiálů (železobetonu, betonu, cihel, obkladů, dlažeb, kamene) průměru přes 120 do 130 mm</t>
  </si>
  <si>
    <t>https://podminky.urs.cz/item/CS_URS_2022_01/977151122</t>
  </si>
  <si>
    <t>17</t>
  </si>
  <si>
    <t>978011RC01</t>
  </si>
  <si>
    <t>Odstranění maltových výplní spár stropních konstrukcí a jejich oprav</t>
  </si>
  <si>
    <t>1680313034</t>
  </si>
  <si>
    <t>18</t>
  </si>
  <si>
    <t>978013191</t>
  </si>
  <si>
    <t>Otlučení (osekání) vnitřní vápenné nebo vápenocementové omítky stěn v rozsahu přes 50 do 100 %</t>
  </si>
  <si>
    <t>107957220</t>
  </si>
  <si>
    <t>Otlučení vápenných nebo vápenocementových omítek vnitřních ploch stěn s vyškrabáním spar, s očištěním zdiva, v rozsahu přes 50 do 100 %</t>
  </si>
  <si>
    <t>https://podminky.urs.cz/item/CS_URS_2022_01/978013191</t>
  </si>
  <si>
    <t>0,6*(2,1+2,99+1,48)</t>
  </si>
  <si>
    <t>1,5*2*(1,4+1,0)-0,6*1,5</t>
  </si>
  <si>
    <t>2,0*2*(1,8+2,09)-0,6*2,0</t>
  </si>
  <si>
    <t>997</t>
  </si>
  <si>
    <t>Přesun sutě</t>
  </si>
  <si>
    <t>19</t>
  </si>
  <si>
    <t>997013213</t>
  </si>
  <si>
    <t>Vnitrostaveništní doprava suti a vybouraných hmot pro budovy v přes 9 do 12 m ručně</t>
  </si>
  <si>
    <t>t</t>
  </si>
  <si>
    <t>-957349613</t>
  </si>
  <si>
    <t>Vnitrostaveništní doprava suti a vybouraných hmot vodorovně do 50 m svisle ručně pro budovy a haly výšky přes 9 do 12 m</t>
  </si>
  <si>
    <t>https://podminky.urs.cz/item/CS_URS_2022_01/997013213</t>
  </si>
  <si>
    <t>20</t>
  </si>
  <si>
    <t>997013501</t>
  </si>
  <si>
    <t>Odvoz suti a vybouraných hmot na skládku nebo meziskládku do 1 km se složením</t>
  </si>
  <si>
    <t>1829396362</t>
  </si>
  <si>
    <t>Odvoz suti a vybouraných hmot na skládku nebo meziskládku se složením, na vzdálenost do 1 km</t>
  </si>
  <si>
    <t>https://podminky.urs.cz/item/CS_URS_2022_01/997013501</t>
  </si>
  <si>
    <t>997013509</t>
  </si>
  <si>
    <t>Příplatek k odvozu suti a vybouraných hmot na skládku ZKD 1 km přes 1 km</t>
  </si>
  <si>
    <t>-1742481016</t>
  </si>
  <si>
    <t>Odvoz suti a vybouraných hmot na skládku nebo meziskládku se složením, na vzdálenost Příplatek k ceně za každý další i započatý 1 km přes 1 km</t>
  </si>
  <si>
    <t>https://podminky.urs.cz/item/CS_URS_2022_01/997013509</t>
  </si>
  <si>
    <t>6,342*4 'Přepočtené koeficientem množství</t>
  </si>
  <si>
    <t>22</t>
  </si>
  <si>
    <t>997013631</t>
  </si>
  <si>
    <t>Poplatek za uložení na skládce (skládkovné) stavebního odpadu směsného kód odpadu 17 09 04</t>
  </si>
  <si>
    <t>-1600251641</t>
  </si>
  <si>
    <t>Poplatek za uložení stavebního odpadu na skládce (skládkovné) směsného stavebního a demoličního zatříděného do Katalogu odpadů pod kódem 17 09 04</t>
  </si>
  <si>
    <t>https://podminky.urs.cz/item/CS_URS_2022_01/997013631</t>
  </si>
  <si>
    <t>998</t>
  </si>
  <si>
    <t>Přesun hmot</t>
  </si>
  <si>
    <t>23</t>
  </si>
  <si>
    <t>998018002</t>
  </si>
  <si>
    <t>Přesun hmot ruční pro budovy v přes 6 do 12 m</t>
  </si>
  <si>
    <t>1853286868</t>
  </si>
  <si>
    <t>Přesun hmot pro budovy občanské výstavby, bydlení, výrobu a služby ruční - bez užití mechanizace vodorovná dopravní vzdálenost do 100 m pro budovy s jakoukoliv nosnou konstrukcí výšky přes 6 do 12 m</t>
  </si>
  <si>
    <t>https://podminky.urs.cz/item/CS_URS_2022_01/998018002</t>
  </si>
  <si>
    <t>PSV</t>
  </si>
  <si>
    <t>Práce a dodávky PSV</t>
  </si>
  <si>
    <t>751</t>
  </si>
  <si>
    <t>Vzduchotechnika</t>
  </si>
  <si>
    <t>24</t>
  </si>
  <si>
    <t>751398022</t>
  </si>
  <si>
    <t>Montáž větrací mřížky stěnové přes 0,040 do 0,100 m2</t>
  </si>
  <si>
    <t>290289125</t>
  </si>
  <si>
    <t>Montáž ostatních zařízení větrací mřížky stěnové, průřezu přes 0,04 do 0,100 m2</t>
  </si>
  <si>
    <t>https://podminky.urs.cz/item/CS_URS_2022_01/751398022</t>
  </si>
  <si>
    <t>25</t>
  </si>
  <si>
    <t>M</t>
  </si>
  <si>
    <t>42972580</t>
  </si>
  <si>
    <t>mřížka stěnová sdružená horizontální šedá na kruhové potrubí D 125mm</t>
  </si>
  <si>
    <t>32</t>
  </si>
  <si>
    <t>-804253879</t>
  </si>
  <si>
    <t>26</t>
  </si>
  <si>
    <t>998751201</t>
  </si>
  <si>
    <t>Přesun hmot procentní pro vzduchotechniku v objektech výšky do 12 m</t>
  </si>
  <si>
    <t>%</t>
  </si>
  <si>
    <t>476738585</t>
  </si>
  <si>
    <t>Přesun hmot pro vzduchotechniku stanovený procentní sazbou (%) z ceny vodorovná dopravní vzdálenost do 50 m v objektech výšky do 12 m</t>
  </si>
  <si>
    <t>https://podminky.urs.cz/item/CS_URS_2022_01/998751201</t>
  </si>
  <si>
    <t>763</t>
  </si>
  <si>
    <t>Konstrukce suché výstavby</t>
  </si>
  <si>
    <t>27</t>
  </si>
  <si>
    <t>763131451</t>
  </si>
  <si>
    <t>SDK podhled deska 1xH2 12,5 bez izolace dvouvrstvá spodní kce profil CD+UD</t>
  </si>
  <si>
    <t>-251939992</t>
  </si>
  <si>
    <t>Podhled ze sádrokartonových desek dvouvrstvá zavěšená spodní konstrukce z ocelových profilů CD, UD jednoduše opláštěná deskou impregnovanou H2, tl. 12,5 mm, bez izolace</t>
  </si>
  <si>
    <t>https://podminky.urs.cz/item/CS_URS_2022_01/763131451</t>
  </si>
  <si>
    <t>1,46*1,0</t>
  </si>
  <si>
    <t>1,8*2,09</t>
  </si>
  <si>
    <t>-0,63*0,1</t>
  </si>
  <si>
    <t>28</t>
  </si>
  <si>
    <t>763164531</t>
  </si>
  <si>
    <t>SDK obklad kcí tvaru L š do 0,8 m desky 1xA 12,5</t>
  </si>
  <si>
    <t>-827121729</t>
  </si>
  <si>
    <t>Obklad konstrukcí sádrokartonovými deskami včetně ochranných úhelníků ve tvaru L rozvinuté šíře přes 0,4 do 0,8 m, opláštěný deskou standardní A, tl. 12,5 mm</t>
  </si>
  <si>
    <t>https://podminky.urs.cz/item/CS_URS_2022_01/763164531</t>
  </si>
  <si>
    <t>1,4</t>
  </si>
  <si>
    <t>3,0+0,15+1,2</t>
  </si>
  <si>
    <t>29</t>
  </si>
  <si>
    <t>763172327</t>
  </si>
  <si>
    <t>Montáž dvířek revizních jednoplášťových SDK kcí vel. 800 x 800 mm pro příčky a předsazené stěny</t>
  </si>
  <si>
    <t>-707257420</t>
  </si>
  <si>
    <t>Montáž dvířek pro konstrukce ze sádrokartonových desek revizních jednoplášťových pro příčky a předsazené stěny velikost (šxv) 800 x 800 mm</t>
  </si>
  <si>
    <t>https://podminky.urs.cz/item/CS_URS_2022_01/763172327</t>
  </si>
  <si>
    <t>30</t>
  </si>
  <si>
    <t>763SP01</t>
  </si>
  <si>
    <t>-2140691937</t>
  </si>
  <si>
    <t>Dodávka revizních dvířek 800x800mm do instalačního jádra</t>
  </si>
  <si>
    <t>31</t>
  </si>
  <si>
    <t>998763402</t>
  </si>
  <si>
    <t>Přesun hmot procentní pro sádrokartonové konstrukce v objektech v přes 6 do 12 m</t>
  </si>
  <si>
    <t>-267417810</t>
  </si>
  <si>
    <t>Přesun hmot pro konstrukce montované z desek stanovený procentní sazbou (%) z ceny vodorovná dopravní vzdálenost do 50 m v objektech výšky přes 6 do 12 m</t>
  </si>
  <si>
    <t>https://podminky.urs.cz/item/CS_URS_2022_01/998763402</t>
  </si>
  <si>
    <t>766</t>
  </si>
  <si>
    <t>Konstrukce truhlářské</t>
  </si>
  <si>
    <t>766660001</t>
  </si>
  <si>
    <t>Montáž dveřních křídel otvíravých jednokřídlových š do 0,8 m do ocelové zárubně</t>
  </si>
  <si>
    <t>-1867908604</t>
  </si>
  <si>
    <t>Montáž dveřních křídel dřevěných nebo plastových otevíravých do ocelové zárubně povrchově upravených jednokřídlových, šířky do 800 mm</t>
  </si>
  <si>
    <t>https://podminky.urs.cz/item/CS_URS_2022_01/766660001</t>
  </si>
  <si>
    <t>"03"</t>
  </si>
  <si>
    <t>1+3</t>
  </si>
  <si>
    <t>"04"</t>
  </si>
  <si>
    <t>33</t>
  </si>
  <si>
    <t>61160050SP1</t>
  </si>
  <si>
    <t>04 dveře jednokřídlé dřevěné vnitřní plné hladké 600x1970mm - dle specifikace</t>
  </si>
  <si>
    <t>-527676870</t>
  </si>
  <si>
    <t>34</t>
  </si>
  <si>
    <t>61160050SP2</t>
  </si>
  <si>
    <t xml:space="preserve">03 dveře jednokřídlé dřevěné vnitřní plné  z 1/3 prosklené 800x1970mm - dle specifikace</t>
  </si>
  <si>
    <t>-1573876708</t>
  </si>
  <si>
    <t>35</t>
  </si>
  <si>
    <t>766660002</t>
  </si>
  <si>
    <t>Montáž dveřních křídel otvíravých jednokřídlových š přes 0,8 m do ocelové zárubně</t>
  </si>
  <si>
    <t>1433983320</t>
  </si>
  <si>
    <t>Montáž dveřních křídel dřevěných nebo plastových otevíravých do ocelové zárubně povrchově upravených jednokřídlových, šířky přes 800 mm</t>
  </si>
  <si>
    <t>https://podminky.urs.cz/item/CS_URS_2022_01/766660002</t>
  </si>
  <si>
    <t>36</t>
  </si>
  <si>
    <t>6116207SP1</t>
  </si>
  <si>
    <t>01 - vchodové dveře do bytu dřevěné vnitřní plné jednokřídlé 900x1970-2100mm - dle specifikace</t>
  </si>
  <si>
    <t>1417224168</t>
  </si>
  <si>
    <t>37</t>
  </si>
  <si>
    <t>766660011</t>
  </si>
  <si>
    <t>Montáž dveřních křídel otvíravých dvoukřídlových š do 1,45 m do ocelové zárubně</t>
  </si>
  <si>
    <t>-2062993894</t>
  </si>
  <si>
    <t>Montáž dveřních křídel dřevěných nebo plastových otevíravých do ocelové zárubně povrchově upravených dvoukřídlových, šířky do 1450 mm</t>
  </si>
  <si>
    <t>https://podminky.urs.cz/item/CS_URS_2022_01/766660011</t>
  </si>
  <si>
    <t>38</t>
  </si>
  <si>
    <t>6116105SP3</t>
  </si>
  <si>
    <t>02 dveře dvoukřídlé vnitřní plné, prosklené z 1/3 - 1450x1970-2100mm - dle specifikace</t>
  </si>
  <si>
    <t>762435960</t>
  </si>
  <si>
    <t>39</t>
  </si>
  <si>
    <t>766691914</t>
  </si>
  <si>
    <t>Vyvěšení nebo zavěšení dřevěných křídel dveří pl do 2 m2</t>
  </si>
  <si>
    <t>-1638093821</t>
  </si>
  <si>
    <t>Ostatní práce vyvěšení nebo zavěšení křídel s případným uložením a opětovným zavěšením po provedení stavebních změn dřevěných dveřních, plochy do 2 m2</t>
  </si>
  <si>
    <t>https://podminky.urs.cz/item/CS_URS_2022_01/766691914</t>
  </si>
  <si>
    <t>4+5+1</t>
  </si>
  <si>
    <t>40</t>
  </si>
  <si>
    <t>766811RC1</t>
  </si>
  <si>
    <t>D.1.1.3 - Dodávka a montáž kuchyňské linky včetně spotřebičů - dle specifikace</t>
  </si>
  <si>
    <t>soubor</t>
  </si>
  <si>
    <t>487721539</t>
  </si>
  <si>
    <t>41</t>
  </si>
  <si>
    <t>766812830</t>
  </si>
  <si>
    <t>Demontáž kuchyňských linek dřevěných nebo kovových dl přes 1,5 do 1,8 m</t>
  </si>
  <si>
    <t>879050623</t>
  </si>
  <si>
    <t>Demontáž kuchyňských linek dřevěných nebo kovových včetně skříněk uchycených na stěně, délky přes 1500 do 1800 mm</t>
  </si>
  <si>
    <t>https://podminky.urs.cz/item/CS_URS_2022_01/766812830</t>
  </si>
  <si>
    <t>42</t>
  </si>
  <si>
    <t>766812840</t>
  </si>
  <si>
    <t>Demontáž kuchyňských linek dřevěných nebo kovových dl přes 1,8 do 2,1 m</t>
  </si>
  <si>
    <t>-492039365</t>
  </si>
  <si>
    <t>Demontáž kuchyňských linek dřevěných nebo kovových včetně skříněk uchycených na stěně, délky přes 1800 do 2100 mm</t>
  </si>
  <si>
    <t>https://podminky.urs.cz/item/CS_URS_2022_01/766812840</t>
  </si>
  <si>
    <t>43</t>
  </si>
  <si>
    <t>766821RC1</t>
  </si>
  <si>
    <t>D.1.1.4 - Dodávka a montáž vestavěných skříní - dle specifikace</t>
  </si>
  <si>
    <t>1483290094</t>
  </si>
  <si>
    <t>44</t>
  </si>
  <si>
    <t>766825811</t>
  </si>
  <si>
    <t>Demontáž truhlářských vestavěných skříní jednokřídlových</t>
  </si>
  <si>
    <t>-964959698</t>
  </si>
  <si>
    <t>Demontáž nábytku vestavěného skříní jednokřídlových</t>
  </si>
  <si>
    <t>https://podminky.urs.cz/item/CS_URS_2022_01/766825811</t>
  </si>
  <si>
    <t>45</t>
  </si>
  <si>
    <t>766825821</t>
  </si>
  <si>
    <t>Demontáž truhlářských vestavěných skříní dvoukřídlových</t>
  </si>
  <si>
    <t>27540259</t>
  </si>
  <si>
    <t>Demontáž nábytku vestavěného skříní dvoukřídlových</t>
  </si>
  <si>
    <t>https://podminky.urs.cz/item/CS_URS_2022_01/766825821</t>
  </si>
  <si>
    <t>46</t>
  </si>
  <si>
    <t>998766202</t>
  </si>
  <si>
    <t>Přesun hmot procentní pro kce truhlářské v objektech v přes 6 do 12 m</t>
  </si>
  <si>
    <t>4720663</t>
  </si>
  <si>
    <t>Přesun hmot pro konstrukce truhlářské stanovený procentní sazbou (%) z ceny vodorovná dopravní vzdálenost do 50 m v objektech výšky přes 6 do 12 m</t>
  </si>
  <si>
    <t>https://podminky.urs.cz/item/CS_URS_2022_01/998766202</t>
  </si>
  <si>
    <t>771</t>
  </si>
  <si>
    <t>Podlahy z dlaždic</t>
  </si>
  <si>
    <t>47</t>
  </si>
  <si>
    <t>771111011</t>
  </si>
  <si>
    <t>Vysátí podkladu před pokládkou dlažby</t>
  </si>
  <si>
    <t>996700867</t>
  </si>
  <si>
    <t>Příprava podkladu před provedením dlažby vysátí podlah</t>
  </si>
  <si>
    <t>https://podminky.urs.cz/item/CS_URS_2022_01/771111011</t>
  </si>
  <si>
    <t>48</t>
  </si>
  <si>
    <t>771121011</t>
  </si>
  <si>
    <t>Nátěr penetrační na podlahu</t>
  </si>
  <si>
    <t>1328870331</t>
  </si>
  <si>
    <t>Příprava podkladu před provedením dlažby nátěr penetrační na podlahu</t>
  </si>
  <si>
    <t>https://podminky.urs.cz/item/CS_URS_2022_01/771121011</t>
  </si>
  <si>
    <t>49</t>
  </si>
  <si>
    <t>771471810</t>
  </si>
  <si>
    <t>Demontáž soklíků z dlaždic keramických kladených do malty rovných</t>
  </si>
  <si>
    <t>-1969802684</t>
  </si>
  <si>
    <t>https://podminky.urs.cz/item/CS_URS_2022_01/771471810</t>
  </si>
  <si>
    <t>2*((3,85+0,5+1,65)+(4,39+1,99))+2*(0,28+0,35)</t>
  </si>
  <si>
    <t>-(0,8*2+1,4+0,87+0,8*2+0,6*3+0,87)</t>
  </si>
  <si>
    <t>2*(3,9+2,99)</t>
  </si>
  <si>
    <t>-(0,8+0,9)</t>
  </si>
  <si>
    <t>2*(1,8+1,1)</t>
  </si>
  <si>
    <t>-0,6</t>
  </si>
  <si>
    <t>50</t>
  </si>
  <si>
    <t>771571810</t>
  </si>
  <si>
    <t>Demontáž podlah z dlaždic keramických kladených do malty</t>
  </si>
  <si>
    <t>864443008</t>
  </si>
  <si>
    <t>https://podminky.urs.cz/item/CS_URS_2022_01/771571810</t>
  </si>
  <si>
    <t>51</t>
  </si>
  <si>
    <t>771574113</t>
  </si>
  <si>
    <t>Montáž podlah keramických hladkých lepených flexibilním lepidlem přes 12 do 19 ks/m2</t>
  </si>
  <si>
    <t>887347925</t>
  </si>
  <si>
    <t>Montáž podlah z dlaždic keramických lepených flexibilním lepidlem maloformátových hladkých přes 12 do 19 ks/m2</t>
  </si>
  <si>
    <t>https://podminky.urs.cz/item/CS_URS_2022_01/771574113</t>
  </si>
  <si>
    <t>52</t>
  </si>
  <si>
    <t>59761612</t>
  </si>
  <si>
    <t>dlažba keramická slinutá hladká do interiéru i exteriéru pro vysoké mechanické namáhání přes 12 do 19ks/m2</t>
  </si>
  <si>
    <t>434746334</t>
  </si>
  <si>
    <t>4,966*1,1 'Přepočtené koeficientem množství</t>
  </si>
  <si>
    <t>53</t>
  </si>
  <si>
    <t>771577111</t>
  </si>
  <si>
    <t>Příplatek k montáži podlah keramických lepených flexibilním lepidlem za plochu do 5 m2</t>
  </si>
  <si>
    <t>-304654860</t>
  </si>
  <si>
    <t>Montáž podlah z dlaždic keramických lepených flexibilním lepidlem Příplatek k cenám za plochu do 5 m2 jednotlivě</t>
  </si>
  <si>
    <t>https://podminky.urs.cz/item/CS_URS_2022_01/771577111</t>
  </si>
  <si>
    <t>54</t>
  </si>
  <si>
    <t>771591112</t>
  </si>
  <si>
    <t>Izolace pod dlažbu nátěrem nebo stěrkou ve dvou vrstvách</t>
  </si>
  <si>
    <t>-1155849042</t>
  </si>
  <si>
    <t>Izolace podlahy pod dlažbu nátěrem nebo stěrkou ve dvou vrstvách</t>
  </si>
  <si>
    <t>https://podminky.urs.cz/item/CS_URS_2022_01/771591112</t>
  </si>
  <si>
    <t>55</t>
  </si>
  <si>
    <t>771591115</t>
  </si>
  <si>
    <t>Podlahy spárování silikonem</t>
  </si>
  <si>
    <t>-492282182</t>
  </si>
  <si>
    <t>Podlahy - dokončovací práce spárování silikonem</t>
  </si>
  <si>
    <t>https://podminky.urs.cz/item/CS_URS_2022_01/771591115</t>
  </si>
  <si>
    <t>2*(1,42+1,0)-0,6</t>
  </si>
  <si>
    <t>2*(1,8+2,09)-0,6</t>
  </si>
  <si>
    <t>56</t>
  </si>
  <si>
    <t>771591184</t>
  </si>
  <si>
    <t>Pracnější řezání podlah z dlaždic keramických rovné</t>
  </si>
  <si>
    <t>-1961051289</t>
  </si>
  <si>
    <t>Podlahy - dokončovací práce pracnější řezání dlaždic keramických rovné</t>
  </si>
  <si>
    <t>https://podminky.urs.cz/item/CS_URS_2022_01/771591184</t>
  </si>
  <si>
    <t>3,85+1,99+1,65+4,39</t>
  </si>
  <si>
    <t>1,8+1,42+1,0</t>
  </si>
  <si>
    <t>57</t>
  </si>
  <si>
    <t>771591237</t>
  </si>
  <si>
    <t>Montáž těsnícího pásu pro styčné nebo dilatační spáry</t>
  </si>
  <si>
    <t>414645001</t>
  </si>
  <si>
    <t>Izolace podlahy pod dlažbu montáž těsnícího pásu pro styčné nebo dilatační spáry</t>
  </si>
  <si>
    <t>https://podminky.urs.cz/item/CS_URS_2022_01/771591237</t>
  </si>
  <si>
    <t>2*(1,42+1,0)</t>
  </si>
  <si>
    <t>2*(1,8+2,09)</t>
  </si>
  <si>
    <t>58</t>
  </si>
  <si>
    <t>59054221</t>
  </si>
  <si>
    <t>páska pružná těsnící hydroizolační š 250mm</t>
  </si>
  <si>
    <t>1303611951</t>
  </si>
  <si>
    <t>12,62*1,05 'Přepočtené koeficientem množství</t>
  </si>
  <si>
    <t>59</t>
  </si>
  <si>
    <t>771592011</t>
  </si>
  <si>
    <t>Čištění vnitřních ploch podlah nebo schodišť po položení dlažby chemickými prostředky</t>
  </si>
  <si>
    <t>481747306</t>
  </si>
  <si>
    <t>Čištění vnitřních ploch po položení dlažby podlah nebo schodišť chemickými prostředky</t>
  </si>
  <si>
    <t>https://podminky.urs.cz/item/CS_URS_2022_01/771592011</t>
  </si>
  <si>
    <t>60</t>
  </si>
  <si>
    <t>998771202</t>
  </si>
  <si>
    <t>Přesun hmot procentní pro podlahy z dlaždic v objektech v přes 6 do 12 m</t>
  </si>
  <si>
    <t>-612934221</t>
  </si>
  <si>
    <t>Přesun hmot pro podlahy z dlaždic stanovený procentní sazbou (%) z ceny vodorovná dopravní vzdálenost do 50 m v objektech výšky přes 6 do 12 m</t>
  </si>
  <si>
    <t>https://podminky.urs.cz/item/CS_URS_2022_01/998771202</t>
  </si>
  <si>
    <t>775</t>
  </si>
  <si>
    <t>Podlahy skládané</t>
  </si>
  <si>
    <t>61</t>
  </si>
  <si>
    <t>775411810</t>
  </si>
  <si>
    <t>Demontáž soklíků nebo lišt dřevěných přibíjených do suti</t>
  </si>
  <si>
    <t>-1762925415</t>
  </si>
  <si>
    <t>Demontáž soklíků nebo lišt dřevěných do suti přibíjených</t>
  </si>
  <si>
    <t>https://podminky.urs.cz/item/CS_URS_2022_01/775411810</t>
  </si>
  <si>
    <t>2*(3,55+4,16)</t>
  </si>
  <si>
    <t>-0,8</t>
  </si>
  <si>
    <t>2*(3,95+4,12)</t>
  </si>
  <si>
    <t>-(0,8+1,5)</t>
  </si>
  <si>
    <t>2*(3,51+5,35)</t>
  </si>
  <si>
    <t>-(1,4+0,8)</t>
  </si>
  <si>
    <t>2*(3,69+5,28)</t>
  </si>
  <si>
    <t>-(0,88+0,8)</t>
  </si>
  <si>
    <t>62</t>
  </si>
  <si>
    <t>775591919</t>
  </si>
  <si>
    <t>Oprava podlah dřevěných - broušení celkové včetně tmelení</t>
  </si>
  <si>
    <t>360947915</t>
  </si>
  <si>
    <t>Ostatní práce při opravách dřevěných podlah broušení podlah vlysových, palubkových, parketových nebo mozaikových celkové včetně tmelení s broušením hrubým, středním a jemným</t>
  </si>
  <si>
    <t>https://podminky.urs.cz/item/CS_URS_2022_01/775591919</t>
  </si>
  <si>
    <t>14,94</t>
  </si>
  <si>
    <t>16,108</t>
  </si>
  <si>
    <t>19,08</t>
  </si>
  <si>
    <t>17,806</t>
  </si>
  <si>
    <t>63</t>
  </si>
  <si>
    <t>775591920</t>
  </si>
  <si>
    <t>Oprava podlah dřevěných - vysátí povrchu</t>
  </si>
  <si>
    <t>1650040484</t>
  </si>
  <si>
    <t>Ostatní práce při opravách dřevěných podlah dokončovací vysátí</t>
  </si>
  <si>
    <t>https://podminky.urs.cz/item/CS_URS_2022_01/775591920</t>
  </si>
  <si>
    <t>776</t>
  </si>
  <si>
    <t>Podlahy povlakové</t>
  </si>
  <si>
    <t>64</t>
  </si>
  <si>
    <t>776111111</t>
  </si>
  <si>
    <t>Broušení anhydritového podkladu povlakových podlah</t>
  </si>
  <si>
    <t>-933328556</t>
  </si>
  <si>
    <t>Příprava podkladu broušení podlah nového podkladu anhydritového</t>
  </si>
  <si>
    <t>https://podminky.urs.cz/item/CS_URS_2022_01/776111111</t>
  </si>
  <si>
    <t>Pro skladbu A1</t>
  </si>
  <si>
    <t>11,304</t>
  </si>
  <si>
    <t>65</t>
  </si>
  <si>
    <t>776111115</t>
  </si>
  <si>
    <t>Broušení podkladu povlakových podlah před litím stěrky</t>
  </si>
  <si>
    <t>-1662012199</t>
  </si>
  <si>
    <t>Příprava podkladu broušení podlah stávajícího podkladu před litím stěrky</t>
  </si>
  <si>
    <t>https://podminky.urs.cz/item/CS_URS_2022_01/776111115</t>
  </si>
  <si>
    <t>66</t>
  </si>
  <si>
    <t>776111116</t>
  </si>
  <si>
    <t>Odstranění zbytků lepidla z podkladu povlakových podlah broušením</t>
  </si>
  <si>
    <t>1450632328</t>
  </si>
  <si>
    <t>Příprava podkladu broušení podlah stávajícího podkladu pro odstranění lepidla (po starých krytinách)</t>
  </si>
  <si>
    <t>https://podminky.urs.cz/item/CS_URS_2022_01/776111116</t>
  </si>
  <si>
    <t>67</t>
  </si>
  <si>
    <t>776111311</t>
  </si>
  <si>
    <t>Vysátí podkladu povlakových podlah</t>
  </si>
  <si>
    <t>-1708556631</t>
  </si>
  <si>
    <t>Příprava podkladu vysátí podlah</t>
  </si>
  <si>
    <t>https://podminky.urs.cz/item/CS_URS_2022_01/776111311</t>
  </si>
  <si>
    <t>68</t>
  </si>
  <si>
    <t>776121411</t>
  </si>
  <si>
    <t>Dvousložková penetrace podkladu povlakových podlah</t>
  </si>
  <si>
    <t>-1813922135</t>
  </si>
  <si>
    <t>Příprava podkladu penetrace dvousložková podlah na dřevo (špachtlováním)</t>
  </si>
  <si>
    <t>https://podminky.urs.cz/item/CS_URS_2022_01/776121411</t>
  </si>
  <si>
    <t>69</t>
  </si>
  <si>
    <t>776131111</t>
  </si>
  <si>
    <t>Vyztužení podkladu povlakových podlah armovacím pletivem ze skelných vláken</t>
  </si>
  <si>
    <t>-1485950190</t>
  </si>
  <si>
    <t>Příprava podkladu vyztužení podkladu armovacím pletivem ze skelných vláken</t>
  </si>
  <si>
    <t>https://podminky.urs.cz/item/CS_URS_2022_01/776131111</t>
  </si>
  <si>
    <t>70</t>
  </si>
  <si>
    <t>776141114</t>
  </si>
  <si>
    <t>Vyrovnání podkladu povlakových podlah stěrkou pevnosti 20 MPa tl přes 8 do 10 mm</t>
  </si>
  <si>
    <t>1238662280</t>
  </si>
  <si>
    <t>Příprava podkladu vyrovnání samonivelační stěrkou podlah min.pevnosti 20 MPa, tloušťky přes 8 do 10 mm</t>
  </si>
  <si>
    <t>https://podminky.urs.cz/item/CS_URS_2022_01/776141114</t>
  </si>
  <si>
    <t>71</t>
  </si>
  <si>
    <t>776201811</t>
  </si>
  <si>
    <t>Demontáž lepených povlakových podlah bez podložky ručně</t>
  </si>
  <si>
    <t>1991185061</t>
  </si>
  <si>
    <t>Demontáž povlakových podlahovin lepených ručně bez podložky</t>
  </si>
  <si>
    <t>https://podminky.urs.cz/item/CS_URS_2022_01/776201811</t>
  </si>
  <si>
    <t>72</t>
  </si>
  <si>
    <t>776241111</t>
  </si>
  <si>
    <t>Lepení hladkých (bez vzoru) pásů ze sametového vinylu</t>
  </si>
  <si>
    <t>-48002242</t>
  </si>
  <si>
    <t>Montáž podlahovin ze sametového vinylu lepením pásů hladkých (bez vzoru)</t>
  </si>
  <si>
    <t>https://podminky.urs.cz/item/CS_URS_2022_01/776241111</t>
  </si>
  <si>
    <t>73</t>
  </si>
  <si>
    <t>28411141</t>
  </si>
  <si>
    <t xml:space="preserve">PVC vinyl homogenní protiskluzná se vsypem a výztuž. vrstvou tl 2.00mm nášlapná vrstva 2.00mm, hořlavost Bfl-s1, třída zátěže 34/43, útlum 7dB, bodová zátěž  ≤ 0.10mm, protiskluznost R10</t>
  </si>
  <si>
    <t>-2119718785</t>
  </si>
  <si>
    <t>96,837*1,1 'Přepočtené koeficientem množství</t>
  </si>
  <si>
    <t>74</t>
  </si>
  <si>
    <t>776410811</t>
  </si>
  <si>
    <t>Odstranění soklíků a lišt pryžových nebo plastových</t>
  </si>
  <si>
    <t>1627478826</t>
  </si>
  <si>
    <t>Demontáž soklíků nebo lišt pryžových nebo plastových</t>
  </si>
  <si>
    <t>https://podminky.urs.cz/item/CS_URS_2022_01/776410811</t>
  </si>
  <si>
    <t>75</t>
  </si>
  <si>
    <t>776411112</t>
  </si>
  <si>
    <t>Montáž obvodových soklíků výšky do 100 mm</t>
  </si>
  <si>
    <t>1578710962</t>
  </si>
  <si>
    <t>Montáž soklíků lepením obvodových, výšky přes 80 do 100 mm</t>
  </si>
  <si>
    <t>https://podminky.urs.cz/item/CS_URS_2022_01/776411112</t>
  </si>
  <si>
    <t>2*(3,55+4,16)-0,8</t>
  </si>
  <si>
    <t>2*(3,9+2,99)-0,8</t>
  </si>
  <si>
    <t>2*(3,95+4,12)-0,8</t>
  </si>
  <si>
    <t>2*(3,51+5,35)-(1,4+0,8)</t>
  </si>
  <si>
    <t>2*(3,69+5,28)-0,8</t>
  </si>
  <si>
    <t>76</t>
  </si>
  <si>
    <t>2058547615</t>
  </si>
  <si>
    <t>(2*(3,55+4,16)-0,8)*0,1</t>
  </si>
  <si>
    <t>(2*(3,9+2,99)-0,8)*0,1</t>
  </si>
  <si>
    <t>(2*(3,95+4,12)-0,8)*0,1</t>
  </si>
  <si>
    <t>(2*(3,51+5,35)-(1,4+0,8))*0,1</t>
  </si>
  <si>
    <t>(2*(3,69+5,28)-0,8)*0,1</t>
  </si>
  <si>
    <t>(2*((3,85+0,5+1,65)+(4,39+1,99))+2*(0,28+0,35))*0,1</t>
  </si>
  <si>
    <t>-((0,8*2+1,4+0,87+0,8*2+0,6*3+0,87))*0,1</t>
  </si>
  <si>
    <t>2*(1,8+1,1)*0,1</t>
  </si>
  <si>
    <t>-0,6*0,1</t>
  </si>
  <si>
    <t>9,868*1,02 'Přepočtené koeficientem množství</t>
  </si>
  <si>
    <t>77</t>
  </si>
  <si>
    <t>776991821</t>
  </si>
  <si>
    <t>Odstranění lepidla ručně z podlah</t>
  </si>
  <si>
    <t>-655032786</t>
  </si>
  <si>
    <t>Ostatní práce odstranění lepidla ručně z podlah</t>
  </si>
  <si>
    <t>https://podminky.urs.cz/item/CS_URS_2022_01/776991821</t>
  </si>
  <si>
    <t>78</t>
  </si>
  <si>
    <t>998776202</t>
  </si>
  <si>
    <t>Přesun hmot procentní pro podlahy povlakové v objektech v přes 6 do 12 m</t>
  </si>
  <si>
    <t>-1736903121</t>
  </si>
  <si>
    <t>Přesun hmot pro podlahy povlakové stanovený procentní sazbou (%) z ceny vodorovná dopravní vzdálenost do 50 m v objektech výšky přes 6 do 12 m</t>
  </si>
  <si>
    <t>https://podminky.urs.cz/item/CS_URS_2022_01/998776202</t>
  </si>
  <si>
    <t>781</t>
  </si>
  <si>
    <t>Dokončovací práce - obklady</t>
  </si>
  <si>
    <t>79</t>
  </si>
  <si>
    <t>781121011</t>
  </si>
  <si>
    <t>Nátěr penetrační na stěnu</t>
  </si>
  <si>
    <t>262291836</t>
  </si>
  <si>
    <t>Příprava podkladu před provedením obkladu nátěr penetrační na stěnu</t>
  </si>
  <si>
    <t>https://podminky.urs.cz/item/CS_URS_2022_01/781121011</t>
  </si>
  <si>
    <t>1,5*2*(1,0+1,4)-1,5*0,6</t>
  </si>
  <si>
    <t>2,0*2*(1,8+2,09)-2,0*0,6</t>
  </si>
  <si>
    <t>80</t>
  </si>
  <si>
    <t>781131112</t>
  </si>
  <si>
    <t>Izolace pod obklad nátěrem nebo stěrkou ve dvou vrstvách</t>
  </si>
  <si>
    <t>786928902</t>
  </si>
  <si>
    <t>Izolace stěny pod obklad izolace nátěrem nebo stěrkou ve dvou vrstvách</t>
  </si>
  <si>
    <t>https://podminky.urs.cz/item/CS_URS_2022_01/781131112</t>
  </si>
  <si>
    <t>81</t>
  </si>
  <si>
    <t>781471810</t>
  </si>
  <si>
    <t>Demontáž obkladů z obkladaček keramických kladených do malty</t>
  </si>
  <si>
    <t>1622745746</t>
  </si>
  <si>
    <t>Demontáž obkladů z dlaždic keramických kladených do malty</t>
  </si>
  <si>
    <t>https://podminky.urs.cz/item/CS_URS_2022_01/781471810</t>
  </si>
  <si>
    <t>82</t>
  </si>
  <si>
    <t>781474112</t>
  </si>
  <si>
    <t>Montáž obkladů vnitřních keramických hladkých přes 9 do 12 ks/m2 lepených flexibilním lepidlem</t>
  </si>
  <si>
    <t>-167422197</t>
  </si>
  <si>
    <t>Montáž obkladů vnitřních stěn z dlaždic keramických lepených flexibilním lepidlem maloformátových hladkých přes 9 do 12 ks/m2</t>
  </si>
  <si>
    <t>https://podminky.urs.cz/item/CS_URS_2022_01/781474112</t>
  </si>
  <si>
    <t>83</t>
  </si>
  <si>
    <t>59761026</t>
  </si>
  <si>
    <t>obklad keramický hladký do 12ks/m2</t>
  </si>
  <si>
    <t>1210691158</t>
  </si>
  <si>
    <t>20,66*1,1 'Přepočtené koeficientem množství</t>
  </si>
  <si>
    <t>84</t>
  </si>
  <si>
    <t>781477111</t>
  </si>
  <si>
    <t>Příplatek k montáži obkladů vnitřních keramických hladkých za plochu do 10 m2</t>
  </si>
  <si>
    <t>-176699699</t>
  </si>
  <si>
    <t>Montáž obkladů vnitřních stěn z dlaždic keramických Příplatek k cenám za plochu do 10 m2 jednotlivě</t>
  </si>
  <si>
    <t>https://podminky.urs.cz/item/CS_URS_2022_01/781477111</t>
  </si>
  <si>
    <t>85</t>
  </si>
  <si>
    <t>781493610</t>
  </si>
  <si>
    <t>Montáž vanových plastových dvířek lepených s uchycením na magnet</t>
  </si>
  <si>
    <t>-942659718</t>
  </si>
  <si>
    <t>Obklad - dokončující práce montáž vanových dvířek plastových lepených uchycených na magnet</t>
  </si>
  <si>
    <t>https://podminky.urs.cz/item/CS_URS_2022_01/781493610</t>
  </si>
  <si>
    <t>86</t>
  </si>
  <si>
    <t>56245721</t>
  </si>
  <si>
    <t>dvířka vanová bílá 300x300mm</t>
  </si>
  <si>
    <t>-35828129</t>
  </si>
  <si>
    <t>87</t>
  </si>
  <si>
    <t>781495184</t>
  </si>
  <si>
    <t>Řezání pracnější rovné keramických obkládaček</t>
  </si>
  <si>
    <t>-329474867</t>
  </si>
  <si>
    <t>Obklad - dokončující práce pracnější řezání obkladaček rovné</t>
  </si>
  <si>
    <t>https://podminky.urs.cz/item/CS_URS_2022_01/781495184</t>
  </si>
  <si>
    <t>1,5*2*4</t>
  </si>
  <si>
    <t>2,0*2*4</t>
  </si>
  <si>
    <t>88</t>
  </si>
  <si>
    <t>781495211</t>
  </si>
  <si>
    <t>Čištění vnitřních ploch stěn po provedení obkladu chemickými prostředky</t>
  </si>
  <si>
    <t>1137700421</t>
  </si>
  <si>
    <t>Čištění vnitřních ploch po provedení obkladu stěn chemickými prostředky</t>
  </si>
  <si>
    <t>https://podminky.urs.cz/item/CS_URS_2022_01/781495211</t>
  </si>
  <si>
    <t>89</t>
  </si>
  <si>
    <t>998781202</t>
  </si>
  <si>
    <t>Přesun hmot procentní pro obklady keramické v objektech v přes 6 do 12 m</t>
  </si>
  <si>
    <t>2106729553</t>
  </si>
  <si>
    <t>Přesun hmot pro obklady keramické stanovený procentní sazbou (%) z ceny vodorovná dopravní vzdálenost do 50 m v objektech výšky přes 6 do 12 m</t>
  </si>
  <si>
    <t>https://podminky.urs.cz/item/CS_URS_2022_01/998781202</t>
  </si>
  <si>
    <t>784</t>
  </si>
  <si>
    <t>Dokončovací práce - malby a tapety</t>
  </si>
  <si>
    <t>90</t>
  </si>
  <si>
    <t>784111001</t>
  </si>
  <si>
    <t>Oprášení (ometení ) podkladu v místnostech v do 3,80 m</t>
  </si>
  <si>
    <t>-421751820</t>
  </si>
  <si>
    <t>Oprášení (ometení) podkladu v místnostech výšky do 3,80 m</t>
  </si>
  <si>
    <t>https://podminky.urs.cz/item/CS_URS_2022_01/784111001</t>
  </si>
  <si>
    <t>3,85*1,99+0,5*0,87</t>
  </si>
  <si>
    <t>2,71*2*(3,85+1,99)</t>
  </si>
  <si>
    <t>-(0,8*2,0*2+0,87*2,0+1,4*2,48)</t>
  </si>
  <si>
    <t>1,65*4,39+0,35*1,07-0,28*0,1</t>
  </si>
  <si>
    <t>2,71*2*(1,65+4,39+0,35+0,28)</t>
  </si>
  <si>
    <t>-(0,8*2,0*2+0,6*2,0*3+0,87*2,0)</t>
  </si>
  <si>
    <t>0,5*(0,87+2*2,0)</t>
  </si>
  <si>
    <t>2,71*2*(3,55+4,16)</t>
  </si>
  <si>
    <t>-(0,8*2,0*2+2,1*1,58)</t>
  </si>
  <si>
    <t>0,2*(2,1+2*1,58)</t>
  </si>
  <si>
    <t>3,9*2,99-(0,35*0,6+0,15*0,6)</t>
  </si>
  <si>
    <t>2,71*2*(3,9+2,99)</t>
  </si>
  <si>
    <t>-(0,8*2,0*2+1,2*1,49)</t>
  </si>
  <si>
    <t>0,2*(1,2+2*1,49)</t>
  </si>
  <si>
    <t>1,4*1,0</t>
  </si>
  <si>
    <t>2,71*2*(1,4+1,0)</t>
  </si>
  <si>
    <t>-0,6*2,0</t>
  </si>
  <si>
    <t>-(1,5*2*(1,4+1,0)-0,6*1,5)</t>
  </si>
  <si>
    <t>1,8*2,09-0,63*0,1</t>
  </si>
  <si>
    <t>2,71*2*(1,8+2,09)</t>
  </si>
  <si>
    <t>-(2,0*2*(1,8+2,09)-0,6*2,0)</t>
  </si>
  <si>
    <t>2,71*2*(1,8+1,1)</t>
  </si>
  <si>
    <t>3,95*4,12-0,4*1,08</t>
  </si>
  <si>
    <t>2,73*2*(3,95+4,12)</t>
  </si>
  <si>
    <t>-(0,8*2,0+1,5*2,34)</t>
  </si>
  <si>
    <t>0,2*(1,5+2*2,34)</t>
  </si>
  <si>
    <t>2,73*2*(3,51+5,35)</t>
  </si>
  <si>
    <t>-(1,4*2,48+0,8*2,0+2,1*1,58)</t>
  </si>
  <si>
    <t>3,69*5,28-((0,3+0,4)*2,18)</t>
  </si>
  <si>
    <t>2,73*2*(3,69+5,28)</t>
  </si>
  <si>
    <t>-(0,8*2,0+0,88*2,34+1,2*1,59)</t>
  </si>
  <si>
    <t>0,2*(0,88+1,2+2*2,34)</t>
  </si>
  <si>
    <t>91</t>
  </si>
  <si>
    <t>784121001</t>
  </si>
  <si>
    <t>Oškrabání malby v mísnostech v do 3,80 m</t>
  </si>
  <si>
    <t>1201209356</t>
  </si>
  <si>
    <t>Oškrabání malby v místnostech výšky do 3,80 m</t>
  </si>
  <si>
    <t>https://podminky.urs.cz/item/CS_URS_2022_01/784121001</t>
  </si>
  <si>
    <t>92</t>
  </si>
  <si>
    <t>784161201</t>
  </si>
  <si>
    <t>Lokální vyrovnání podkladu sádrovou stěrkou pl do 0,1 m2 v místnostech v do 3,80 m</t>
  </si>
  <si>
    <t>1998652987</t>
  </si>
  <si>
    <t>Lokální vyrovnání podkladu sádrovou stěrkou, tloušťky do 3 mm, plochy do 0,1 m2 v místnostech výšky do 3,80 m</t>
  </si>
  <si>
    <t>https://podminky.urs.cz/item/CS_URS_2022_01/784161201</t>
  </si>
  <si>
    <t>9*10</t>
  </si>
  <si>
    <t>93</t>
  </si>
  <si>
    <t>784161411</t>
  </si>
  <si>
    <t>Celoplošné vyrovnání podkladu sádrovou stěrkou v místnostech v do 3,80 m</t>
  </si>
  <si>
    <t>447226148</t>
  </si>
  <si>
    <t>Celoplošné vyrovnání podkladu sádrovou stěrkou, tloušťky do 3 mm vyrovnáním v místnostech výšky do 3,80 m</t>
  </si>
  <si>
    <t>https://podminky.urs.cz/item/CS_URS_2022_01/784161411</t>
  </si>
  <si>
    <t>94</t>
  </si>
  <si>
    <t>784161431</t>
  </si>
  <si>
    <t>Příplatek k cenám za každý další 1 mm vyrovnání do latě sádrovou stěrkou v místnostech do 3,80 m</t>
  </si>
  <si>
    <t>877297853</t>
  </si>
  <si>
    <t>Celoplošné vyrovnání podkladu sádrovou stěrkou, tloušťky do 3 mm příplatek za každý další 1 mm tloušťky přes 3 mm v místnostech výšky do 3,80 m</t>
  </si>
  <si>
    <t>https://podminky.urs.cz/item/CS_URS_2022_01/784161431</t>
  </si>
  <si>
    <t>375,811*2 'Přepočtené koeficientem množství</t>
  </si>
  <si>
    <t>95</t>
  </si>
  <si>
    <t>784181101</t>
  </si>
  <si>
    <t>Základní akrylátová jednonásobná bezbarvá penetrace podkladu v místnostech v do 3,80 m</t>
  </si>
  <si>
    <t>-978266512</t>
  </si>
  <si>
    <t>Penetrace podkladu jednonásobná základní akrylátová bezbarvá v místnostech výšky do 3,80 m</t>
  </si>
  <si>
    <t>https://podminky.urs.cz/item/CS_URS_2022_01/784181101</t>
  </si>
  <si>
    <t>Schodišťová podesta</t>
  </si>
  <si>
    <t>2,8*(3,0+2*2,5)-0,8*2,0*2</t>
  </si>
  <si>
    <t>96</t>
  </si>
  <si>
    <t>784221101</t>
  </si>
  <si>
    <t>Dvojnásobné bílé malby ze směsí za sucha dobře otěruvzdorných v místnostech do 3,80 m</t>
  </si>
  <si>
    <t>1220800017</t>
  </si>
  <si>
    <t>Malby z malířských směsí otěruvzdorných za sucha dvojnásobné, bílé za sucha otěruvzdorné dobře v místnostech výšky do 3,80 m</t>
  </si>
  <si>
    <t>https://podminky.urs.cz/item/CS_URS_2022_01/784221101</t>
  </si>
  <si>
    <t>VRN</t>
  </si>
  <si>
    <t>Vedlejší rozpočtové náklady</t>
  </si>
  <si>
    <t>VRN3</t>
  </si>
  <si>
    <t>Zařízení staveniště</t>
  </si>
  <si>
    <t>97</t>
  </si>
  <si>
    <t>030001000</t>
  </si>
  <si>
    <t>1024</t>
  </si>
  <si>
    <t>665308918</t>
  </si>
  <si>
    <t>https://podminky.urs.cz/item/CS_URS_2022_01/030001000</t>
  </si>
  <si>
    <t>08d02 - Technika prostředí stavby</t>
  </si>
  <si>
    <t xml:space="preserve">    741 - Elektroinstalace - silnoproud</t>
  </si>
  <si>
    <t>741</t>
  </si>
  <si>
    <t>Elektroinstalace - silnoproud</t>
  </si>
  <si>
    <t>741RC01</t>
  </si>
  <si>
    <t>-1730484006</t>
  </si>
  <si>
    <t>Elektroinstalace dle samostatného rozpočtu</t>
  </si>
  <si>
    <t>Soupis:</t>
  </si>
  <si>
    <t>D.1.4.1 - Zdravotně technické instalace</t>
  </si>
  <si>
    <t>Frýdek - Místek</t>
  </si>
  <si>
    <t xml:space="preserve">Ing. Miloslav Klich, Projekce  Kunčičky u Bašky</t>
  </si>
  <si>
    <t>Johančíková</t>
  </si>
  <si>
    <t>721 - Zdravotechnika - vnitřní kanalizace</t>
  </si>
  <si>
    <t>722 - Zdravotechnika - vnitřní vodovod</t>
  </si>
  <si>
    <t>723 - Zdravotechnika - vnitřní plynovod</t>
  </si>
  <si>
    <t>725 - Zdravotechnika - zařizovací předměty</t>
  </si>
  <si>
    <t>721 a - Zdravotechnika - demontáž vnitřní kanalizace</t>
  </si>
  <si>
    <t xml:space="preserve">722a - Zdravotechnika - demontáž -  vnitřní vodovod</t>
  </si>
  <si>
    <t xml:space="preserve">723a - Zdravotechnika - demontáž -  vnitřní plynovod</t>
  </si>
  <si>
    <t>725a - Zdravotechnika - demontáž - zařizovací předměty</t>
  </si>
  <si>
    <t>783 - Dokončovací práce - nátěry</t>
  </si>
  <si>
    <t>HZS - Hodinové zúčtovací sazby</t>
  </si>
  <si>
    <t>721</t>
  </si>
  <si>
    <t>Zdravotechnika - vnitřní kanalizace</t>
  </si>
  <si>
    <t>721174042</t>
  </si>
  <si>
    <t>Potrubí kanalizační z PP připojovací DN 40</t>
  </si>
  <si>
    <t>1075222880</t>
  </si>
  <si>
    <t>Potrubí z trub polypropylenových připojovací DN 40</t>
  </si>
  <si>
    <t>721174043</t>
  </si>
  <si>
    <t>Potrubí kanalizační z PP připojovací DN 50</t>
  </si>
  <si>
    <t>771843259</t>
  </si>
  <si>
    <t>Potrubí z trub polypropylenových připojovací DN 50</t>
  </si>
  <si>
    <t>721174044</t>
  </si>
  <si>
    <t>Potrubí kanalizační z PP připojovací DN 75</t>
  </si>
  <si>
    <t>2052492684</t>
  </si>
  <si>
    <t>Potrubí z trub polypropylenových připojovací DN 75</t>
  </si>
  <si>
    <t>721174045</t>
  </si>
  <si>
    <t>Potrubí kanalizační z PP připojovací DN 110</t>
  </si>
  <si>
    <t>382201168</t>
  </si>
  <si>
    <t>Potrubí z trub polypropylenových připojovací DN 110</t>
  </si>
  <si>
    <t>721226521</t>
  </si>
  <si>
    <t>Zápachová uzávěrka nástěnná pro pračku a myčku DN 40</t>
  </si>
  <si>
    <t>-2020229987</t>
  </si>
  <si>
    <t>Zápachové uzávěrky nástěnné (PP) pro pračku a myčku DN 40</t>
  </si>
  <si>
    <t>721290111</t>
  </si>
  <si>
    <t>Zkouška těsnosti potrubí kanalizace vodou DN do 125</t>
  </si>
  <si>
    <t>-896271142</t>
  </si>
  <si>
    <t>Zkouška těsnosti kanalizace v objektech vodou do DN 125</t>
  </si>
  <si>
    <t>72199999</t>
  </si>
  <si>
    <t>Zhotovení drážek ve zdivu pro uložení kanal. potrubí vč. vyspravení a zaomítání drážek</t>
  </si>
  <si>
    <t>93558961</t>
  </si>
  <si>
    <t>998721201</t>
  </si>
  <si>
    <t>Přesun hmot procentní pro vnitřní kanalizace v objektech v do 6 m</t>
  </si>
  <si>
    <t>949022732</t>
  </si>
  <si>
    <t>Přesun hmot pro vnitřní kanalizace stanovený procentní sazbou (%) z ceny vodorovná dopravní vzdálenost do 50 m v objektech výšky do 6 m</t>
  </si>
  <si>
    <t>722</t>
  </si>
  <si>
    <t>Zdravotechnika - vnitřní vodovod</t>
  </si>
  <si>
    <t>722174002</t>
  </si>
  <si>
    <t>Potrubí vodovodní plastové PPR svar polyfúze PN 16 D 20x2,8 mm</t>
  </si>
  <si>
    <t>-2117726325</t>
  </si>
  <si>
    <t>Potrubí z plastových trubek z polypropylenu PPR svařovaných polyfúzně PN 16 (SDR 7,4) D 20 x 2,8</t>
  </si>
  <si>
    <t>722179191</t>
  </si>
  <si>
    <t>Příplatek k rozvodu vody z plastů za malý rozsah prací na zakázce do 20 m</t>
  </si>
  <si>
    <t>-1319019274</t>
  </si>
  <si>
    <t>Příplatek k ceně rozvody vody z plastů za práce malého rozsahu na zakázce do 20 m rozvodu</t>
  </si>
  <si>
    <t>722181231</t>
  </si>
  <si>
    <t>Ochrana vodovodního potrubí přilepenými termoizolačními trubicemi z PE tl přes 9 do 13 mm DN do 22 mm</t>
  </si>
  <si>
    <t>-16703510</t>
  </si>
  <si>
    <t>Ochrana potrubí termoizolačními trubicemi z pěnového polyetylenu PE přilepenými v příčných a podélných spojích, tloušťky izolace přes 9 do 13 mm, vnitřního průměru izolace DN do 22 mm</t>
  </si>
  <si>
    <t>722220111</t>
  </si>
  <si>
    <t>Nástěnka pro výtokový ventil G 1/2" s jedním závitem</t>
  </si>
  <si>
    <t>893267192</t>
  </si>
  <si>
    <t>Armatury s jedním závitem nástěnky pro výtokový ventil G 1/2"</t>
  </si>
  <si>
    <t>722220121</t>
  </si>
  <si>
    <t>Nástěnka pro baterii G 1/2" s jedním závitem</t>
  </si>
  <si>
    <t>pár</t>
  </si>
  <si>
    <t>593857677</t>
  </si>
  <si>
    <t>Armatury s jedním závitem nástěnky pro baterii G 1/2"</t>
  </si>
  <si>
    <t>725813112</t>
  </si>
  <si>
    <t>Ventil rohový pračkový G 3/4"</t>
  </si>
  <si>
    <t>2059543624</t>
  </si>
  <si>
    <t>Ventily rohové bez připojovací trubičky nebo flexi hadičky pračkové G 3/4"</t>
  </si>
  <si>
    <t>722232043</t>
  </si>
  <si>
    <t>Kohout kulový přímý G 1/2" PN 42 do 185°C vnitřní závit</t>
  </si>
  <si>
    <t>-1078837095</t>
  </si>
  <si>
    <t>Armatury se dvěma závity kulové kohouty PN 42 do 185 °C přímé vnitřní závit G 1/2"</t>
  </si>
  <si>
    <t>722290215</t>
  </si>
  <si>
    <t>Zkouška těsnosti vodovodního potrubí hrdlového nebo přírubového DN do 100</t>
  </si>
  <si>
    <t>-948211436</t>
  </si>
  <si>
    <t>Zkoušky, proplach a desinfekce vodovodního potrubí zkoušky těsnosti vodovodního potrubí hrdlového nebo přírubového do DN 100</t>
  </si>
  <si>
    <t>722290234</t>
  </si>
  <si>
    <t>Proplach a dezinfekce vodovodního potrubí DN do 80</t>
  </si>
  <si>
    <t>-1541160339</t>
  </si>
  <si>
    <t>Zkoušky, proplach a desinfekce vodovodního potrubí proplach a desinfekce vodovodního potrubí do DN 80</t>
  </si>
  <si>
    <t>1182412296</t>
  </si>
  <si>
    <t>998722201</t>
  </si>
  <si>
    <t>Přesun hmot procentní pro vnitřní vodovod v objektech v do 6 m</t>
  </si>
  <si>
    <t>-481288714</t>
  </si>
  <si>
    <t>Přesun hmot pro vnitřní vodovod stanovený procentní sazbou (%) z ceny vodorovná dopravní vzdálenost do 50 m v objektech výšky do 6 m</t>
  </si>
  <si>
    <t>723</t>
  </si>
  <si>
    <t>Zdravotechnika - vnitřní plynovod</t>
  </si>
  <si>
    <t>723150366</t>
  </si>
  <si>
    <t>Chránička D 44,5x3,2 mm</t>
  </si>
  <si>
    <t>-35157824</t>
  </si>
  <si>
    <t>Potrubí z ocelových trubek hladkých černých spojovaných chráničky Ø 44,5/3,2</t>
  </si>
  <si>
    <t>cena dle dod.</t>
  </si>
  <si>
    <t>vystředění plyn. potrubí D 28x1,5 mm v chráničc D44x2,6mm vč. zatmelení čel požárním tmelem</t>
  </si>
  <si>
    <t>chráničk</t>
  </si>
  <si>
    <t>-598774967</t>
  </si>
  <si>
    <t>cena dle dod.1</t>
  </si>
  <si>
    <t>Podchacení fakturačního plynoměru</t>
  </si>
  <si>
    <t>soubot</t>
  </si>
  <si>
    <t>-116208607</t>
  </si>
  <si>
    <t>cena dle dod.2</t>
  </si>
  <si>
    <t>Montáž fakturačního plynoměru G4 se zaplombováním</t>
  </si>
  <si>
    <t>1971368309</t>
  </si>
  <si>
    <t>723181021</t>
  </si>
  <si>
    <t>Potrubí měděné tvrdé spojované lisováním D 15x1 mm</t>
  </si>
  <si>
    <t>1614610620</t>
  </si>
  <si>
    <t>Potrubí z měděných trubek tvrdých, spojovaných lisováním Ø 15/1</t>
  </si>
  <si>
    <t>723181023</t>
  </si>
  <si>
    <t>Potrubí měděné tvrdé spojované lisováním D 22x1 mm</t>
  </si>
  <si>
    <t>1616431942</t>
  </si>
  <si>
    <t>Potrubí z měděných trubek tvrdých, spojovaných lisováním Ø 22/1</t>
  </si>
  <si>
    <t>723181024</t>
  </si>
  <si>
    <t>Potrubí měděné tvrdé spojované lisováním D 28x1,5 mm</t>
  </si>
  <si>
    <t>-1918217480</t>
  </si>
  <si>
    <t>Potrubí z měděných trubek tvrdých, spojovaných lisováním Ø 28/1,5</t>
  </si>
  <si>
    <t>723230155</t>
  </si>
  <si>
    <t>Flexibilní hadice na plyn PN 1 délky 1000 mm pro bajonetové uzávěry</t>
  </si>
  <si>
    <t>820821294</t>
  </si>
  <si>
    <t>Armatury se dvěma závity flexibilní nerezová hadice pro bajonetové uzávěry na plyn PN 1, délky 1 000 mm</t>
  </si>
  <si>
    <t>723231162</t>
  </si>
  <si>
    <t>Kohout kulový přímý G 1/2" PN 42 do 185°C plnoprůtokový vnitřní závit těžká řada</t>
  </si>
  <si>
    <t>-1595925797</t>
  </si>
  <si>
    <t>Armatury se dvěma závity kohouty kulové PN 42 do 185°C plnoprůtokové vnitřní závit těžká řada G 1/2"</t>
  </si>
  <si>
    <t>723231163</t>
  </si>
  <si>
    <t>Kohout kulový přímý G 3/4" PN 42 do 185°C plnoprůtokový vnitřní závit těžká řada</t>
  </si>
  <si>
    <t>908963333</t>
  </si>
  <si>
    <t>Armatury se dvěma závity kohouty kulové PN 42 do 185°C plnoprůtokové vnitřní závit těžká řada G 3/4"</t>
  </si>
  <si>
    <t>723232122</t>
  </si>
  <si>
    <t>Regulátor tlaku plynu nízkotlaký G 1/2" pro zemní plyn</t>
  </si>
  <si>
    <t>1485045961</t>
  </si>
  <si>
    <t>Armatury se dvěma závity nízkotlaké regulátory tlaku plynu pro zemní plyn G 1/2"</t>
  </si>
  <si>
    <t>723999999</t>
  </si>
  <si>
    <t>Zhotovení prostupů, konzolování potrubí</t>
  </si>
  <si>
    <t>255923202</t>
  </si>
  <si>
    <t>998723201</t>
  </si>
  <si>
    <t>Přesun hmot procentní pro vnitřní plynovod v objektech v do 6 m</t>
  </si>
  <si>
    <t>-26047952</t>
  </si>
  <si>
    <t>Přesun hmot pro vnitřní plynovod stanovený procentní sazbou (%) z ceny vodorovná dopravní vzdálenost do 50 m v objektech výšky do 6 m</t>
  </si>
  <si>
    <t>725</t>
  </si>
  <si>
    <t>Zdravotechnika - zařizovací předměty</t>
  </si>
  <si>
    <t>725112171</t>
  </si>
  <si>
    <t>Kombi klozet s hlubokým splachováním odpad vodorovný</t>
  </si>
  <si>
    <t>-1761985682</t>
  </si>
  <si>
    <t>Zařízení záchodů kombi klozety s hlubokým splachováním odpad vodorovný</t>
  </si>
  <si>
    <t>725211622</t>
  </si>
  <si>
    <t>Umyvadlo keramické bílé šířky 550 mm se sloupem na sifon připevněné na stěnu šrouby</t>
  </si>
  <si>
    <t>-225142776</t>
  </si>
  <si>
    <t>Umyvadla keramická bílá bez výtokových armatur připevněná na stěnu šrouby se sloupem, šířka umyvadla 550 mm</t>
  </si>
  <si>
    <t>725222116</t>
  </si>
  <si>
    <t>Vana bez armatur výtokových akrylátová se zápachovou uzávěrkou 1700x700 mm</t>
  </si>
  <si>
    <t>1972692647</t>
  </si>
  <si>
    <t>Vany bez výtokových armatur akrylátové se zápachovou uzávěrkou klasické 1700x700 mm</t>
  </si>
  <si>
    <t>725311121</t>
  </si>
  <si>
    <t>Dřez jednoduchý nerezový se zápachovou uzávěrkou s odkapávací plochou 560x480 mm a miskou</t>
  </si>
  <si>
    <t>632386747</t>
  </si>
  <si>
    <t>Dřezy bez výtokových armatur jednoduché se zápachovou uzávěrkou nerezové s odkapávací plochou 560x480 mm a miskou</t>
  </si>
  <si>
    <t>725813111</t>
  </si>
  <si>
    <t>Ventil rohový bez připojovací trubičky nebo flexi hadičky G 1/2"</t>
  </si>
  <si>
    <t>-1521921519</t>
  </si>
  <si>
    <t>Ventily rohové bez připojovací trubičky nebo flexi hadičky G 1/2"</t>
  </si>
  <si>
    <t>725821323</t>
  </si>
  <si>
    <t>Baterie dřezová nástěnná klasická s otáčivým kulatým ústím a délkou ramínka 265 mm</t>
  </si>
  <si>
    <t>-1944383598</t>
  </si>
  <si>
    <t>Baterie dřezové nástěnné klasické s otáčivým kulatým ústím a délkou ramínka 300 mm</t>
  </si>
  <si>
    <t>725822613</t>
  </si>
  <si>
    <t>Baterie umyvadlová stojánková páková s výpustí</t>
  </si>
  <si>
    <t>1533523506</t>
  </si>
  <si>
    <t>Baterie umyvadlové stojánkové pákové s výpustí</t>
  </si>
  <si>
    <t>725831312</t>
  </si>
  <si>
    <t>Baterie vanová nástěnná páková s příslušenstvím a pevným držákem</t>
  </si>
  <si>
    <t>884312198</t>
  </si>
  <si>
    <t>Baterie vanové nástěnné pákové s příslušenstvím a pevným držákem</t>
  </si>
  <si>
    <t>998725201</t>
  </si>
  <si>
    <t>Přesun hmot procentní pro zařizovací předměty v objektech v do 6 m</t>
  </si>
  <si>
    <t>-462033265</t>
  </si>
  <si>
    <t>Přesun hmot pro zařizovací předměty stanovený procentní sazbou (%) z ceny vodorovná dopravní vzdálenost do 50 m v objektech výšky do 6 m</t>
  </si>
  <si>
    <t>721 a</t>
  </si>
  <si>
    <t>Zdravotechnika - demontáž vnitřní kanalizace</t>
  </si>
  <si>
    <t>721171803</t>
  </si>
  <si>
    <t>Demontáž potrubí z PVC D do 75</t>
  </si>
  <si>
    <t>-727192057</t>
  </si>
  <si>
    <t>Demontáž potrubí z novodurových trub odpadních nebo připojovacích do D 75</t>
  </si>
  <si>
    <t>721171808</t>
  </si>
  <si>
    <t>Demontáž potrubí z PVC D přes 75 do 114</t>
  </si>
  <si>
    <t>1069921039</t>
  </si>
  <si>
    <t>Demontáž potrubí z novodurových trub odpadních nebo připojovacích přes 75 do D 114</t>
  </si>
  <si>
    <t>721220801</t>
  </si>
  <si>
    <t>Demontáž uzávěrek zápachových DN 70</t>
  </si>
  <si>
    <t>-469196655</t>
  </si>
  <si>
    <t>Demontáž zápachových uzávěrek do DN 70</t>
  </si>
  <si>
    <t>-823449640</t>
  </si>
  <si>
    <t>722a</t>
  </si>
  <si>
    <t xml:space="preserve">Zdravotechnika - demontáž -  vnitřní vodovod</t>
  </si>
  <si>
    <t>722130801</t>
  </si>
  <si>
    <t>Demontáž potrubí ocelové pozinkované závitové DN do 25</t>
  </si>
  <si>
    <t>-1341696238</t>
  </si>
  <si>
    <t>Demontáž potrubí z ocelových trubek pozinkovaných závitových do DN 25</t>
  </si>
  <si>
    <t>722181812</t>
  </si>
  <si>
    <t>Demontáž plstěných pásů z trub D do 50</t>
  </si>
  <si>
    <t>792215985</t>
  </si>
  <si>
    <t>Demontáž ochrany potrubí plstěných pásů z trub, průměru do 50 mm</t>
  </si>
  <si>
    <t>722220851</t>
  </si>
  <si>
    <t>Demontáž armatur závitových s jedním závitem G do 3/4</t>
  </si>
  <si>
    <t>120276223</t>
  </si>
  <si>
    <t>Demontáž armatur závitových s jedním závitem do G 3/4</t>
  </si>
  <si>
    <t>722220861</t>
  </si>
  <si>
    <t>Demontáž armatur závitových se dvěma závity G do 3/4</t>
  </si>
  <si>
    <t>-1890064111</t>
  </si>
  <si>
    <t>Demontáž armatur závitových se dvěma závity do G 3/4</t>
  </si>
  <si>
    <t>2082567383</t>
  </si>
  <si>
    <t>723a</t>
  </si>
  <si>
    <t xml:space="preserve">Zdravotechnika - demontáž -  vnitřní plynovod</t>
  </si>
  <si>
    <t>723150801</t>
  </si>
  <si>
    <t>Demontáž potrubí ocelové hladké svařované D do 32</t>
  </si>
  <si>
    <t>-1120206421</t>
  </si>
  <si>
    <t>Demontáž potrubí svařovaného z ocelových trubek hladkých do Ø 32</t>
  </si>
  <si>
    <t>-1124311153</t>
  </si>
  <si>
    <t>725a</t>
  </si>
  <si>
    <t>Zdravotechnika - demontáž - zařizovací předměty</t>
  </si>
  <si>
    <t>725110811</t>
  </si>
  <si>
    <t>Demontáž klozetů splachovací s nádrží</t>
  </si>
  <si>
    <t>1025848065</t>
  </si>
  <si>
    <t>Demontáž klozetů splachovacích s nádrží nebo tlakovým splachovačem</t>
  </si>
  <si>
    <t>725210821</t>
  </si>
  <si>
    <t>Demontáž umyvadel bez výtokových armatur</t>
  </si>
  <si>
    <t>-252773607</t>
  </si>
  <si>
    <t>Demontáž umyvadel bez výtokových armatur umyvadel</t>
  </si>
  <si>
    <t>725220842</t>
  </si>
  <si>
    <t>Demontáž van ocelových volně stojících</t>
  </si>
  <si>
    <t>-1395357775</t>
  </si>
  <si>
    <t>725310823</t>
  </si>
  <si>
    <t>Demontáž dřez jednoduchý vestavěný v kuchyňských sestavách bez výtokových armatur</t>
  </si>
  <si>
    <t>2042648956</t>
  </si>
  <si>
    <t>Demontáž dřezů jednodílných bez výtokových armatur vestavěných v kuchyňských sestavách</t>
  </si>
  <si>
    <t>725810811</t>
  </si>
  <si>
    <t>Demontáž ventilů výtokových nástěnných</t>
  </si>
  <si>
    <t>-594690855</t>
  </si>
  <si>
    <t>Demontáž výtokových ventilů nástěnných</t>
  </si>
  <si>
    <t>725820801</t>
  </si>
  <si>
    <t>Demontáž baterie nástěnné do G 3 / 4</t>
  </si>
  <si>
    <t>427535595</t>
  </si>
  <si>
    <t>Demontáž baterií nástěnných do G 3/4</t>
  </si>
  <si>
    <t>-2078784940</t>
  </si>
  <si>
    <t>783</t>
  </si>
  <si>
    <t>Dokončovací práce - nátěry</t>
  </si>
  <si>
    <t>783614551</t>
  </si>
  <si>
    <t>Základní jednonásobný syntetický nátěr potrubí DN do 50 mm</t>
  </si>
  <si>
    <t>-1550274714</t>
  </si>
  <si>
    <t>Základní nátěr armatur a kovových potrubí jednonásobný potrubí do DN 50 mm syntetický</t>
  </si>
  <si>
    <t>783617611</t>
  </si>
  <si>
    <t>Krycí dvojnásobný syntetický nátěr potrubí DN do 50 mm</t>
  </si>
  <si>
    <t>-341585375</t>
  </si>
  <si>
    <t>Krycí nátěr (email) armatur a kovových potrubí potrubí do DN 50 mm dvojnásobný syntetický standardní</t>
  </si>
  <si>
    <t>HZS</t>
  </si>
  <si>
    <t>Hodinové zúčtovací sazby</t>
  </si>
  <si>
    <t>Tlaková zkouška tesnosti plynovodního potrubí</t>
  </si>
  <si>
    <t>512</t>
  </si>
  <si>
    <t>-1410655255</t>
  </si>
  <si>
    <t xml:space="preserve">Revize plynu pro byt </t>
  </si>
  <si>
    <t>-1316601608</t>
  </si>
  <si>
    <t>D.1.4.2 - Zařízení pro vytápění staveb</t>
  </si>
  <si>
    <t>731 - Ústřední vytápění - kotelny</t>
  </si>
  <si>
    <t>733 - Ústřední vytápění - rozvodné potrubí</t>
  </si>
  <si>
    <t>734 - Ústřední vytápění - armatury</t>
  </si>
  <si>
    <t>735 - Ústřední vytápění - otopná tělesa</t>
  </si>
  <si>
    <t>731-a - Ústřední vytápění - kotelny- demontáž</t>
  </si>
  <si>
    <t>733a - Ústřední vytápění - rozvodné potrubí- demontáž</t>
  </si>
  <si>
    <t>734-a - Ústřední vytápění - armatury-demontáž</t>
  </si>
  <si>
    <t>735-a - Ústřední vytápění - otopná tělesa-demontáž</t>
  </si>
  <si>
    <t>731</t>
  </si>
  <si>
    <t>Ústřední vytápění - kotelny</t>
  </si>
  <si>
    <t xml:space="preserve">Plynový kondenzační kotel s nerez. výměníkem, s průtokovým ohřevem TUV  moulací výkonu 1:10, QÚT=2,4-16kW; QTUV = 2,4-24kW</t>
  </si>
  <si>
    <t>-599362862</t>
  </si>
  <si>
    <t>Plynový kondenzační kotel s nerez. výměníkem</t>
  </si>
  <si>
    <t>731244493</t>
  </si>
  <si>
    <t>Montáž kotle ocelového závěsného na plyn kondenzačního o výkonu přes 20 do 28 kW</t>
  </si>
  <si>
    <t>1108117663</t>
  </si>
  <si>
    <t>Kotle ocelové teplovodní plynové stacionární kondenzační montáž kotlů kondenzačních ostatních typů o výkonu přes 20 do 28 kW</t>
  </si>
  <si>
    <t>cena dle dod</t>
  </si>
  <si>
    <t>Seřízení a uvedení do provozu</t>
  </si>
  <si>
    <t>636934565</t>
  </si>
  <si>
    <t>731810302</t>
  </si>
  <si>
    <t>Nucený odtah spalin soustředným potrubím pro kondenzační kotel vodorovný 80/125 ke komínové šachtě</t>
  </si>
  <si>
    <t>1958051144</t>
  </si>
  <si>
    <t>Nucené odtahy spalin od kondenzačních kotlů soustředným potrubím vedeným vodorovně ke komínové šachtě, průměru 80/125 mm</t>
  </si>
  <si>
    <t>7318103</t>
  </si>
  <si>
    <t>Nucený odtah spalin , odvod spalin průměru 80 mm komínovou šachtou</t>
  </si>
  <si>
    <t>2117349884</t>
  </si>
  <si>
    <t>Nucené odtahy spalin od kondenzačních kotlů soustředným potrubím vedeným svisle plochou střechou, průměru 80/125 mm</t>
  </si>
  <si>
    <t>73181034</t>
  </si>
  <si>
    <t>Prodloužení kondenzační potrubí DN 80</t>
  </si>
  <si>
    <t>1392964779</t>
  </si>
  <si>
    <t>Nucené odtahy spalin od kondenzačních kotlů prodloužení soustředného potrubí, průměru 60/100 mm</t>
  </si>
  <si>
    <t>cena dle dod,1</t>
  </si>
  <si>
    <t>D+M Čidlo venkovní teploty</t>
  </si>
  <si>
    <t>-1423610275</t>
  </si>
  <si>
    <t>998731202</t>
  </si>
  <si>
    <t>Přesun hmot procentní pro kotelny v objektech v přes 6 m do 12m</t>
  </si>
  <si>
    <t>47175229</t>
  </si>
  <si>
    <t>Přesun hmot pro kotelny stanovený procentní sazbou (%) z ceny vodorovná dopravní vzdálenost do 50 m v objektech výšky do 6 m</t>
  </si>
  <si>
    <t>733</t>
  </si>
  <si>
    <t>Ústřední vytápění - rozvodné potrubí</t>
  </si>
  <si>
    <t>733223102</t>
  </si>
  <si>
    <t>Potrubí měděné tvrdé spojované měkkým pájením D 15x1 mm</t>
  </si>
  <si>
    <t>-470584648</t>
  </si>
  <si>
    <t>Potrubí z trubek měděných tvrdých spojovaných měkkým pájením Ø 15/1</t>
  </si>
  <si>
    <t>733223103</t>
  </si>
  <si>
    <t>Potrubí měděné tvrdé spojované měkkým pájením D 18x1 mm</t>
  </si>
  <si>
    <t>817645890</t>
  </si>
  <si>
    <t>Potrubí z trubek měděných tvrdých spojovaných měkkým pájením Ø 18/1</t>
  </si>
  <si>
    <t>733223104</t>
  </si>
  <si>
    <t>Potrubí měděné tvrdé spojované měkkým pájením D 22x1 mm</t>
  </si>
  <si>
    <t>675879549</t>
  </si>
  <si>
    <t>Potrubí z trubek měděných tvrdých spojovaných měkkým pájením Ø 22/1</t>
  </si>
  <si>
    <t>733224222</t>
  </si>
  <si>
    <t>Příplatek k potrubí měděnému za zhotovení přípojky z trubek měděných D 15x1 mm</t>
  </si>
  <si>
    <t>290955159</t>
  </si>
  <si>
    <t>Potrubí z trubek měděných Příplatek k cenám za zhotovení přípojky z trubek měděných Ø 15/1</t>
  </si>
  <si>
    <t>733224224</t>
  </si>
  <si>
    <t>Příplatek k potrubí měděnému za zhotovení přípojky z trubek měděných D 22x1 mm</t>
  </si>
  <si>
    <t>-947899900</t>
  </si>
  <si>
    <t>Potrubí z trubek měděných Příplatek k cenám za zhotovení přípojky z trubek měděných Ø 22/1</t>
  </si>
  <si>
    <t>733291101</t>
  </si>
  <si>
    <t>Zkouška těsnosti potrubí měděné D do 35x1,5</t>
  </si>
  <si>
    <t>-208031607</t>
  </si>
  <si>
    <t>Zkoušky těsnosti potrubí z trubek měděných Ø do 35/1,5</t>
  </si>
  <si>
    <t>733811231</t>
  </si>
  <si>
    <t>Ochrana potrubí ústředního vytápění termoizolačními trubicemi z PE tl přes 9 do 13 mm DN do 22 mm</t>
  </si>
  <si>
    <t>1249369760</t>
  </si>
  <si>
    <t>Ochrana potrubí termoizolačními trubicemi z pěnového polyetylenu PE přilepenými v příčných a podélných spojích, tloušťky izolace přes 9 do 13 mm, vnitřního průměru izolace DN do 22 mm</t>
  </si>
  <si>
    <t>73199999</t>
  </si>
  <si>
    <t>Zhotovení drážek ve zdivu pro uloženípotrubí přívodní a vratné vody vč. vyspravení a zaomítání drážek</t>
  </si>
  <si>
    <t>814587162</t>
  </si>
  <si>
    <t>998733202</t>
  </si>
  <si>
    <t>Přesun hmot procentní pro rozvody potrubí v objektech v přes 6 do 12 m</t>
  </si>
  <si>
    <t>-1562676877</t>
  </si>
  <si>
    <t>Přesun hmot pro rozvody potrubí stanovený procentní sazbou z ceny vodorovná dopravní vzdálenost do 50 m v objektech výšky přes 6 do 12 m</t>
  </si>
  <si>
    <t>734</t>
  </si>
  <si>
    <t>Ústřední vytápění - armatury</t>
  </si>
  <si>
    <t>734211113</t>
  </si>
  <si>
    <t>Ventil závitový odvzdušňovací G 3/8 PN 10 do 120°C otopných těles</t>
  </si>
  <si>
    <t>-2146248703</t>
  </si>
  <si>
    <t>Ventily odvzdušňovací závitové otopných těles PN 6 do 120°C G 3/8</t>
  </si>
  <si>
    <t>734221536</t>
  </si>
  <si>
    <t>Ventil závitový termostatický rohový dvouregulační G 1/2 PN 16 do 110°C bez hlavice ovládání</t>
  </si>
  <si>
    <t>586325576</t>
  </si>
  <si>
    <t>Ventily regulační závitové termostatické, bez hlavice ovládání PN 16 do 110°C rohové dvouregulační G 1/2</t>
  </si>
  <si>
    <t>734222812</t>
  </si>
  <si>
    <t>Ventil závitový termostatický přímý G 1/2 PN 16 do 110°C s ruční hlavou chromovaný</t>
  </si>
  <si>
    <t>1686307119</t>
  </si>
  <si>
    <t>Ventily regulační závitové termostatické, s hlavicí ručního ovládání PN 16 do 110°C přímé chromované G 1/2</t>
  </si>
  <si>
    <t>cela dle dod.3</t>
  </si>
  <si>
    <t>ruční hlavice</t>
  </si>
  <si>
    <t>ks</t>
  </si>
  <si>
    <t>-1634635438</t>
  </si>
  <si>
    <t>734261417</t>
  </si>
  <si>
    <t>Šroubení regulační radiátorové rohové G 1/2 s vypouštěním</t>
  </si>
  <si>
    <t>1546571919</t>
  </si>
  <si>
    <t>Šroubení regulační radiátorové rohové s vypouštěním G 1/2</t>
  </si>
  <si>
    <t>734291123</t>
  </si>
  <si>
    <t>Kohout plnící a vypouštěcí G 1/2 PN 10 do 90°C závitový</t>
  </si>
  <si>
    <t>609296275</t>
  </si>
  <si>
    <t>Ostatní armatury kohouty plnicí a vypouštěcí PN 10 do 90°C G 1/2</t>
  </si>
  <si>
    <t>734291243</t>
  </si>
  <si>
    <t>Filtr závitový přímý G 3/4</t>
  </si>
  <si>
    <t>1881789343</t>
  </si>
  <si>
    <t>Ostatní armatury filtry závitové PN 30 do 110°C přímé s vnitřními závity G 3/4</t>
  </si>
  <si>
    <t>734292714</t>
  </si>
  <si>
    <t>Kohout kulový přímý G 3/4 PN 42 do 185°C vnitřní závit</t>
  </si>
  <si>
    <t>-228559390</t>
  </si>
  <si>
    <t>Ostatní armatury kulové kohouty PN 42 do 185°C přímé vnitřní závit G 3/4</t>
  </si>
  <si>
    <t>998734202</t>
  </si>
  <si>
    <t>Přesun hmot procentní pro armatury v objektech v přes 6 do 12 m</t>
  </si>
  <si>
    <t>-281041563</t>
  </si>
  <si>
    <t>Přesun hmot pro armatury stanovený procentní sazbou (%) z ceny vodorovná dopravní vzdálenost do 50 m v objektech výšky přes 6 do 12 m</t>
  </si>
  <si>
    <t>735</t>
  </si>
  <si>
    <t>Ústřední vytápění - otopná tělesa</t>
  </si>
  <si>
    <t>735152479</t>
  </si>
  <si>
    <t>Otopné těleso panelové VK dvoudeskové 1 přídavná přestupní plocha výška/délka 600/1200 mm výkon 1546 W</t>
  </si>
  <si>
    <t>-898315805</t>
  </si>
  <si>
    <t>Otopná tělesa panelová VK dvoudesková PN 1,0 MPa, T do 110°C s jednou přídavnou přestupní plochou výšky tělesa 600 mm stavební délky / výkonu 1200 mm / 1546 W</t>
  </si>
  <si>
    <t>735152576</t>
  </si>
  <si>
    <t>Otopné těleso panelové VK dvoudeskové 2 přídavné přestupní plochy výška/délka 600/900 mm výkon 1511 W</t>
  </si>
  <si>
    <t>-1739515560</t>
  </si>
  <si>
    <t>Otopná tělesa panelová VK dvoudesková PN 1,0 MPa, T do 110°C se dvěma přídavnými přestupními plochami výšky tělesa 600 mm stavební délky / výkonu 900 mm / 1511 W</t>
  </si>
  <si>
    <t>735152579</t>
  </si>
  <si>
    <t>Otopné těleso panelové VK dvoudeskové 2 přídavné přestupní plochy výška/délka 600/1200 mm výkon 2015 W</t>
  </si>
  <si>
    <t>-714731092</t>
  </si>
  <si>
    <t>Otopná tělesa panelová VK dvoudesková PN 1,0 MPa, T do 110°C se dvěma přídavnými přestupními plochami výšky tělesa 600 mm stavební délky / výkonu 1200 mm / 2015 W</t>
  </si>
  <si>
    <t>735152594</t>
  </si>
  <si>
    <t>Otopné těleso panelové VK dvoudeskové 2 přídavné přestupní plochy výška/délka 900/700 mm výkon 1619 W</t>
  </si>
  <si>
    <t>804359346</t>
  </si>
  <si>
    <t>Otopná tělesa panelová VK dvoudesková PN 1,0 MPa, T do 110°C se dvěma přídavnými přestupními plochami výšky tělesa 900 mm stavební délky / výkonu 700 mm / 1619 W</t>
  </si>
  <si>
    <t>735999999</t>
  </si>
  <si>
    <t>Teplovodní topný žebřík, stav. výšky 1200 mm, š. 600 mm</t>
  </si>
  <si>
    <t>-1796871221</t>
  </si>
  <si>
    <t>735999991</t>
  </si>
  <si>
    <t>montáž žebříku</t>
  </si>
  <si>
    <t>-1109766225</t>
  </si>
  <si>
    <t>998735202</t>
  </si>
  <si>
    <t>Přesun hmot procentní pro otopná tělesa v objektech v přes 6 do 12 m</t>
  </si>
  <si>
    <t>-1551298271</t>
  </si>
  <si>
    <t>Přesun hmot pro otopná tělesa stanovený procentní sazbou (%) z ceny vodorovná dopravní vzdálenost do 50 m v objektech výšky přes 6 do 12 m</t>
  </si>
  <si>
    <t>731-a</t>
  </si>
  <si>
    <t>Ústřední vytápění - kotelny- demontáž</t>
  </si>
  <si>
    <t>731200823</t>
  </si>
  <si>
    <t>Demontáž kotle ocelového na plynná nebo kapalná paliva výkon do 25 kW</t>
  </si>
  <si>
    <t>835690271</t>
  </si>
  <si>
    <t>Demontáž kotlů ocelových na kapalná nebo plynná paliva, o výkonu do 25 kW</t>
  </si>
  <si>
    <t>cena dle dod-10</t>
  </si>
  <si>
    <t>Demontáž kouřovodu a komínové vložky</t>
  </si>
  <si>
    <t>-235111112</t>
  </si>
  <si>
    <t>731391811</t>
  </si>
  <si>
    <t>Vypuštění vody z kotle samospádem pl kotle do 5 m2</t>
  </si>
  <si>
    <t>2094758595</t>
  </si>
  <si>
    <t>Vypuštění vody z kotlů do kanalizace samospádem o výhřevné ploše kotlů do 5 m2</t>
  </si>
  <si>
    <t>1906749227</t>
  </si>
  <si>
    <t>733a</t>
  </si>
  <si>
    <t>Ústřední vytápění - rozvodné potrubí- demontáž</t>
  </si>
  <si>
    <t>733290801</t>
  </si>
  <si>
    <t>Demontáž potrubí měděného D do 35x1,5 mm</t>
  </si>
  <si>
    <t>1684263443</t>
  </si>
  <si>
    <t>Demontáž potrubí z trubek měděných Ø do 35/1,5</t>
  </si>
  <si>
    <t>-771436779</t>
  </si>
  <si>
    <t>734-a</t>
  </si>
  <si>
    <t>Ústřední vytápění - armatury-demontáž</t>
  </si>
  <si>
    <t>734200821</t>
  </si>
  <si>
    <t>Demontáž armatury závitové se dvěma závity přes G 1/2 do G 1/2</t>
  </si>
  <si>
    <t>-65697484</t>
  </si>
  <si>
    <t>Demontáž armatur závitových se dvěma závity do G 1/2</t>
  </si>
  <si>
    <t>734200822</t>
  </si>
  <si>
    <t>Demontáž armatury závitové se dvěma závity přes G 1/2 do G 1</t>
  </si>
  <si>
    <t>268344304</t>
  </si>
  <si>
    <t>Demontáž armatur závitových se dvěma závity přes 1/2 do G 1</t>
  </si>
  <si>
    <t>628842593</t>
  </si>
  <si>
    <t>735-a</t>
  </si>
  <si>
    <t>Ústřední vytápění - otopná tělesa-demontáž</t>
  </si>
  <si>
    <t>735151821</t>
  </si>
  <si>
    <t>Demontáž otopného tělesa panelového dvouřadého dl do 1500 mm</t>
  </si>
  <si>
    <t>512183244</t>
  </si>
  <si>
    <t>Demontáž otopných těles panelových dvouřadých stavební délky do 1500 mm</t>
  </si>
  <si>
    <t>735291800</t>
  </si>
  <si>
    <t>Demontáž konzoly nebo držáku otopných těles, registrů nebo konvektorů do odpadu</t>
  </si>
  <si>
    <t>353063324</t>
  </si>
  <si>
    <t>Demontáž konzol nebo držáků otopných těles, registrů, konvektorů do odpadu</t>
  </si>
  <si>
    <t>168167739</t>
  </si>
  <si>
    <t>cena dle dod.7</t>
  </si>
  <si>
    <t>Topná zkouška</t>
  </si>
  <si>
    <t>1224400689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</si>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</sst>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40235212" TargetMode="External" /><Relationship Id="rId2" Type="http://schemas.openxmlformats.org/officeDocument/2006/relationships/hyperlink" Target="https://podminky.urs.cz/item/CS_URS_2022_01/340239212" TargetMode="External" /><Relationship Id="rId3" Type="http://schemas.openxmlformats.org/officeDocument/2006/relationships/hyperlink" Target="https://podminky.urs.cz/item/CS_URS_2022_01/611131121" TargetMode="External" /><Relationship Id="rId4" Type="http://schemas.openxmlformats.org/officeDocument/2006/relationships/hyperlink" Target="https://podminky.urs.cz/item/CS_URS_2022_01/611142001" TargetMode="External" /><Relationship Id="rId5" Type="http://schemas.openxmlformats.org/officeDocument/2006/relationships/hyperlink" Target="https://podminky.urs.cz/item/CS_URS_2022_01/611181001" TargetMode="External" /><Relationship Id="rId6" Type="http://schemas.openxmlformats.org/officeDocument/2006/relationships/hyperlink" Target="https://podminky.urs.cz/item/CS_URS_2022_01/611181011" TargetMode="External" /><Relationship Id="rId7" Type="http://schemas.openxmlformats.org/officeDocument/2006/relationships/hyperlink" Target="https://podminky.urs.cz/item/CS_URS_2022_01/612131100" TargetMode="External" /><Relationship Id="rId8" Type="http://schemas.openxmlformats.org/officeDocument/2006/relationships/hyperlink" Target="https://podminky.urs.cz/item/CS_URS_2022_01/612321141" TargetMode="External" /><Relationship Id="rId9" Type="http://schemas.openxmlformats.org/officeDocument/2006/relationships/hyperlink" Target="https://podminky.urs.cz/item/CS_URS_2022_01/612325221" TargetMode="External" /><Relationship Id="rId10" Type="http://schemas.openxmlformats.org/officeDocument/2006/relationships/hyperlink" Target="https://podminky.urs.cz/item/CS_URS_2022_01/632451107" TargetMode="External" /><Relationship Id="rId11" Type="http://schemas.openxmlformats.org/officeDocument/2006/relationships/hyperlink" Target="https://podminky.urs.cz/item/CS_URS_2022_01/632681113" TargetMode="External" /><Relationship Id="rId12" Type="http://schemas.openxmlformats.org/officeDocument/2006/relationships/hyperlink" Target="https://podminky.urs.cz/item/CS_URS_2022_01/632902211" TargetMode="External" /><Relationship Id="rId13" Type="http://schemas.openxmlformats.org/officeDocument/2006/relationships/hyperlink" Target="https://podminky.urs.cz/item/CS_URS_2022_01/952901111" TargetMode="External" /><Relationship Id="rId14" Type="http://schemas.openxmlformats.org/officeDocument/2006/relationships/hyperlink" Target="https://podminky.urs.cz/item/CS_URS_2022_01/968072455" TargetMode="External" /><Relationship Id="rId15" Type="http://schemas.openxmlformats.org/officeDocument/2006/relationships/hyperlink" Target="https://podminky.urs.cz/item/CS_URS_2022_01/977151122" TargetMode="External" /><Relationship Id="rId16" Type="http://schemas.openxmlformats.org/officeDocument/2006/relationships/hyperlink" Target="https://podminky.urs.cz/item/CS_URS_2022_01/978013191" TargetMode="External" /><Relationship Id="rId17" Type="http://schemas.openxmlformats.org/officeDocument/2006/relationships/hyperlink" Target="https://podminky.urs.cz/item/CS_URS_2022_01/997013213" TargetMode="External" /><Relationship Id="rId18" Type="http://schemas.openxmlformats.org/officeDocument/2006/relationships/hyperlink" Target="https://podminky.urs.cz/item/CS_URS_2022_01/997013501" TargetMode="External" /><Relationship Id="rId19" Type="http://schemas.openxmlformats.org/officeDocument/2006/relationships/hyperlink" Target="https://podminky.urs.cz/item/CS_URS_2022_01/997013509" TargetMode="External" /><Relationship Id="rId20" Type="http://schemas.openxmlformats.org/officeDocument/2006/relationships/hyperlink" Target="https://podminky.urs.cz/item/CS_URS_2022_01/997013631" TargetMode="External" /><Relationship Id="rId21" Type="http://schemas.openxmlformats.org/officeDocument/2006/relationships/hyperlink" Target="https://podminky.urs.cz/item/CS_URS_2022_01/998018002" TargetMode="External" /><Relationship Id="rId22" Type="http://schemas.openxmlformats.org/officeDocument/2006/relationships/hyperlink" Target="https://podminky.urs.cz/item/CS_URS_2022_01/751398022" TargetMode="External" /><Relationship Id="rId23" Type="http://schemas.openxmlformats.org/officeDocument/2006/relationships/hyperlink" Target="https://podminky.urs.cz/item/CS_URS_2022_01/998751201" TargetMode="External" /><Relationship Id="rId24" Type="http://schemas.openxmlformats.org/officeDocument/2006/relationships/hyperlink" Target="https://podminky.urs.cz/item/CS_URS_2022_01/763131451" TargetMode="External" /><Relationship Id="rId25" Type="http://schemas.openxmlformats.org/officeDocument/2006/relationships/hyperlink" Target="https://podminky.urs.cz/item/CS_URS_2022_01/763164531" TargetMode="External" /><Relationship Id="rId26" Type="http://schemas.openxmlformats.org/officeDocument/2006/relationships/hyperlink" Target="https://podminky.urs.cz/item/CS_URS_2022_01/763172327" TargetMode="External" /><Relationship Id="rId27" Type="http://schemas.openxmlformats.org/officeDocument/2006/relationships/hyperlink" Target="https://podminky.urs.cz/item/CS_URS_2022_01/998763402" TargetMode="External" /><Relationship Id="rId28" Type="http://schemas.openxmlformats.org/officeDocument/2006/relationships/hyperlink" Target="https://podminky.urs.cz/item/CS_URS_2022_01/766660001" TargetMode="External" /><Relationship Id="rId29" Type="http://schemas.openxmlformats.org/officeDocument/2006/relationships/hyperlink" Target="https://podminky.urs.cz/item/CS_URS_2022_01/766660002" TargetMode="External" /><Relationship Id="rId30" Type="http://schemas.openxmlformats.org/officeDocument/2006/relationships/hyperlink" Target="https://podminky.urs.cz/item/CS_URS_2022_01/766660011" TargetMode="External" /><Relationship Id="rId31" Type="http://schemas.openxmlformats.org/officeDocument/2006/relationships/hyperlink" Target="https://podminky.urs.cz/item/CS_URS_2022_01/766691914" TargetMode="External" /><Relationship Id="rId32" Type="http://schemas.openxmlformats.org/officeDocument/2006/relationships/hyperlink" Target="https://podminky.urs.cz/item/CS_URS_2022_01/766812830" TargetMode="External" /><Relationship Id="rId33" Type="http://schemas.openxmlformats.org/officeDocument/2006/relationships/hyperlink" Target="https://podminky.urs.cz/item/CS_URS_2022_01/766812840" TargetMode="External" /><Relationship Id="rId34" Type="http://schemas.openxmlformats.org/officeDocument/2006/relationships/hyperlink" Target="https://podminky.urs.cz/item/CS_URS_2022_01/766825811" TargetMode="External" /><Relationship Id="rId35" Type="http://schemas.openxmlformats.org/officeDocument/2006/relationships/hyperlink" Target="https://podminky.urs.cz/item/CS_URS_2022_01/766825821" TargetMode="External" /><Relationship Id="rId36" Type="http://schemas.openxmlformats.org/officeDocument/2006/relationships/hyperlink" Target="https://podminky.urs.cz/item/CS_URS_2022_01/998766202" TargetMode="External" /><Relationship Id="rId37" Type="http://schemas.openxmlformats.org/officeDocument/2006/relationships/hyperlink" Target="https://podminky.urs.cz/item/CS_URS_2022_01/771111011" TargetMode="External" /><Relationship Id="rId38" Type="http://schemas.openxmlformats.org/officeDocument/2006/relationships/hyperlink" Target="https://podminky.urs.cz/item/CS_URS_2022_01/771121011" TargetMode="External" /><Relationship Id="rId39" Type="http://schemas.openxmlformats.org/officeDocument/2006/relationships/hyperlink" Target="https://podminky.urs.cz/item/CS_URS_2022_01/771471810" TargetMode="External" /><Relationship Id="rId40" Type="http://schemas.openxmlformats.org/officeDocument/2006/relationships/hyperlink" Target="https://podminky.urs.cz/item/CS_URS_2022_01/771571810" TargetMode="External" /><Relationship Id="rId41" Type="http://schemas.openxmlformats.org/officeDocument/2006/relationships/hyperlink" Target="https://podminky.urs.cz/item/CS_URS_2022_01/771574113" TargetMode="External" /><Relationship Id="rId42" Type="http://schemas.openxmlformats.org/officeDocument/2006/relationships/hyperlink" Target="https://podminky.urs.cz/item/CS_URS_2022_01/771577111" TargetMode="External" /><Relationship Id="rId43" Type="http://schemas.openxmlformats.org/officeDocument/2006/relationships/hyperlink" Target="https://podminky.urs.cz/item/CS_URS_2022_01/771591112" TargetMode="External" /><Relationship Id="rId44" Type="http://schemas.openxmlformats.org/officeDocument/2006/relationships/hyperlink" Target="https://podminky.urs.cz/item/CS_URS_2022_01/771591115" TargetMode="External" /><Relationship Id="rId45" Type="http://schemas.openxmlformats.org/officeDocument/2006/relationships/hyperlink" Target="https://podminky.urs.cz/item/CS_URS_2022_01/771591184" TargetMode="External" /><Relationship Id="rId46" Type="http://schemas.openxmlformats.org/officeDocument/2006/relationships/hyperlink" Target="https://podminky.urs.cz/item/CS_URS_2022_01/771591237" TargetMode="External" /><Relationship Id="rId47" Type="http://schemas.openxmlformats.org/officeDocument/2006/relationships/hyperlink" Target="https://podminky.urs.cz/item/CS_URS_2022_01/771592011" TargetMode="External" /><Relationship Id="rId48" Type="http://schemas.openxmlformats.org/officeDocument/2006/relationships/hyperlink" Target="https://podminky.urs.cz/item/CS_URS_2022_01/998771202" TargetMode="External" /><Relationship Id="rId49" Type="http://schemas.openxmlformats.org/officeDocument/2006/relationships/hyperlink" Target="https://podminky.urs.cz/item/CS_URS_2022_01/775411810" TargetMode="External" /><Relationship Id="rId50" Type="http://schemas.openxmlformats.org/officeDocument/2006/relationships/hyperlink" Target="https://podminky.urs.cz/item/CS_URS_2022_01/775591919" TargetMode="External" /><Relationship Id="rId51" Type="http://schemas.openxmlformats.org/officeDocument/2006/relationships/hyperlink" Target="https://podminky.urs.cz/item/CS_URS_2022_01/775591920" TargetMode="External" /><Relationship Id="rId52" Type="http://schemas.openxmlformats.org/officeDocument/2006/relationships/hyperlink" Target="https://podminky.urs.cz/item/CS_URS_2022_01/776111111" TargetMode="External" /><Relationship Id="rId53" Type="http://schemas.openxmlformats.org/officeDocument/2006/relationships/hyperlink" Target="https://podminky.urs.cz/item/CS_URS_2022_01/776111115" TargetMode="External" /><Relationship Id="rId54" Type="http://schemas.openxmlformats.org/officeDocument/2006/relationships/hyperlink" Target="https://podminky.urs.cz/item/CS_URS_2022_01/776111116" TargetMode="External" /><Relationship Id="rId55" Type="http://schemas.openxmlformats.org/officeDocument/2006/relationships/hyperlink" Target="https://podminky.urs.cz/item/CS_URS_2022_01/776111311" TargetMode="External" /><Relationship Id="rId56" Type="http://schemas.openxmlformats.org/officeDocument/2006/relationships/hyperlink" Target="https://podminky.urs.cz/item/CS_URS_2022_01/776121411" TargetMode="External" /><Relationship Id="rId57" Type="http://schemas.openxmlformats.org/officeDocument/2006/relationships/hyperlink" Target="https://podminky.urs.cz/item/CS_URS_2022_01/776131111" TargetMode="External" /><Relationship Id="rId58" Type="http://schemas.openxmlformats.org/officeDocument/2006/relationships/hyperlink" Target="https://podminky.urs.cz/item/CS_URS_2022_01/776141114" TargetMode="External" /><Relationship Id="rId59" Type="http://schemas.openxmlformats.org/officeDocument/2006/relationships/hyperlink" Target="https://podminky.urs.cz/item/CS_URS_2022_01/776201811" TargetMode="External" /><Relationship Id="rId60" Type="http://schemas.openxmlformats.org/officeDocument/2006/relationships/hyperlink" Target="https://podminky.urs.cz/item/CS_URS_2022_01/776241111" TargetMode="External" /><Relationship Id="rId61" Type="http://schemas.openxmlformats.org/officeDocument/2006/relationships/hyperlink" Target="https://podminky.urs.cz/item/CS_URS_2022_01/776410811" TargetMode="External" /><Relationship Id="rId62" Type="http://schemas.openxmlformats.org/officeDocument/2006/relationships/hyperlink" Target="https://podminky.urs.cz/item/CS_URS_2022_01/776411112" TargetMode="External" /><Relationship Id="rId63" Type="http://schemas.openxmlformats.org/officeDocument/2006/relationships/hyperlink" Target="https://podminky.urs.cz/item/CS_URS_2022_01/776991821" TargetMode="External" /><Relationship Id="rId64" Type="http://schemas.openxmlformats.org/officeDocument/2006/relationships/hyperlink" Target="https://podminky.urs.cz/item/CS_URS_2022_01/998776202" TargetMode="External" /><Relationship Id="rId65" Type="http://schemas.openxmlformats.org/officeDocument/2006/relationships/hyperlink" Target="https://podminky.urs.cz/item/CS_URS_2022_01/781121011" TargetMode="External" /><Relationship Id="rId66" Type="http://schemas.openxmlformats.org/officeDocument/2006/relationships/hyperlink" Target="https://podminky.urs.cz/item/CS_URS_2022_01/781131112" TargetMode="External" /><Relationship Id="rId67" Type="http://schemas.openxmlformats.org/officeDocument/2006/relationships/hyperlink" Target="https://podminky.urs.cz/item/CS_URS_2022_01/781471810" TargetMode="External" /><Relationship Id="rId68" Type="http://schemas.openxmlformats.org/officeDocument/2006/relationships/hyperlink" Target="https://podminky.urs.cz/item/CS_URS_2022_01/781474112" TargetMode="External" /><Relationship Id="rId69" Type="http://schemas.openxmlformats.org/officeDocument/2006/relationships/hyperlink" Target="https://podminky.urs.cz/item/CS_URS_2022_01/781477111" TargetMode="External" /><Relationship Id="rId70" Type="http://schemas.openxmlformats.org/officeDocument/2006/relationships/hyperlink" Target="https://podminky.urs.cz/item/CS_URS_2022_01/781493610" TargetMode="External" /><Relationship Id="rId71" Type="http://schemas.openxmlformats.org/officeDocument/2006/relationships/hyperlink" Target="https://podminky.urs.cz/item/CS_URS_2022_01/781495184" TargetMode="External" /><Relationship Id="rId72" Type="http://schemas.openxmlformats.org/officeDocument/2006/relationships/hyperlink" Target="https://podminky.urs.cz/item/CS_URS_2022_01/781495211" TargetMode="External" /><Relationship Id="rId73" Type="http://schemas.openxmlformats.org/officeDocument/2006/relationships/hyperlink" Target="https://podminky.urs.cz/item/CS_URS_2022_01/998781202" TargetMode="External" /><Relationship Id="rId74" Type="http://schemas.openxmlformats.org/officeDocument/2006/relationships/hyperlink" Target="https://podminky.urs.cz/item/CS_URS_2022_01/784111001" TargetMode="External" /><Relationship Id="rId75" Type="http://schemas.openxmlformats.org/officeDocument/2006/relationships/hyperlink" Target="https://podminky.urs.cz/item/CS_URS_2022_01/784121001" TargetMode="External" /><Relationship Id="rId76" Type="http://schemas.openxmlformats.org/officeDocument/2006/relationships/hyperlink" Target="https://podminky.urs.cz/item/CS_URS_2022_01/784161201" TargetMode="External" /><Relationship Id="rId77" Type="http://schemas.openxmlformats.org/officeDocument/2006/relationships/hyperlink" Target="https://podminky.urs.cz/item/CS_URS_2022_01/784161411" TargetMode="External" /><Relationship Id="rId78" Type="http://schemas.openxmlformats.org/officeDocument/2006/relationships/hyperlink" Target="https://podminky.urs.cz/item/CS_URS_2022_01/784161431" TargetMode="External" /><Relationship Id="rId79" Type="http://schemas.openxmlformats.org/officeDocument/2006/relationships/hyperlink" Target="https://podminky.urs.cz/item/CS_URS_2022_01/784181101" TargetMode="External" /><Relationship Id="rId80" Type="http://schemas.openxmlformats.org/officeDocument/2006/relationships/hyperlink" Target="https://podminky.urs.cz/item/CS_URS_2022_01/784221101" TargetMode="External" /><Relationship Id="rId81" Type="http://schemas.openxmlformats.org/officeDocument/2006/relationships/hyperlink" Target="https://podminky.urs.cz/item/CS_URS_2022_01/030001000" TargetMode="External" /><Relationship Id="rId8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37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202308d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Ul. T.G. Masaryka č.p. 2320, stavební úpravy bytu č.4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Frýdek-Místek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9. 6. 2023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Frýdek-Místek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CONSTRUCTUS s.r.o.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ROUND(AG55+AG56,2)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ROUND(AS55+AS56,2)</f>
        <v>0</v>
      </c>
      <c r="AT54" s="108">
        <f>ROUND(SUM(AV54:AW54),2)</f>
        <v>0</v>
      </c>
      <c r="AU54" s="109">
        <f>ROUND(AU55+AU56,5)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ROUND(AZ55+AZ56,2)</f>
        <v>0</v>
      </c>
      <c r="BA54" s="108">
        <f>ROUND(BA55+BA56,2)</f>
        <v>0</v>
      </c>
      <c r="BB54" s="108">
        <f>ROUND(BB55+BB56,2)</f>
        <v>0</v>
      </c>
      <c r="BC54" s="108">
        <f>ROUND(BC55+BC56,2)</f>
        <v>0</v>
      </c>
      <c r="BD54" s="110">
        <f>ROUND(BD55+BD56,2)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'08d01 - Stavební část'!J30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'08d01 - Stavební část'!P96</f>
        <v>0</v>
      </c>
      <c r="AV55" s="122">
        <f>'08d01 - Stavební část'!J33</f>
        <v>0</v>
      </c>
      <c r="AW55" s="122">
        <f>'08d01 - Stavební část'!J34</f>
        <v>0</v>
      </c>
      <c r="AX55" s="122">
        <f>'08d01 - Stavební část'!J35</f>
        <v>0</v>
      </c>
      <c r="AY55" s="122">
        <f>'08d01 - Stavební část'!J36</f>
        <v>0</v>
      </c>
      <c r="AZ55" s="122">
        <f>'08d01 - Stavební část'!F33</f>
        <v>0</v>
      </c>
      <c r="BA55" s="122">
        <f>'08d01 - Stavební část'!F34</f>
        <v>0</v>
      </c>
      <c r="BB55" s="122">
        <f>'08d01 - Stavební část'!F35</f>
        <v>0</v>
      </c>
      <c r="BC55" s="122">
        <f>'08d01 - Stavební část'!F36</f>
        <v>0</v>
      </c>
      <c r="BD55" s="124">
        <f>'08d01 - Stavební část'!F37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84</v>
      </c>
    </row>
    <row r="56" s="7" customFormat="1" ht="16.5" customHeight="1">
      <c r="A56" s="7"/>
      <c r="B56" s="114"/>
      <c r="C56" s="115"/>
      <c r="D56" s="116" t="s">
        <v>86</v>
      </c>
      <c r="E56" s="116"/>
      <c r="F56" s="116"/>
      <c r="G56" s="116"/>
      <c r="H56" s="116"/>
      <c r="I56" s="117"/>
      <c r="J56" s="116" t="s">
        <v>87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26">
        <f>ROUND(SUM(AG57:AG59),2)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1">
        <f>ROUND(SUM(AS57:AS59),2)</f>
        <v>0</v>
      </c>
      <c r="AT56" s="122">
        <f>ROUND(SUM(AV56:AW56),2)</f>
        <v>0</v>
      </c>
      <c r="AU56" s="123">
        <f>ROUND(SUM(AU57:AU59),5)</f>
        <v>0</v>
      </c>
      <c r="AV56" s="122">
        <f>ROUND(AZ56*L29,2)</f>
        <v>0</v>
      </c>
      <c r="AW56" s="122">
        <f>ROUND(BA56*L30,2)</f>
        <v>0</v>
      </c>
      <c r="AX56" s="122">
        <f>ROUND(BB56*L29,2)</f>
        <v>0</v>
      </c>
      <c r="AY56" s="122">
        <f>ROUND(BC56*L30,2)</f>
        <v>0</v>
      </c>
      <c r="AZ56" s="122">
        <f>ROUND(SUM(AZ57:AZ59),2)</f>
        <v>0</v>
      </c>
      <c r="BA56" s="122">
        <f>ROUND(SUM(BA57:BA59),2)</f>
        <v>0</v>
      </c>
      <c r="BB56" s="122">
        <f>ROUND(SUM(BB57:BB59),2)</f>
        <v>0</v>
      </c>
      <c r="BC56" s="122">
        <f>ROUND(SUM(BC57:BC59),2)</f>
        <v>0</v>
      </c>
      <c r="BD56" s="124">
        <f>ROUND(SUM(BD57:BD59),2)</f>
        <v>0</v>
      </c>
      <c r="BE56" s="7"/>
      <c r="BS56" s="125" t="s">
        <v>75</v>
      </c>
      <c r="BT56" s="125" t="s">
        <v>84</v>
      </c>
      <c r="BV56" s="125" t="s">
        <v>78</v>
      </c>
      <c r="BW56" s="125" t="s">
        <v>88</v>
      </c>
      <c r="BX56" s="125" t="s">
        <v>5</v>
      </c>
      <c r="CL56" s="125" t="s">
        <v>19</v>
      </c>
      <c r="CM56" s="125" t="s">
        <v>84</v>
      </c>
    </row>
    <row r="57" s="4" customFormat="1" ht="16.5" customHeight="1">
      <c r="A57" s="113" t="s">
        <v>80</v>
      </c>
      <c r="B57" s="65"/>
      <c r="C57" s="127"/>
      <c r="D57" s="127"/>
      <c r="E57" s="128" t="s">
        <v>86</v>
      </c>
      <c r="F57" s="128"/>
      <c r="G57" s="128"/>
      <c r="H57" s="128"/>
      <c r="I57" s="128"/>
      <c r="J57" s="127"/>
      <c r="K57" s="128" t="s">
        <v>87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'08d02 - Technika prostřed...'!J30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89</v>
      </c>
      <c r="AR57" s="67"/>
      <c r="AS57" s="131">
        <v>0</v>
      </c>
      <c r="AT57" s="132">
        <f>ROUND(SUM(AV57:AW57),2)</f>
        <v>0</v>
      </c>
      <c r="AU57" s="133">
        <f>'08d02 - Technika prostřed...'!P81</f>
        <v>0</v>
      </c>
      <c r="AV57" s="132">
        <f>'08d02 - Technika prostřed...'!J33</f>
        <v>0</v>
      </c>
      <c r="AW57" s="132">
        <f>'08d02 - Technika prostřed...'!J34</f>
        <v>0</v>
      </c>
      <c r="AX57" s="132">
        <f>'08d02 - Technika prostřed...'!J35</f>
        <v>0</v>
      </c>
      <c r="AY57" s="132">
        <f>'08d02 - Technika prostřed...'!J36</f>
        <v>0</v>
      </c>
      <c r="AZ57" s="132">
        <f>'08d02 - Technika prostřed...'!F33</f>
        <v>0</v>
      </c>
      <c r="BA57" s="132">
        <f>'08d02 - Technika prostřed...'!F34</f>
        <v>0</v>
      </c>
      <c r="BB57" s="132">
        <f>'08d02 - Technika prostřed...'!F35</f>
        <v>0</v>
      </c>
      <c r="BC57" s="132">
        <f>'08d02 - Technika prostřed...'!F36</f>
        <v>0</v>
      </c>
      <c r="BD57" s="134">
        <f>'08d02 - Technika prostřed...'!F37</f>
        <v>0</v>
      </c>
      <c r="BE57" s="4"/>
      <c r="BT57" s="135" t="s">
        <v>90</v>
      </c>
      <c r="BU57" s="135" t="s">
        <v>91</v>
      </c>
      <c r="BV57" s="135" t="s">
        <v>78</v>
      </c>
      <c r="BW57" s="135" t="s">
        <v>88</v>
      </c>
      <c r="BX57" s="135" t="s">
        <v>5</v>
      </c>
      <c r="CL57" s="135" t="s">
        <v>19</v>
      </c>
      <c r="CM57" s="135" t="s">
        <v>84</v>
      </c>
    </row>
    <row r="58" s="4" customFormat="1" ht="16.5" customHeight="1">
      <c r="A58" s="113" t="s">
        <v>80</v>
      </c>
      <c r="B58" s="65"/>
      <c r="C58" s="127"/>
      <c r="D58" s="127"/>
      <c r="E58" s="128" t="s">
        <v>92</v>
      </c>
      <c r="F58" s="128"/>
      <c r="G58" s="128"/>
      <c r="H58" s="128"/>
      <c r="I58" s="128"/>
      <c r="J58" s="127"/>
      <c r="K58" s="128" t="s">
        <v>93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'D.1.4.1 - Zdravotně techn...'!J32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89</v>
      </c>
      <c r="AR58" s="67"/>
      <c r="AS58" s="131">
        <v>0</v>
      </c>
      <c r="AT58" s="132">
        <f>ROUND(SUM(AV58:AW58),2)</f>
        <v>0</v>
      </c>
      <c r="AU58" s="133">
        <f>'D.1.4.1 - Zdravotně techn...'!P95</f>
        <v>0</v>
      </c>
      <c r="AV58" s="132">
        <f>'D.1.4.1 - Zdravotně techn...'!J35</f>
        <v>0</v>
      </c>
      <c r="AW58" s="132">
        <f>'D.1.4.1 - Zdravotně techn...'!J36</f>
        <v>0</v>
      </c>
      <c r="AX58" s="132">
        <f>'D.1.4.1 - Zdravotně techn...'!J37</f>
        <v>0</v>
      </c>
      <c r="AY58" s="132">
        <f>'D.1.4.1 - Zdravotně techn...'!J38</f>
        <v>0</v>
      </c>
      <c r="AZ58" s="132">
        <f>'D.1.4.1 - Zdravotně techn...'!F35</f>
        <v>0</v>
      </c>
      <c r="BA58" s="132">
        <f>'D.1.4.1 - Zdravotně techn...'!F36</f>
        <v>0</v>
      </c>
      <c r="BB58" s="132">
        <f>'D.1.4.1 - Zdravotně techn...'!F37</f>
        <v>0</v>
      </c>
      <c r="BC58" s="132">
        <f>'D.1.4.1 - Zdravotně techn...'!F38</f>
        <v>0</v>
      </c>
      <c r="BD58" s="134">
        <f>'D.1.4.1 - Zdravotně techn...'!F39</f>
        <v>0</v>
      </c>
      <c r="BE58" s="4"/>
      <c r="BT58" s="135" t="s">
        <v>90</v>
      </c>
      <c r="BV58" s="135" t="s">
        <v>78</v>
      </c>
      <c r="BW58" s="135" t="s">
        <v>94</v>
      </c>
      <c r="BX58" s="135" t="s">
        <v>88</v>
      </c>
      <c r="CL58" s="135" t="s">
        <v>19</v>
      </c>
    </row>
    <row r="59" s="4" customFormat="1" ht="16.5" customHeight="1">
      <c r="A59" s="113" t="s">
        <v>80</v>
      </c>
      <c r="B59" s="65"/>
      <c r="C59" s="127"/>
      <c r="D59" s="127"/>
      <c r="E59" s="128" t="s">
        <v>95</v>
      </c>
      <c r="F59" s="128"/>
      <c r="G59" s="128"/>
      <c r="H59" s="128"/>
      <c r="I59" s="128"/>
      <c r="J59" s="127"/>
      <c r="K59" s="128" t="s">
        <v>96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'D.1.4.2 - Zařízení pro vy...'!J32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89</v>
      </c>
      <c r="AR59" s="67"/>
      <c r="AS59" s="136">
        <v>0</v>
      </c>
      <c r="AT59" s="137">
        <f>ROUND(SUM(AV59:AW59),2)</f>
        <v>0</v>
      </c>
      <c r="AU59" s="138">
        <f>'D.1.4.2 - Zařízení pro vy...'!P94</f>
        <v>0</v>
      </c>
      <c r="AV59" s="137">
        <f>'D.1.4.2 - Zařízení pro vy...'!J35</f>
        <v>0</v>
      </c>
      <c r="AW59" s="137">
        <f>'D.1.4.2 - Zařízení pro vy...'!J36</f>
        <v>0</v>
      </c>
      <c r="AX59" s="137">
        <f>'D.1.4.2 - Zařízení pro vy...'!J37</f>
        <v>0</v>
      </c>
      <c r="AY59" s="137">
        <f>'D.1.4.2 - Zařízení pro vy...'!J38</f>
        <v>0</v>
      </c>
      <c r="AZ59" s="137">
        <f>'D.1.4.2 - Zařízení pro vy...'!F35</f>
        <v>0</v>
      </c>
      <c r="BA59" s="137">
        <f>'D.1.4.2 - Zařízení pro vy...'!F36</f>
        <v>0</v>
      </c>
      <c r="BB59" s="137">
        <f>'D.1.4.2 - Zařízení pro vy...'!F37</f>
        <v>0</v>
      </c>
      <c r="BC59" s="137">
        <f>'D.1.4.2 - Zařízení pro vy...'!F38</f>
        <v>0</v>
      </c>
      <c r="BD59" s="139">
        <f>'D.1.4.2 - Zařízení pro vy...'!F39</f>
        <v>0</v>
      </c>
      <c r="BE59" s="4"/>
      <c r="BT59" s="135" t="s">
        <v>90</v>
      </c>
      <c r="BV59" s="135" t="s">
        <v>78</v>
      </c>
      <c r="BW59" s="135" t="s">
        <v>97</v>
      </c>
      <c r="BX59" s="135" t="s">
        <v>88</v>
      </c>
      <c r="CL59" s="135" t="s">
        <v>19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eZPiP41XTr0nzKu0aq3qPjJeC/9S30Gos13oUNzgo6HB8qwlAvuSl1StromCE5c1BonwPVayT4xEA0Vh+R/DCg==" hashValue="3nnRt+tPiKkRxpQprW+QcOnocJNqOzZ/uhBMZY00XNXXnPpFfcTVAFXTPjjq/LeZf2kjlDDbBSY6yFtWsap5Lw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08d01 - Stavební část'!C2" display="/"/>
    <hyperlink ref="A57" location="'08d02 - Technika prostřed...'!C2" display="/"/>
    <hyperlink ref="A58" location="'D.1.4.1 - Zdravotně techn...'!C2" display="/"/>
    <hyperlink ref="A59" location="'D.1.4.2 - Zařízení pro v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98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Ul. T.G. Masaryka č.p. 2320, stavební úpravy bytu č.4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99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9. 6. 2023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27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4" t="s">
        <v>29</v>
      </c>
      <c r="J15" s="135" t="s">
        <v>30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31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29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33</v>
      </c>
      <c r="E20" s="40"/>
      <c r="F20" s="40"/>
      <c r="G20" s="40"/>
      <c r="H20" s="40"/>
      <c r="I20" s="144" t="s">
        <v>26</v>
      </c>
      <c r="J20" s="135" t="s">
        <v>34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35</v>
      </c>
      <c r="F21" s="40"/>
      <c r="G21" s="40"/>
      <c r="H21" s="40"/>
      <c r="I21" s="144" t="s">
        <v>29</v>
      </c>
      <c r="J21" s="135" t="s">
        <v>36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38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29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40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42</v>
      </c>
      <c r="E30" s="40"/>
      <c r="F30" s="40"/>
      <c r="G30" s="40"/>
      <c r="H30" s="40"/>
      <c r="I30" s="40"/>
      <c r="J30" s="155">
        <f>ROUND(J96,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44</v>
      </c>
      <c r="G32" s="40"/>
      <c r="H32" s="40"/>
      <c r="I32" s="156" t="s">
        <v>43</v>
      </c>
      <c r="J32" s="156" t="s">
        <v>45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44" t="s">
        <v>47</v>
      </c>
      <c r="F33" s="158">
        <f>ROUND((SUM(BE96:BE930)),  2)</f>
        <v>0</v>
      </c>
      <c r="G33" s="40"/>
      <c r="H33" s="40"/>
      <c r="I33" s="159">
        <v>0.20999999999999999</v>
      </c>
      <c r="J33" s="158">
        <f>ROUND(((SUM(BE96:BE930))*I33),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48</v>
      </c>
      <c r="F34" s="158">
        <f>ROUND((SUM(BF96:BF930)),  2)</f>
        <v>0</v>
      </c>
      <c r="G34" s="40"/>
      <c r="H34" s="40"/>
      <c r="I34" s="159">
        <v>0.14999999999999999</v>
      </c>
      <c r="J34" s="158">
        <f>ROUND(((SUM(BF96:BF930))*I34),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49</v>
      </c>
      <c r="F35" s="158">
        <f>ROUND((SUM(BG96:BG930)),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50</v>
      </c>
      <c r="F36" s="158">
        <f>ROUND((SUM(BH96:BH930)),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51</v>
      </c>
      <c r="F37" s="158">
        <f>ROUND((SUM(BI96:BI930)),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Ul. T.G. Masaryka č.p. 2320, stavební úpravy bytu č.4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08d01 - Stavební část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Frýdek-Místek</v>
      </c>
      <c r="G52" s="42"/>
      <c r="H52" s="42"/>
      <c r="I52" s="34" t="s">
        <v>23</v>
      </c>
      <c r="J52" s="74" t="str">
        <f>IF(J12="","",J12)</f>
        <v>9. 6. 2023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Frýdek-Místek</v>
      </c>
      <c r="G54" s="42"/>
      <c r="H54" s="42"/>
      <c r="I54" s="34" t="s">
        <v>33</v>
      </c>
      <c r="J54" s="38" t="str">
        <f>E21</f>
        <v>CONSTRUCTUS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102</v>
      </c>
      <c r="D57" s="173"/>
      <c r="E57" s="173"/>
      <c r="F57" s="173"/>
      <c r="G57" s="173"/>
      <c r="H57" s="173"/>
      <c r="I57" s="173"/>
      <c r="J57" s="174" t="s">
        <v>103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74</v>
      </c>
      <c r="D59" s="42"/>
      <c r="E59" s="42"/>
      <c r="F59" s="42"/>
      <c r="G59" s="42"/>
      <c r="H59" s="42"/>
      <c r="I59" s="42"/>
      <c r="J59" s="104">
        <f>J96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76"/>
      <c r="C60" s="177"/>
      <c r="D60" s="178" t="s">
        <v>105</v>
      </c>
      <c r="E60" s="179"/>
      <c r="F60" s="179"/>
      <c r="G60" s="179"/>
      <c r="H60" s="179"/>
      <c r="I60" s="179"/>
      <c r="J60" s="180">
        <f>J97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106</v>
      </c>
      <c r="E61" s="184"/>
      <c r="F61" s="184"/>
      <c r="G61" s="184"/>
      <c r="H61" s="184"/>
      <c r="I61" s="184"/>
      <c r="J61" s="185">
        <f>J98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107</v>
      </c>
      <c r="E62" s="184"/>
      <c r="F62" s="184"/>
      <c r="G62" s="184"/>
      <c r="H62" s="184"/>
      <c r="I62" s="184"/>
      <c r="J62" s="185">
        <f>J107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108</v>
      </c>
      <c r="E63" s="184"/>
      <c r="F63" s="184"/>
      <c r="G63" s="184"/>
      <c r="H63" s="184"/>
      <c r="I63" s="184"/>
      <c r="J63" s="185">
        <f>J201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109</v>
      </c>
      <c r="E64" s="184"/>
      <c r="F64" s="184"/>
      <c r="G64" s="184"/>
      <c r="H64" s="184"/>
      <c r="I64" s="184"/>
      <c r="J64" s="185">
        <f>J235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110</v>
      </c>
      <c r="E65" s="184"/>
      <c r="F65" s="184"/>
      <c r="G65" s="184"/>
      <c r="H65" s="184"/>
      <c r="I65" s="184"/>
      <c r="J65" s="185">
        <f>J249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111</v>
      </c>
      <c r="E66" s="179"/>
      <c r="F66" s="179"/>
      <c r="G66" s="179"/>
      <c r="H66" s="179"/>
      <c r="I66" s="179"/>
      <c r="J66" s="180">
        <f>J253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112</v>
      </c>
      <c r="E67" s="184"/>
      <c r="F67" s="184"/>
      <c r="G67" s="184"/>
      <c r="H67" s="184"/>
      <c r="I67" s="184"/>
      <c r="J67" s="185">
        <f>J254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113</v>
      </c>
      <c r="E68" s="184"/>
      <c r="F68" s="184"/>
      <c r="G68" s="184"/>
      <c r="H68" s="184"/>
      <c r="I68" s="184"/>
      <c r="J68" s="185">
        <f>J263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114</v>
      </c>
      <c r="E69" s="184"/>
      <c r="F69" s="184"/>
      <c r="G69" s="184"/>
      <c r="H69" s="184"/>
      <c r="I69" s="184"/>
      <c r="J69" s="185">
        <f>J291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115</v>
      </c>
      <c r="E70" s="184"/>
      <c r="F70" s="184"/>
      <c r="G70" s="184"/>
      <c r="H70" s="184"/>
      <c r="I70" s="184"/>
      <c r="J70" s="185">
        <f>J341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116</v>
      </c>
      <c r="E71" s="184"/>
      <c r="F71" s="184"/>
      <c r="G71" s="184"/>
      <c r="H71" s="184"/>
      <c r="I71" s="184"/>
      <c r="J71" s="185">
        <f>J450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117</v>
      </c>
      <c r="E72" s="184"/>
      <c r="F72" s="184"/>
      <c r="G72" s="184"/>
      <c r="H72" s="184"/>
      <c r="I72" s="184"/>
      <c r="J72" s="185">
        <f>J482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118</v>
      </c>
      <c r="E73" s="184"/>
      <c r="F73" s="184"/>
      <c r="G73" s="184"/>
      <c r="H73" s="184"/>
      <c r="I73" s="184"/>
      <c r="J73" s="185">
        <f>J692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119</v>
      </c>
      <c r="E74" s="184"/>
      <c r="F74" s="184"/>
      <c r="G74" s="184"/>
      <c r="H74" s="184"/>
      <c r="I74" s="184"/>
      <c r="J74" s="185">
        <f>J757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6"/>
      <c r="C75" s="177"/>
      <c r="D75" s="178" t="s">
        <v>120</v>
      </c>
      <c r="E75" s="179"/>
      <c r="F75" s="179"/>
      <c r="G75" s="179"/>
      <c r="H75" s="179"/>
      <c r="I75" s="179"/>
      <c r="J75" s="180">
        <f>J926</f>
        <v>0</v>
      </c>
      <c r="K75" s="177"/>
      <c r="L75" s="18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2"/>
      <c r="C76" s="127"/>
      <c r="D76" s="183" t="s">
        <v>121</v>
      </c>
      <c r="E76" s="184"/>
      <c r="F76" s="184"/>
      <c r="G76" s="184"/>
      <c r="H76" s="184"/>
      <c r="I76" s="184"/>
      <c r="J76" s="185">
        <f>J927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122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71" t="str">
        <f>E7</f>
        <v>Ul. T.G. Masaryka č.p. 2320, stavební úpravy bytu č.4</v>
      </c>
      <c r="F86" s="34"/>
      <c r="G86" s="34"/>
      <c r="H86" s="34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99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E9</f>
        <v>08d01 - Stavební část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F12</f>
        <v>Frýdek-Místek</v>
      </c>
      <c r="G90" s="42"/>
      <c r="H90" s="42"/>
      <c r="I90" s="34" t="s">
        <v>23</v>
      </c>
      <c r="J90" s="74" t="str">
        <f>IF(J12="","",J12)</f>
        <v>9. 6. 2023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5.65" customHeight="1">
      <c r="A92" s="40"/>
      <c r="B92" s="41"/>
      <c r="C92" s="34" t="s">
        <v>25</v>
      </c>
      <c r="D92" s="42"/>
      <c r="E92" s="42"/>
      <c r="F92" s="29" t="str">
        <f>E15</f>
        <v>Statutární město Frýdek-Místek</v>
      </c>
      <c r="G92" s="42"/>
      <c r="H92" s="42"/>
      <c r="I92" s="34" t="s">
        <v>33</v>
      </c>
      <c r="J92" s="38" t="str">
        <f>E21</f>
        <v>CONSTRUCTUS s.r.o.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31</v>
      </c>
      <c r="D93" s="42"/>
      <c r="E93" s="42"/>
      <c r="F93" s="29" t="str">
        <f>IF(E18="","",E18)</f>
        <v>Vyplň údaj</v>
      </c>
      <c r="G93" s="42"/>
      <c r="H93" s="42"/>
      <c r="I93" s="34" t="s">
        <v>38</v>
      </c>
      <c r="J93" s="38" t="str">
        <f>E24</f>
        <v xml:space="preserve"> 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7"/>
      <c r="B95" s="188"/>
      <c r="C95" s="189" t="s">
        <v>123</v>
      </c>
      <c r="D95" s="190" t="s">
        <v>61</v>
      </c>
      <c r="E95" s="190" t="s">
        <v>57</v>
      </c>
      <c r="F95" s="190" t="s">
        <v>58</v>
      </c>
      <c r="G95" s="190" t="s">
        <v>124</v>
      </c>
      <c r="H95" s="190" t="s">
        <v>125</v>
      </c>
      <c r="I95" s="190" t="s">
        <v>126</v>
      </c>
      <c r="J95" s="190" t="s">
        <v>103</v>
      </c>
      <c r="K95" s="191" t="s">
        <v>127</v>
      </c>
      <c r="L95" s="192"/>
      <c r="M95" s="94" t="s">
        <v>19</v>
      </c>
      <c r="N95" s="95" t="s">
        <v>46</v>
      </c>
      <c r="O95" s="95" t="s">
        <v>128</v>
      </c>
      <c r="P95" s="95" t="s">
        <v>129</v>
      </c>
      <c r="Q95" s="95" t="s">
        <v>130</v>
      </c>
      <c r="R95" s="95" t="s">
        <v>131</v>
      </c>
      <c r="S95" s="95" t="s">
        <v>132</v>
      </c>
      <c r="T95" s="96" t="s">
        <v>133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40"/>
      <c r="B96" s="41"/>
      <c r="C96" s="101" t="s">
        <v>134</v>
      </c>
      <c r="D96" s="42"/>
      <c r="E96" s="42"/>
      <c r="F96" s="42"/>
      <c r="G96" s="42"/>
      <c r="H96" s="42"/>
      <c r="I96" s="42"/>
      <c r="J96" s="193">
        <f>BK96</f>
        <v>0</v>
      </c>
      <c r="K96" s="42"/>
      <c r="L96" s="46"/>
      <c r="M96" s="97"/>
      <c r="N96" s="194"/>
      <c r="O96" s="98"/>
      <c r="P96" s="195">
        <f>P97+P253+P926</f>
        <v>0</v>
      </c>
      <c r="Q96" s="98"/>
      <c r="R96" s="195">
        <f>R97+R253+R926</f>
        <v>8.3189468099999999</v>
      </c>
      <c r="S96" s="98"/>
      <c r="T96" s="196">
        <f>T97+T253+T926</f>
        <v>6.3421856299999995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75</v>
      </c>
      <c r="AU96" s="19" t="s">
        <v>104</v>
      </c>
      <c r="BK96" s="197">
        <f>BK97+BK253+BK926</f>
        <v>0</v>
      </c>
    </row>
    <row r="97" s="12" customFormat="1" ht="25.92" customHeight="1">
      <c r="A97" s="12"/>
      <c r="B97" s="198"/>
      <c r="C97" s="199"/>
      <c r="D97" s="200" t="s">
        <v>75</v>
      </c>
      <c r="E97" s="201" t="s">
        <v>135</v>
      </c>
      <c r="F97" s="201" t="s">
        <v>136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P98+P107+P201+P235+P249</f>
        <v>0</v>
      </c>
      <c r="Q97" s="206"/>
      <c r="R97" s="207">
        <f>R98+R107+R201+R235+R249</f>
        <v>3.2378837200000001</v>
      </c>
      <c r="S97" s="206"/>
      <c r="T97" s="208">
        <f>T98+T107+T201+T235+T249</f>
        <v>2.8327419999999996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84</v>
      </c>
      <c r="AT97" s="210" t="s">
        <v>75</v>
      </c>
      <c r="AU97" s="210" t="s">
        <v>76</v>
      </c>
      <c r="AY97" s="209" t="s">
        <v>137</v>
      </c>
      <c r="BK97" s="211">
        <f>BK98+BK107+BK201+BK235+BK249</f>
        <v>0</v>
      </c>
    </row>
    <row r="98" s="12" customFormat="1" ht="22.8" customHeight="1">
      <c r="A98" s="12"/>
      <c r="B98" s="198"/>
      <c r="C98" s="199"/>
      <c r="D98" s="200" t="s">
        <v>75</v>
      </c>
      <c r="E98" s="212" t="s">
        <v>138</v>
      </c>
      <c r="F98" s="212" t="s">
        <v>139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SUM(P99:P106)</f>
        <v>0</v>
      </c>
      <c r="Q98" s="206"/>
      <c r="R98" s="207">
        <f>SUM(R99:R106)</f>
        <v>0.46221999999999996</v>
      </c>
      <c r="S98" s="206"/>
      <c r="T98" s="208">
        <f>SUM(T99:T106)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84</v>
      </c>
      <c r="AT98" s="210" t="s">
        <v>75</v>
      </c>
      <c r="AU98" s="210" t="s">
        <v>84</v>
      </c>
      <c r="AY98" s="209" t="s">
        <v>137</v>
      </c>
      <c r="BK98" s="211">
        <f>SUM(BK99:BK106)</f>
        <v>0</v>
      </c>
    </row>
    <row r="99" s="2" customFormat="1" ht="24.15" customHeight="1">
      <c r="A99" s="40"/>
      <c r="B99" s="41"/>
      <c r="C99" s="214" t="s">
        <v>84</v>
      </c>
      <c r="D99" s="214" t="s">
        <v>140</v>
      </c>
      <c r="E99" s="215" t="s">
        <v>141</v>
      </c>
      <c r="F99" s="216" t="s">
        <v>142</v>
      </c>
      <c r="G99" s="217" t="s">
        <v>143</v>
      </c>
      <c r="H99" s="218">
        <v>1</v>
      </c>
      <c r="I99" s="219"/>
      <c r="J99" s="220">
        <f>ROUND(I99*H99,2)</f>
        <v>0</v>
      </c>
      <c r="K99" s="216" t="s">
        <v>144</v>
      </c>
      <c r="L99" s="46"/>
      <c r="M99" s="221" t="s">
        <v>19</v>
      </c>
      <c r="N99" s="222" t="s">
        <v>48</v>
      </c>
      <c r="O99" s="86"/>
      <c r="P99" s="223">
        <f>O99*H99</f>
        <v>0</v>
      </c>
      <c r="Q99" s="223">
        <v>0.0056499999999999996</v>
      </c>
      <c r="R99" s="223">
        <f>Q99*H99</f>
        <v>0.0056499999999999996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145</v>
      </c>
      <c r="AT99" s="225" t="s">
        <v>140</v>
      </c>
      <c r="AU99" s="225" t="s">
        <v>90</v>
      </c>
      <c r="AY99" s="19" t="s">
        <v>137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90</v>
      </c>
      <c r="BK99" s="226">
        <f>ROUND(I99*H99,2)</f>
        <v>0</v>
      </c>
      <c r="BL99" s="19" t="s">
        <v>145</v>
      </c>
      <c r="BM99" s="225" t="s">
        <v>146</v>
      </c>
    </row>
    <row r="100" s="2" customFormat="1">
      <c r="A100" s="40"/>
      <c r="B100" s="41"/>
      <c r="C100" s="42"/>
      <c r="D100" s="227" t="s">
        <v>147</v>
      </c>
      <c r="E100" s="42"/>
      <c r="F100" s="228" t="s">
        <v>148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147</v>
      </c>
      <c r="AU100" s="19" t="s">
        <v>90</v>
      </c>
    </row>
    <row r="101" s="2" customFormat="1">
      <c r="A101" s="40"/>
      <c r="B101" s="41"/>
      <c r="C101" s="42"/>
      <c r="D101" s="232" t="s">
        <v>149</v>
      </c>
      <c r="E101" s="42"/>
      <c r="F101" s="233" t="s">
        <v>150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149</v>
      </c>
      <c r="AU101" s="19" t="s">
        <v>90</v>
      </c>
    </row>
    <row r="102" s="2" customFormat="1" ht="24.15" customHeight="1">
      <c r="A102" s="40"/>
      <c r="B102" s="41"/>
      <c r="C102" s="214" t="s">
        <v>90</v>
      </c>
      <c r="D102" s="214" t="s">
        <v>140</v>
      </c>
      <c r="E102" s="215" t="s">
        <v>151</v>
      </c>
      <c r="F102" s="216" t="s">
        <v>152</v>
      </c>
      <c r="G102" s="217" t="s">
        <v>153</v>
      </c>
      <c r="H102" s="218">
        <v>1.8</v>
      </c>
      <c r="I102" s="219"/>
      <c r="J102" s="220">
        <f>ROUND(I102*H102,2)</f>
        <v>0</v>
      </c>
      <c r="K102" s="216" t="s">
        <v>144</v>
      </c>
      <c r="L102" s="46"/>
      <c r="M102" s="221" t="s">
        <v>19</v>
      </c>
      <c r="N102" s="222" t="s">
        <v>48</v>
      </c>
      <c r="O102" s="86"/>
      <c r="P102" s="223">
        <f>O102*H102</f>
        <v>0</v>
      </c>
      <c r="Q102" s="223">
        <v>0.25364999999999999</v>
      </c>
      <c r="R102" s="223">
        <f>Q102*H102</f>
        <v>0.45656999999999998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145</v>
      </c>
      <c r="AT102" s="225" t="s">
        <v>140</v>
      </c>
      <c r="AU102" s="225" t="s">
        <v>90</v>
      </c>
      <c r="AY102" s="19" t="s">
        <v>137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90</v>
      </c>
      <c r="BK102" s="226">
        <f>ROUND(I102*H102,2)</f>
        <v>0</v>
      </c>
      <c r="BL102" s="19" t="s">
        <v>145</v>
      </c>
      <c r="BM102" s="225" t="s">
        <v>154</v>
      </c>
    </row>
    <row r="103" s="2" customFormat="1">
      <c r="A103" s="40"/>
      <c r="B103" s="41"/>
      <c r="C103" s="42"/>
      <c r="D103" s="227" t="s">
        <v>147</v>
      </c>
      <c r="E103" s="42"/>
      <c r="F103" s="228" t="s">
        <v>155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147</v>
      </c>
      <c r="AU103" s="19" t="s">
        <v>90</v>
      </c>
    </row>
    <row r="104" s="2" customFormat="1">
      <c r="A104" s="40"/>
      <c r="B104" s="41"/>
      <c r="C104" s="42"/>
      <c r="D104" s="232" t="s">
        <v>149</v>
      </c>
      <c r="E104" s="42"/>
      <c r="F104" s="233" t="s">
        <v>156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149</v>
      </c>
      <c r="AU104" s="19" t="s">
        <v>90</v>
      </c>
    </row>
    <row r="105" s="13" customFormat="1">
      <c r="A105" s="13"/>
      <c r="B105" s="234"/>
      <c r="C105" s="235"/>
      <c r="D105" s="227" t="s">
        <v>157</v>
      </c>
      <c r="E105" s="236" t="s">
        <v>19</v>
      </c>
      <c r="F105" s="237" t="s">
        <v>158</v>
      </c>
      <c r="G105" s="235"/>
      <c r="H105" s="236" t="s">
        <v>19</v>
      </c>
      <c r="I105" s="238"/>
      <c r="J105" s="235"/>
      <c r="K105" s="235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157</v>
      </c>
      <c r="AU105" s="243" t="s">
        <v>90</v>
      </c>
      <c r="AV105" s="13" t="s">
        <v>84</v>
      </c>
      <c r="AW105" s="13" t="s">
        <v>37</v>
      </c>
      <c r="AX105" s="13" t="s">
        <v>76</v>
      </c>
      <c r="AY105" s="243" t="s">
        <v>137</v>
      </c>
    </row>
    <row r="106" s="14" customFormat="1">
      <c r="A106" s="14"/>
      <c r="B106" s="244"/>
      <c r="C106" s="245"/>
      <c r="D106" s="227" t="s">
        <v>157</v>
      </c>
      <c r="E106" s="246" t="s">
        <v>19</v>
      </c>
      <c r="F106" s="247" t="s">
        <v>159</v>
      </c>
      <c r="G106" s="245"/>
      <c r="H106" s="248">
        <v>1.8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157</v>
      </c>
      <c r="AU106" s="254" t="s">
        <v>90</v>
      </c>
      <c r="AV106" s="14" t="s">
        <v>90</v>
      </c>
      <c r="AW106" s="14" t="s">
        <v>37</v>
      </c>
      <c r="AX106" s="14" t="s">
        <v>84</v>
      </c>
      <c r="AY106" s="254" t="s">
        <v>137</v>
      </c>
    </row>
    <row r="107" s="12" customFormat="1" ht="22.8" customHeight="1">
      <c r="A107" s="12"/>
      <c r="B107" s="198"/>
      <c r="C107" s="199"/>
      <c r="D107" s="200" t="s">
        <v>75</v>
      </c>
      <c r="E107" s="212" t="s">
        <v>160</v>
      </c>
      <c r="F107" s="212" t="s">
        <v>161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SUM(P108:P200)</f>
        <v>0</v>
      </c>
      <c r="Q107" s="206"/>
      <c r="R107" s="207">
        <f>SUM(R108:R200)</f>
        <v>2.7034066000000001</v>
      </c>
      <c r="S107" s="206"/>
      <c r="T107" s="208">
        <f>SUM(T108:T200)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84</v>
      </c>
      <c r="AT107" s="210" t="s">
        <v>75</v>
      </c>
      <c r="AU107" s="210" t="s">
        <v>84</v>
      </c>
      <c r="AY107" s="209" t="s">
        <v>137</v>
      </c>
      <c r="BK107" s="211">
        <f>SUM(BK108:BK200)</f>
        <v>0</v>
      </c>
    </row>
    <row r="108" s="2" customFormat="1" ht="24.15" customHeight="1">
      <c r="A108" s="40"/>
      <c r="B108" s="41"/>
      <c r="C108" s="214" t="s">
        <v>138</v>
      </c>
      <c r="D108" s="214" t="s">
        <v>140</v>
      </c>
      <c r="E108" s="215" t="s">
        <v>162</v>
      </c>
      <c r="F108" s="216" t="s">
        <v>163</v>
      </c>
      <c r="G108" s="217" t="s">
        <v>153</v>
      </c>
      <c r="H108" s="218">
        <v>95.159000000000006</v>
      </c>
      <c r="I108" s="219"/>
      <c r="J108" s="220">
        <f>ROUND(I108*H108,2)</f>
        <v>0</v>
      </c>
      <c r="K108" s="216" t="s">
        <v>144</v>
      </c>
      <c r="L108" s="46"/>
      <c r="M108" s="221" t="s">
        <v>19</v>
      </c>
      <c r="N108" s="222" t="s">
        <v>48</v>
      </c>
      <c r="O108" s="86"/>
      <c r="P108" s="223">
        <f>O108*H108</f>
        <v>0</v>
      </c>
      <c r="Q108" s="223">
        <v>0.00025999999999999998</v>
      </c>
      <c r="R108" s="223">
        <f>Q108*H108</f>
        <v>0.024741340000000001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145</v>
      </c>
      <c r="AT108" s="225" t="s">
        <v>140</v>
      </c>
      <c r="AU108" s="225" t="s">
        <v>90</v>
      </c>
      <c r="AY108" s="19" t="s">
        <v>137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90</v>
      </c>
      <c r="BK108" s="226">
        <f>ROUND(I108*H108,2)</f>
        <v>0</v>
      </c>
      <c r="BL108" s="19" t="s">
        <v>145</v>
      </c>
      <c r="BM108" s="225" t="s">
        <v>164</v>
      </c>
    </row>
    <row r="109" s="2" customFormat="1">
      <c r="A109" s="40"/>
      <c r="B109" s="41"/>
      <c r="C109" s="42"/>
      <c r="D109" s="227" t="s">
        <v>147</v>
      </c>
      <c r="E109" s="42"/>
      <c r="F109" s="228" t="s">
        <v>165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147</v>
      </c>
      <c r="AU109" s="19" t="s">
        <v>90</v>
      </c>
    </row>
    <row r="110" s="2" customFormat="1">
      <c r="A110" s="40"/>
      <c r="B110" s="41"/>
      <c r="C110" s="42"/>
      <c r="D110" s="232" t="s">
        <v>149</v>
      </c>
      <c r="E110" s="42"/>
      <c r="F110" s="233" t="s">
        <v>166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149</v>
      </c>
      <c r="AU110" s="19" t="s">
        <v>90</v>
      </c>
    </row>
    <row r="111" s="13" customFormat="1">
      <c r="A111" s="13"/>
      <c r="B111" s="234"/>
      <c r="C111" s="235"/>
      <c r="D111" s="227" t="s">
        <v>157</v>
      </c>
      <c r="E111" s="236" t="s">
        <v>19</v>
      </c>
      <c r="F111" s="237" t="s">
        <v>167</v>
      </c>
      <c r="G111" s="235"/>
      <c r="H111" s="236" t="s">
        <v>19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157</v>
      </c>
      <c r="AU111" s="243" t="s">
        <v>90</v>
      </c>
      <c r="AV111" s="13" t="s">
        <v>84</v>
      </c>
      <c r="AW111" s="13" t="s">
        <v>37</v>
      </c>
      <c r="AX111" s="13" t="s">
        <v>76</v>
      </c>
      <c r="AY111" s="243" t="s">
        <v>137</v>
      </c>
    </row>
    <row r="112" s="14" customFormat="1">
      <c r="A112" s="14"/>
      <c r="B112" s="244"/>
      <c r="C112" s="245"/>
      <c r="D112" s="227" t="s">
        <v>157</v>
      </c>
      <c r="E112" s="246" t="s">
        <v>19</v>
      </c>
      <c r="F112" s="247" t="s">
        <v>168</v>
      </c>
      <c r="G112" s="245"/>
      <c r="H112" s="248">
        <v>15.715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157</v>
      </c>
      <c r="AU112" s="254" t="s">
        <v>90</v>
      </c>
      <c r="AV112" s="14" t="s">
        <v>90</v>
      </c>
      <c r="AW112" s="14" t="s">
        <v>37</v>
      </c>
      <c r="AX112" s="14" t="s">
        <v>76</v>
      </c>
      <c r="AY112" s="254" t="s">
        <v>137</v>
      </c>
    </row>
    <row r="113" s="14" customFormat="1">
      <c r="A113" s="14"/>
      <c r="B113" s="244"/>
      <c r="C113" s="245"/>
      <c r="D113" s="227" t="s">
        <v>157</v>
      </c>
      <c r="E113" s="246" t="s">
        <v>19</v>
      </c>
      <c r="F113" s="247" t="s">
        <v>169</v>
      </c>
      <c r="G113" s="245"/>
      <c r="H113" s="248">
        <v>-0.028000000000000001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157</v>
      </c>
      <c r="AU113" s="254" t="s">
        <v>90</v>
      </c>
      <c r="AV113" s="14" t="s">
        <v>90</v>
      </c>
      <c r="AW113" s="14" t="s">
        <v>37</v>
      </c>
      <c r="AX113" s="14" t="s">
        <v>76</v>
      </c>
      <c r="AY113" s="254" t="s">
        <v>137</v>
      </c>
    </row>
    <row r="114" s="13" customFormat="1">
      <c r="A114" s="13"/>
      <c r="B114" s="234"/>
      <c r="C114" s="235"/>
      <c r="D114" s="227" t="s">
        <v>157</v>
      </c>
      <c r="E114" s="236" t="s">
        <v>19</v>
      </c>
      <c r="F114" s="237" t="s">
        <v>170</v>
      </c>
      <c r="G114" s="235"/>
      <c r="H114" s="236" t="s">
        <v>19</v>
      </c>
      <c r="I114" s="238"/>
      <c r="J114" s="235"/>
      <c r="K114" s="235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157</v>
      </c>
      <c r="AU114" s="243" t="s">
        <v>90</v>
      </c>
      <c r="AV114" s="13" t="s">
        <v>84</v>
      </c>
      <c r="AW114" s="13" t="s">
        <v>37</v>
      </c>
      <c r="AX114" s="13" t="s">
        <v>76</v>
      </c>
      <c r="AY114" s="243" t="s">
        <v>137</v>
      </c>
    </row>
    <row r="115" s="14" customFormat="1">
      <c r="A115" s="14"/>
      <c r="B115" s="244"/>
      <c r="C115" s="245"/>
      <c r="D115" s="227" t="s">
        <v>157</v>
      </c>
      <c r="E115" s="246" t="s">
        <v>19</v>
      </c>
      <c r="F115" s="247" t="s">
        <v>171</v>
      </c>
      <c r="G115" s="245"/>
      <c r="H115" s="248">
        <v>14.768000000000001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157</v>
      </c>
      <c r="AU115" s="254" t="s">
        <v>90</v>
      </c>
      <c r="AV115" s="14" t="s">
        <v>90</v>
      </c>
      <c r="AW115" s="14" t="s">
        <v>37</v>
      </c>
      <c r="AX115" s="14" t="s">
        <v>76</v>
      </c>
      <c r="AY115" s="254" t="s">
        <v>137</v>
      </c>
    </row>
    <row r="116" s="13" customFormat="1">
      <c r="A116" s="13"/>
      <c r="B116" s="234"/>
      <c r="C116" s="235"/>
      <c r="D116" s="227" t="s">
        <v>157</v>
      </c>
      <c r="E116" s="236" t="s">
        <v>19</v>
      </c>
      <c r="F116" s="237" t="s">
        <v>172</v>
      </c>
      <c r="G116" s="235"/>
      <c r="H116" s="236" t="s">
        <v>19</v>
      </c>
      <c r="I116" s="238"/>
      <c r="J116" s="235"/>
      <c r="K116" s="235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157</v>
      </c>
      <c r="AU116" s="243" t="s">
        <v>90</v>
      </c>
      <c r="AV116" s="13" t="s">
        <v>84</v>
      </c>
      <c r="AW116" s="13" t="s">
        <v>37</v>
      </c>
      <c r="AX116" s="13" t="s">
        <v>76</v>
      </c>
      <c r="AY116" s="243" t="s">
        <v>137</v>
      </c>
    </row>
    <row r="117" s="14" customFormat="1">
      <c r="A117" s="14"/>
      <c r="B117" s="244"/>
      <c r="C117" s="245"/>
      <c r="D117" s="227" t="s">
        <v>157</v>
      </c>
      <c r="E117" s="246" t="s">
        <v>19</v>
      </c>
      <c r="F117" s="247" t="s">
        <v>173</v>
      </c>
      <c r="G117" s="245"/>
      <c r="H117" s="248">
        <v>11.661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157</v>
      </c>
      <c r="AU117" s="254" t="s">
        <v>90</v>
      </c>
      <c r="AV117" s="14" t="s">
        <v>90</v>
      </c>
      <c r="AW117" s="14" t="s">
        <v>37</v>
      </c>
      <c r="AX117" s="14" t="s">
        <v>76</v>
      </c>
      <c r="AY117" s="254" t="s">
        <v>137</v>
      </c>
    </row>
    <row r="118" s="14" customFormat="1">
      <c r="A118" s="14"/>
      <c r="B118" s="244"/>
      <c r="C118" s="245"/>
      <c r="D118" s="227" t="s">
        <v>157</v>
      </c>
      <c r="E118" s="246" t="s">
        <v>19</v>
      </c>
      <c r="F118" s="247" t="s">
        <v>174</v>
      </c>
      <c r="G118" s="245"/>
      <c r="H118" s="248">
        <v>-0.27500000000000002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157</v>
      </c>
      <c r="AU118" s="254" t="s">
        <v>90</v>
      </c>
      <c r="AV118" s="14" t="s">
        <v>90</v>
      </c>
      <c r="AW118" s="14" t="s">
        <v>37</v>
      </c>
      <c r="AX118" s="14" t="s">
        <v>76</v>
      </c>
      <c r="AY118" s="254" t="s">
        <v>137</v>
      </c>
    </row>
    <row r="119" s="13" customFormat="1">
      <c r="A119" s="13"/>
      <c r="B119" s="234"/>
      <c r="C119" s="235"/>
      <c r="D119" s="227" t="s">
        <v>157</v>
      </c>
      <c r="E119" s="236" t="s">
        <v>19</v>
      </c>
      <c r="F119" s="237" t="s">
        <v>175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157</v>
      </c>
      <c r="AU119" s="243" t="s">
        <v>90</v>
      </c>
      <c r="AV119" s="13" t="s">
        <v>84</v>
      </c>
      <c r="AW119" s="13" t="s">
        <v>37</v>
      </c>
      <c r="AX119" s="13" t="s">
        <v>76</v>
      </c>
      <c r="AY119" s="243" t="s">
        <v>137</v>
      </c>
    </row>
    <row r="120" s="14" customFormat="1">
      <c r="A120" s="14"/>
      <c r="B120" s="244"/>
      <c r="C120" s="245"/>
      <c r="D120" s="227" t="s">
        <v>157</v>
      </c>
      <c r="E120" s="246" t="s">
        <v>19</v>
      </c>
      <c r="F120" s="247" t="s">
        <v>176</v>
      </c>
      <c r="G120" s="245"/>
      <c r="H120" s="248">
        <v>1.98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157</v>
      </c>
      <c r="AU120" s="254" t="s">
        <v>90</v>
      </c>
      <c r="AV120" s="14" t="s">
        <v>90</v>
      </c>
      <c r="AW120" s="14" t="s">
        <v>37</v>
      </c>
      <c r="AX120" s="14" t="s">
        <v>76</v>
      </c>
      <c r="AY120" s="254" t="s">
        <v>137</v>
      </c>
    </row>
    <row r="121" s="13" customFormat="1">
      <c r="A121" s="13"/>
      <c r="B121" s="234"/>
      <c r="C121" s="235"/>
      <c r="D121" s="227" t="s">
        <v>157</v>
      </c>
      <c r="E121" s="236" t="s">
        <v>19</v>
      </c>
      <c r="F121" s="237" t="s">
        <v>177</v>
      </c>
      <c r="G121" s="235"/>
      <c r="H121" s="236" t="s">
        <v>19</v>
      </c>
      <c r="I121" s="238"/>
      <c r="J121" s="235"/>
      <c r="K121" s="235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157</v>
      </c>
      <c r="AU121" s="243" t="s">
        <v>90</v>
      </c>
      <c r="AV121" s="13" t="s">
        <v>84</v>
      </c>
      <c r="AW121" s="13" t="s">
        <v>37</v>
      </c>
      <c r="AX121" s="13" t="s">
        <v>76</v>
      </c>
      <c r="AY121" s="243" t="s">
        <v>137</v>
      </c>
    </row>
    <row r="122" s="14" customFormat="1">
      <c r="A122" s="14"/>
      <c r="B122" s="244"/>
      <c r="C122" s="245"/>
      <c r="D122" s="227" t="s">
        <v>157</v>
      </c>
      <c r="E122" s="246" t="s">
        <v>19</v>
      </c>
      <c r="F122" s="247" t="s">
        <v>178</v>
      </c>
      <c r="G122" s="245"/>
      <c r="H122" s="248">
        <v>15.842000000000001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157</v>
      </c>
      <c r="AU122" s="254" t="s">
        <v>90</v>
      </c>
      <c r="AV122" s="14" t="s">
        <v>90</v>
      </c>
      <c r="AW122" s="14" t="s">
        <v>37</v>
      </c>
      <c r="AX122" s="14" t="s">
        <v>76</v>
      </c>
      <c r="AY122" s="254" t="s">
        <v>137</v>
      </c>
    </row>
    <row r="123" s="13" customFormat="1">
      <c r="A123" s="13"/>
      <c r="B123" s="234"/>
      <c r="C123" s="235"/>
      <c r="D123" s="227" t="s">
        <v>157</v>
      </c>
      <c r="E123" s="236" t="s">
        <v>19</v>
      </c>
      <c r="F123" s="237" t="s">
        <v>179</v>
      </c>
      <c r="G123" s="235"/>
      <c r="H123" s="236" t="s">
        <v>19</v>
      </c>
      <c r="I123" s="238"/>
      <c r="J123" s="235"/>
      <c r="K123" s="235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157</v>
      </c>
      <c r="AU123" s="243" t="s">
        <v>90</v>
      </c>
      <c r="AV123" s="13" t="s">
        <v>84</v>
      </c>
      <c r="AW123" s="13" t="s">
        <v>37</v>
      </c>
      <c r="AX123" s="13" t="s">
        <v>76</v>
      </c>
      <c r="AY123" s="243" t="s">
        <v>137</v>
      </c>
    </row>
    <row r="124" s="14" customFormat="1">
      <c r="A124" s="14"/>
      <c r="B124" s="244"/>
      <c r="C124" s="245"/>
      <c r="D124" s="227" t="s">
        <v>157</v>
      </c>
      <c r="E124" s="246" t="s">
        <v>19</v>
      </c>
      <c r="F124" s="247" t="s">
        <v>180</v>
      </c>
      <c r="G124" s="245"/>
      <c r="H124" s="248">
        <v>18.779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157</v>
      </c>
      <c r="AU124" s="254" t="s">
        <v>90</v>
      </c>
      <c r="AV124" s="14" t="s">
        <v>90</v>
      </c>
      <c r="AW124" s="14" t="s">
        <v>37</v>
      </c>
      <c r="AX124" s="14" t="s">
        <v>76</v>
      </c>
      <c r="AY124" s="254" t="s">
        <v>137</v>
      </c>
    </row>
    <row r="125" s="13" customFormat="1">
      <c r="A125" s="13"/>
      <c r="B125" s="234"/>
      <c r="C125" s="235"/>
      <c r="D125" s="227" t="s">
        <v>157</v>
      </c>
      <c r="E125" s="236" t="s">
        <v>19</v>
      </c>
      <c r="F125" s="237" t="s">
        <v>181</v>
      </c>
      <c r="G125" s="235"/>
      <c r="H125" s="236" t="s">
        <v>19</v>
      </c>
      <c r="I125" s="238"/>
      <c r="J125" s="235"/>
      <c r="K125" s="235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157</v>
      </c>
      <c r="AU125" s="243" t="s">
        <v>90</v>
      </c>
      <c r="AV125" s="13" t="s">
        <v>84</v>
      </c>
      <c r="AW125" s="13" t="s">
        <v>37</v>
      </c>
      <c r="AX125" s="13" t="s">
        <v>76</v>
      </c>
      <c r="AY125" s="243" t="s">
        <v>137</v>
      </c>
    </row>
    <row r="126" s="14" customFormat="1">
      <c r="A126" s="14"/>
      <c r="B126" s="244"/>
      <c r="C126" s="245"/>
      <c r="D126" s="227" t="s">
        <v>157</v>
      </c>
      <c r="E126" s="246" t="s">
        <v>19</v>
      </c>
      <c r="F126" s="247" t="s">
        <v>182</v>
      </c>
      <c r="G126" s="245"/>
      <c r="H126" s="248">
        <v>16.716999999999999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157</v>
      </c>
      <c r="AU126" s="254" t="s">
        <v>90</v>
      </c>
      <c r="AV126" s="14" t="s">
        <v>90</v>
      </c>
      <c r="AW126" s="14" t="s">
        <v>37</v>
      </c>
      <c r="AX126" s="14" t="s">
        <v>76</v>
      </c>
      <c r="AY126" s="254" t="s">
        <v>137</v>
      </c>
    </row>
    <row r="127" s="15" customFormat="1">
      <c r="A127" s="15"/>
      <c r="B127" s="255"/>
      <c r="C127" s="256"/>
      <c r="D127" s="227" t="s">
        <v>157</v>
      </c>
      <c r="E127" s="257" t="s">
        <v>19</v>
      </c>
      <c r="F127" s="258" t="s">
        <v>183</v>
      </c>
      <c r="G127" s="256"/>
      <c r="H127" s="259">
        <v>95.159000000000006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5" t="s">
        <v>157</v>
      </c>
      <c r="AU127" s="265" t="s">
        <v>90</v>
      </c>
      <c r="AV127" s="15" t="s">
        <v>145</v>
      </c>
      <c r="AW127" s="15" t="s">
        <v>37</v>
      </c>
      <c r="AX127" s="15" t="s">
        <v>84</v>
      </c>
      <c r="AY127" s="265" t="s">
        <v>137</v>
      </c>
    </row>
    <row r="128" s="2" customFormat="1" ht="24.15" customHeight="1">
      <c r="A128" s="40"/>
      <c r="B128" s="41"/>
      <c r="C128" s="214" t="s">
        <v>145</v>
      </c>
      <c r="D128" s="214" t="s">
        <v>140</v>
      </c>
      <c r="E128" s="215" t="s">
        <v>184</v>
      </c>
      <c r="F128" s="216" t="s">
        <v>185</v>
      </c>
      <c r="G128" s="217" t="s">
        <v>153</v>
      </c>
      <c r="H128" s="218">
        <v>95.159000000000006</v>
      </c>
      <c r="I128" s="219"/>
      <c r="J128" s="220">
        <f>ROUND(I128*H128,2)</f>
        <v>0</v>
      </c>
      <c r="K128" s="216" t="s">
        <v>144</v>
      </c>
      <c r="L128" s="46"/>
      <c r="M128" s="221" t="s">
        <v>19</v>
      </c>
      <c r="N128" s="222" t="s">
        <v>48</v>
      </c>
      <c r="O128" s="86"/>
      <c r="P128" s="223">
        <f>O128*H128</f>
        <v>0</v>
      </c>
      <c r="Q128" s="223">
        <v>0.0043800000000000002</v>
      </c>
      <c r="R128" s="223">
        <f>Q128*H128</f>
        <v>0.41679642000000006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145</v>
      </c>
      <c r="AT128" s="225" t="s">
        <v>140</v>
      </c>
      <c r="AU128" s="225" t="s">
        <v>90</v>
      </c>
      <c r="AY128" s="19" t="s">
        <v>137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90</v>
      </c>
      <c r="BK128" s="226">
        <f>ROUND(I128*H128,2)</f>
        <v>0</v>
      </c>
      <c r="BL128" s="19" t="s">
        <v>145</v>
      </c>
      <c r="BM128" s="225" t="s">
        <v>186</v>
      </c>
    </row>
    <row r="129" s="2" customFormat="1">
      <c r="A129" s="40"/>
      <c r="B129" s="41"/>
      <c r="C129" s="42"/>
      <c r="D129" s="227" t="s">
        <v>147</v>
      </c>
      <c r="E129" s="42"/>
      <c r="F129" s="228" t="s">
        <v>187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147</v>
      </c>
      <c r="AU129" s="19" t="s">
        <v>90</v>
      </c>
    </row>
    <row r="130" s="2" customFormat="1">
      <c r="A130" s="40"/>
      <c r="B130" s="41"/>
      <c r="C130" s="42"/>
      <c r="D130" s="232" t="s">
        <v>149</v>
      </c>
      <c r="E130" s="42"/>
      <c r="F130" s="233" t="s">
        <v>188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149</v>
      </c>
      <c r="AU130" s="19" t="s">
        <v>90</v>
      </c>
    </row>
    <row r="131" s="2" customFormat="1" ht="21.75" customHeight="1">
      <c r="A131" s="40"/>
      <c r="B131" s="41"/>
      <c r="C131" s="214" t="s">
        <v>189</v>
      </c>
      <c r="D131" s="214" t="s">
        <v>140</v>
      </c>
      <c r="E131" s="215" t="s">
        <v>190</v>
      </c>
      <c r="F131" s="216" t="s">
        <v>191</v>
      </c>
      <c r="G131" s="217" t="s">
        <v>153</v>
      </c>
      <c r="H131" s="218">
        <v>95.159000000000006</v>
      </c>
      <c r="I131" s="219"/>
      <c r="J131" s="220">
        <f>ROUND(I131*H131,2)</f>
        <v>0</v>
      </c>
      <c r="K131" s="216" t="s">
        <v>144</v>
      </c>
      <c r="L131" s="46"/>
      <c r="M131" s="221" t="s">
        <v>19</v>
      </c>
      <c r="N131" s="222" t="s">
        <v>48</v>
      </c>
      <c r="O131" s="86"/>
      <c r="P131" s="223">
        <f>O131*H131</f>
        <v>0</v>
      </c>
      <c r="Q131" s="223">
        <v>0.0039100000000000003</v>
      </c>
      <c r="R131" s="223">
        <f>Q131*H131</f>
        <v>0.37207169000000007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145</v>
      </c>
      <c r="AT131" s="225" t="s">
        <v>140</v>
      </c>
      <c r="AU131" s="225" t="s">
        <v>90</v>
      </c>
      <c r="AY131" s="19" t="s">
        <v>137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90</v>
      </c>
      <c r="BK131" s="226">
        <f>ROUND(I131*H131,2)</f>
        <v>0</v>
      </c>
      <c r="BL131" s="19" t="s">
        <v>145</v>
      </c>
      <c r="BM131" s="225" t="s">
        <v>192</v>
      </c>
    </row>
    <row r="132" s="2" customFormat="1">
      <c r="A132" s="40"/>
      <c r="B132" s="41"/>
      <c r="C132" s="42"/>
      <c r="D132" s="227" t="s">
        <v>147</v>
      </c>
      <c r="E132" s="42"/>
      <c r="F132" s="228" t="s">
        <v>193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147</v>
      </c>
      <c r="AU132" s="19" t="s">
        <v>90</v>
      </c>
    </row>
    <row r="133" s="2" customFormat="1">
      <c r="A133" s="40"/>
      <c r="B133" s="41"/>
      <c r="C133" s="42"/>
      <c r="D133" s="232" t="s">
        <v>149</v>
      </c>
      <c r="E133" s="42"/>
      <c r="F133" s="233" t="s">
        <v>194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149</v>
      </c>
      <c r="AU133" s="19" t="s">
        <v>90</v>
      </c>
    </row>
    <row r="134" s="2" customFormat="1" ht="24.15" customHeight="1">
      <c r="A134" s="40"/>
      <c r="B134" s="41"/>
      <c r="C134" s="214" t="s">
        <v>160</v>
      </c>
      <c r="D134" s="214" t="s">
        <v>140</v>
      </c>
      <c r="E134" s="215" t="s">
        <v>195</v>
      </c>
      <c r="F134" s="216" t="s">
        <v>196</v>
      </c>
      <c r="G134" s="217" t="s">
        <v>153</v>
      </c>
      <c r="H134" s="218">
        <v>190.31800000000001</v>
      </c>
      <c r="I134" s="219"/>
      <c r="J134" s="220">
        <f>ROUND(I134*H134,2)</f>
        <v>0</v>
      </c>
      <c r="K134" s="216" t="s">
        <v>144</v>
      </c>
      <c r="L134" s="46"/>
      <c r="M134" s="221" t="s">
        <v>19</v>
      </c>
      <c r="N134" s="222" t="s">
        <v>48</v>
      </c>
      <c r="O134" s="86"/>
      <c r="P134" s="223">
        <f>O134*H134</f>
        <v>0</v>
      </c>
      <c r="Q134" s="223">
        <v>0.0012999999999999999</v>
      </c>
      <c r="R134" s="223">
        <f>Q134*H134</f>
        <v>0.24741340000000001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145</v>
      </c>
      <c r="AT134" s="225" t="s">
        <v>140</v>
      </c>
      <c r="AU134" s="225" t="s">
        <v>90</v>
      </c>
      <c r="AY134" s="19" t="s">
        <v>137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90</v>
      </c>
      <c r="BK134" s="226">
        <f>ROUND(I134*H134,2)</f>
        <v>0</v>
      </c>
      <c r="BL134" s="19" t="s">
        <v>145</v>
      </c>
      <c r="BM134" s="225" t="s">
        <v>197</v>
      </c>
    </row>
    <row r="135" s="2" customFormat="1">
      <c r="A135" s="40"/>
      <c r="B135" s="41"/>
      <c r="C135" s="42"/>
      <c r="D135" s="227" t="s">
        <v>147</v>
      </c>
      <c r="E135" s="42"/>
      <c r="F135" s="228" t="s">
        <v>198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147</v>
      </c>
      <c r="AU135" s="19" t="s">
        <v>90</v>
      </c>
    </row>
    <row r="136" s="2" customFormat="1">
      <c r="A136" s="40"/>
      <c r="B136" s="41"/>
      <c r="C136" s="42"/>
      <c r="D136" s="232" t="s">
        <v>149</v>
      </c>
      <c r="E136" s="42"/>
      <c r="F136" s="233" t="s">
        <v>199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149</v>
      </c>
      <c r="AU136" s="19" t="s">
        <v>90</v>
      </c>
    </row>
    <row r="137" s="14" customFormat="1">
      <c r="A137" s="14"/>
      <c r="B137" s="244"/>
      <c r="C137" s="245"/>
      <c r="D137" s="227" t="s">
        <v>157</v>
      </c>
      <c r="E137" s="245"/>
      <c r="F137" s="247" t="s">
        <v>200</v>
      </c>
      <c r="G137" s="245"/>
      <c r="H137" s="248">
        <v>190.31800000000001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157</v>
      </c>
      <c r="AU137" s="254" t="s">
        <v>90</v>
      </c>
      <c r="AV137" s="14" t="s">
        <v>90</v>
      </c>
      <c r="AW137" s="14" t="s">
        <v>4</v>
      </c>
      <c r="AX137" s="14" t="s">
        <v>84</v>
      </c>
      <c r="AY137" s="254" t="s">
        <v>137</v>
      </c>
    </row>
    <row r="138" s="2" customFormat="1" ht="24.15" customHeight="1">
      <c r="A138" s="40"/>
      <c r="B138" s="41"/>
      <c r="C138" s="214" t="s">
        <v>201</v>
      </c>
      <c r="D138" s="214" t="s">
        <v>140</v>
      </c>
      <c r="E138" s="215" t="s">
        <v>202</v>
      </c>
      <c r="F138" s="216" t="s">
        <v>203</v>
      </c>
      <c r="G138" s="217" t="s">
        <v>153</v>
      </c>
      <c r="H138" s="218">
        <v>31.298999999999999</v>
      </c>
      <c r="I138" s="219"/>
      <c r="J138" s="220">
        <f>ROUND(I138*H138,2)</f>
        <v>0</v>
      </c>
      <c r="K138" s="216" t="s">
        <v>19</v>
      </c>
      <c r="L138" s="46"/>
      <c r="M138" s="221" t="s">
        <v>19</v>
      </c>
      <c r="N138" s="222" t="s">
        <v>48</v>
      </c>
      <c r="O138" s="86"/>
      <c r="P138" s="223">
        <f>O138*H138</f>
        <v>0</v>
      </c>
      <c r="Q138" s="223">
        <v>0.01575</v>
      </c>
      <c r="R138" s="223">
        <f>Q138*H138</f>
        <v>0.49295925000000002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145</v>
      </c>
      <c r="AT138" s="225" t="s">
        <v>140</v>
      </c>
      <c r="AU138" s="225" t="s">
        <v>90</v>
      </c>
      <c r="AY138" s="19" t="s">
        <v>137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90</v>
      </c>
      <c r="BK138" s="226">
        <f>ROUND(I138*H138,2)</f>
        <v>0</v>
      </c>
      <c r="BL138" s="19" t="s">
        <v>145</v>
      </c>
      <c r="BM138" s="225" t="s">
        <v>204</v>
      </c>
    </row>
    <row r="139" s="2" customFormat="1">
      <c r="A139" s="40"/>
      <c r="B139" s="41"/>
      <c r="C139" s="42"/>
      <c r="D139" s="227" t="s">
        <v>147</v>
      </c>
      <c r="E139" s="42"/>
      <c r="F139" s="228" t="s">
        <v>203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147</v>
      </c>
      <c r="AU139" s="19" t="s">
        <v>90</v>
      </c>
    </row>
    <row r="140" s="14" customFormat="1">
      <c r="A140" s="14"/>
      <c r="B140" s="244"/>
      <c r="C140" s="245"/>
      <c r="D140" s="227" t="s">
        <v>157</v>
      </c>
      <c r="E140" s="246" t="s">
        <v>19</v>
      </c>
      <c r="F140" s="247" t="s">
        <v>205</v>
      </c>
      <c r="G140" s="245"/>
      <c r="H140" s="248">
        <v>0.96899999999999997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157</v>
      </c>
      <c r="AU140" s="254" t="s">
        <v>90</v>
      </c>
      <c r="AV140" s="14" t="s">
        <v>90</v>
      </c>
      <c r="AW140" s="14" t="s">
        <v>37</v>
      </c>
      <c r="AX140" s="14" t="s">
        <v>76</v>
      </c>
      <c r="AY140" s="254" t="s">
        <v>137</v>
      </c>
    </row>
    <row r="141" s="14" customFormat="1">
      <c r="A141" s="14"/>
      <c r="B141" s="244"/>
      <c r="C141" s="245"/>
      <c r="D141" s="227" t="s">
        <v>157</v>
      </c>
      <c r="E141" s="246" t="s">
        <v>19</v>
      </c>
      <c r="F141" s="247" t="s">
        <v>206</v>
      </c>
      <c r="G141" s="245"/>
      <c r="H141" s="248">
        <v>15.504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157</v>
      </c>
      <c r="AU141" s="254" t="s">
        <v>90</v>
      </c>
      <c r="AV141" s="14" t="s">
        <v>90</v>
      </c>
      <c r="AW141" s="14" t="s">
        <v>37</v>
      </c>
      <c r="AX141" s="14" t="s">
        <v>76</v>
      </c>
      <c r="AY141" s="254" t="s">
        <v>137</v>
      </c>
    </row>
    <row r="142" s="14" customFormat="1">
      <c r="A142" s="14"/>
      <c r="B142" s="244"/>
      <c r="C142" s="245"/>
      <c r="D142" s="227" t="s">
        <v>157</v>
      </c>
      <c r="E142" s="246" t="s">
        <v>19</v>
      </c>
      <c r="F142" s="247" t="s">
        <v>207</v>
      </c>
      <c r="G142" s="245"/>
      <c r="H142" s="248">
        <v>14.119999999999999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157</v>
      </c>
      <c r="AU142" s="254" t="s">
        <v>90</v>
      </c>
      <c r="AV142" s="14" t="s">
        <v>90</v>
      </c>
      <c r="AW142" s="14" t="s">
        <v>37</v>
      </c>
      <c r="AX142" s="14" t="s">
        <v>76</v>
      </c>
      <c r="AY142" s="254" t="s">
        <v>137</v>
      </c>
    </row>
    <row r="143" s="14" customFormat="1">
      <c r="A143" s="14"/>
      <c r="B143" s="244"/>
      <c r="C143" s="245"/>
      <c r="D143" s="227" t="s">
        <v>157</v>
      </c>
      <c r="E143" s="246" t="s">
        <v>19</v>
      </c>
      <c r="F143" s="247" t="s">
        <v>208</v>
      </c>
      <c r="G143" s="245"/>
      <c r="H143" s="248">
        <v>0.70599999999999996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157</v>
      </c>
      <c r="AU143" s="254" t="s">
        <v>90</v>
      </c>
      <c r="AV143" s="14" t="s">
        <v>90</v>
      </c>
      <c r="AW143" s="14" t="s">
        <v>37</v>
      </c>
      <c r="AX143" s="14" t="s">
        <v>76</v>
      </c>
      <c r="AY143" s="254" t="s">
        <v>137</v>
      </c>
    </row>
    <row r="144" s="15" customFormat="1">
      <c r="A144" s="15"/>
      <c r="B144" s="255"/>
      <c r="C144" s="256"/>
      <c r="D144" s="227" t="s">
        <v>157</v>
      </c>
      <c r="E144" s="257" t="s">
        <v>19</v>
      </c>
      <c r="F144" s="258" t="s">
        <v>183</v>
      </c>
      <c r="G144" s="256"/>
      <c r="H144" s="259">
        <v>31.298999999999999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5" t="s">
        <v>157</v>
      </c>
      <c r="AU144" s="265" t="s">
        <v>90</v>
      </c>
      <c r="AV144" s="15" t="s">
        <v>145</v>
      </c>
      <c r="AW144" s="15" t="s">
        <v>37</v>
      </c>
      <c r="AX144" s="15" t="s">
        <v>84</v>
      </c>
      <c r="AY144" s="265" t="s">
        <v>137</v>
      </c>
    </row>
    <row r="145" s="2" customFormat="1" ht="16.5" customHeight="1">
      <c r="A145" s="40"/>
      <c r="B145" s="41"/>
      <c r="C145" s="214" t="s">
        <v>209</v>
      </c>
      <c r="D145" s="214" t="s">
        <v>140</v>
      </c>
      <c r="E145" s="215" t="s">
        <v>210</v>
      </c>
      <c r="F145" s="216" t="s">
        <v>211</v>
      </c>
      <c r="G145" s="217" t="s">
        <v>153</v>
      </c>
      <c r="H145" s="218">
        <v>4.2000000000000002</v>
      </c>
      <c r="I145" s="219"/>
      <c r="J145" s="220">
        <f>ROUND(I145*H145,2)</f>
        <v>0</v>
      </c>
      <c r="K145" s="216" t="s">
        <v>144</v>
      </c>
      <c r="L145" s="46"/>
      <c r="M145" s="221" t="s">
        <v>19</v>
      </c>
      <c r="N145" s="222" t="s">
        <v>48</v>
      </c>
      <c r="O145" s="86"/>
      <c r="P145" s="223">
        <f>O145*H145</f>
        <v>0</v>
      </c>
      <c r="Q145" s="223">
        <v>0.0064999999999999997</v>
      </c>
      <c r="R145" s="223">
        <f>Q145*H145</f>
        <v>0.027300000000000001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145</v>
      </c>
      <c r="AT145" s="225" t="s">
        <v>140</v>
      </c>
      <c r="AU145" s="225" t="s">
        <v>90</v>
      </c>
      <c r="AY145" s="19" t="s">
        <v>137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90</v>
      </c>
      <c r="BK145" s="226">
        <f>ROUND(I145*H145,2)</f>
        <v>0</v>
      </c>
      <c r="BL145" s="19" t="s">
        <v>145</v>
      </c>
      <c r="BM145" s="225" t="s">
        <v>212</v>
      </c>
    </row>
    <row r="146" s="2" customFormat="1">
      <c r="A146" s="40"/>
      <c r="B146" s="41"/>
      <c r="C146" s="42"/>
      <c r="D146" s="227" t="s">
        <v>147</v>
      </c>
      <c r="E146" s="42"/>
      <c r="F146" s="228" t="s">
        <v>213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147</v>
      </c>
      <c r="AU146" s="19" t="s">
        <v>90</v>
      </c>
    </row>
    <row r="147" s="2" customFormat="1">
      <c r="A147" s="40"/>
      <c r="B147" s="41"/>
      <c r="C147" s="42"/>
      <c r="D147" s="232" t="s">
        <v>149</v>
      </c>
      <c r="E147" s="42"/>
      <c r="F147" s="233" t="s">
        <v>214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149</v>
      </c>
      <c r="AU147" s="19" t="s">
        <v>90</v>
      </c>
    </row>
    <row r="148" s="13" customFormat="1">
      <c r="A148" s="13"/>
      <c r="B148" s="234"/>
      <c r="C148" s="235"/>
      <c r="D148" s="227" t="s">
        <v>157</v>
      </c>
      <c r="E148" s="236" t="s">
        <v>19</v>
      </c>
      <c r="F148" s="237" t="s">
        <v>158</v>
      </c>
      <c r="G148" s="235"/>
      <c r="H148" s="236" t="s">
        <v>19</v>
      </c>
      <c r="I148" s="238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157</v>
      </c>
      <c r="AU148" s="243" t="s">
        <v>90</v>
      </c>
      <c r="AV148" s="13" t="s">
        <v>84</v>
      </c>
      <c r="AW148" s="13" t="s">
        <v>37</v>
      </c>
      <c r="AX148" s="13" t="s">
        <v>76</v>
      </c>
      <c r="AY148" s="243" t="s">
        <v>137</v>
      </c>
    </row>
    <row r="149" s="14" customFormat="1">
      <c r="A149" s="14"/>
      <c r="B149" s="244"/>
      <c r="C149" s="245"/>
      <c r="D149" s="227" t="s">
        <v>157</v>
      </c>
      <c r="E149" s="246" t="s">
        <v>19</v>
      </c>
      <c r="F149" s="247" t="s">
        <v>215</v>
      </c>
      <c r="G149" s="245"/>
      <c r="H149" s="248">
        <v>4.2000000000000002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157</v>
      </c>
      <c r="AU149" s="254" t="s">
        <v>90</v>
      </c>
      <c r="AV149" s="14" t="s">
        <v>90</v>
      </c>
      <c r="AW149" s="14" t="s">
        <v>37</v>
      </c>
      <c r="AX149" s="14" t="s">
        <v>84</v>
      </c>
      <c r="AY149" s="254" t="s">
        <v>137</v>
      </c>
    </row>
    <row r="150" s="2" customFormat="1" ht="24.15" customHeight="1">
      <c r="A150" s="40"/>
      <c r="B150" s="41"/>
      <c r="C150" s="214" t="s">
        <v>216</v>
      </c>
      <c r="D150" s="214" t="s">
        <v>140</v>
      </c>
      <c r="E150" s="215" t="s">
        <v>217</v>
      </c>
      <c r="F150" s="216" t="s">
        <v>218</v>
      </c>
      <c r="G150" s="217" t="s">
        <v>153</v>
      </c>
      <c r="H150" s="218">
        <v>4.2000000000000002</v>
      </c>
      <c r="I150" s="219"/>
      <c r="J150" s="220">
        <f>ROUND(I150*H150,2)</f>
        <v>0</v>
      </c>
      <c r="K150" s="216" t="s">
        <v>144</v>
      </c>
      <c r="L150" s="46"/>
      <c r="M150" s="221" t="s">
        <v>19</v>
      </c>
      <c r="N150" s="222" t="s">
        <v>48</v>
      </c>
      <c r="O150" s="86"/>
      <c r="P150" s="223">
        <f>O150*H150</f>
        <v>0</v>
      </c>
      <c r="Q150" s="223">
        <v>0.018380000000000001</v>
      </c>
      <c r="R150" s="223">
        <f>Q150*H150</f>
        <v>0.077196000000000001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145</v>
      </c>
      <c r="AT150" s="225" t="s">
        <v>140</v>
      </c>
      <c r="AU150" s="225" t="s">
        <v>90</v>
      </c>
      <c r="AY150" s="19" t="s">
        <v>137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90</v>
      </c>
      <c r="BK150" s="226">
        <f>ROUND(I150*H150,2)</f>
        <v>0</v>
      </c>
      <c r="BL150" s="19" t="s">
        <v>145</v>
      </c>
      <c r="BM150" s="225" t="s">
        <v>219</v>
      </c>
    </row>
    <row r="151" s="2" customFormat="1">
      <c r="A151" s="40"/>
      <c r="B151" s="41"/>
      <c r="C151" s="42"/>
      <c r="D151" s="227" t="s">
        <v>147</v>
      </c>
      <c r="E151" s="42"/>
      <c r="F151" s="228" t="s">
        <v>220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147</v>
      </c>
      <c r="AU151" s="19" t="s">
        <v>90</v>
      </c>
    </row>
    <row r="152" s="2" customFormat="1">
      <c r="A152" s="40"/>
      <c r="B152" s="41"/>
      <c r="C152" s="42"/>
      <c r="D152" s="232" t="s">
        <v>149</v>
      </c>
      <c r="E152" s="42"/>
      <c r="F152" s="233" t="s">
        <v>221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149</v>
      </c>
      <c r="AU152" s="19" t="s">
        <v>90</v>
      </c>
    </row>
    <row r="153" s="13" customFormat="1">
      <c r="A153" s="13"/>
      <c r="B153" s="234"/>
      <c r="C153" s="235"/>
      <c r="D153" s="227" t="s">
        <v>157</v>
      </c>
      <c r="E153" s="236" t="s">
        <v>19</v>
      </c>
      <c r="F153" s="237" t="s">
        <v>158</v>
      </c>
      <c r="G153" s="235"/>
      <c r="H153" s="236" t="s">
        <v>19</v>
      </c>
      <c r="I153" s="238"/>
      <c r="J153" s="235"/>
      <c r="K153" s="235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157</v>
      </c>
      <c r="AU153" s="243" t="s">
        <v>90</v>
      </c>
      <c r="AV153" s="13" t="s">
        <v>84</v>
      </c>
      <c r="AW153" s="13" t="s">
        <v>37</v>
      </c>
      <c r="AX153" s="13" t="s">
        <v>76</v>
      </c>
      <c r="AY153" s="243" t="s">
        <v>137</v>
      </c>
    </row>
    <row r="154" s="14" customFormat="1">
      <c r="A154" s="14"/>
      <c r="B154" s="244"/>
      <c r="C154" s="245"/>
      <c r="D154" s="227" t="s">
        <v>157</v>
      </c>
      <c r="E154" s="246" t="s">
        <v>19</v>
      </c>
      <c r="F154" s="247" t="s">
        <v>215</v>
      </c>
      <c r="G154" s="245"/>
      <c r="H154" s="248">
        <v>4.2000000000000002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157</v>
      </c>
      <c r="AU154" s="254" t="s">
        <v>90</v>
      </c>
      <c r="AV154" s="14" t="s">
        <v>90</v>
      </c>
      <c r="AW154" s="14" t="s">
        <v>37</v>
      </c>
      <c r="AX154" s="14" t="s">
        <v>84</v>
      </c>
      <c r="AY154" s="254" t="s">
        <v>137</v>
      </c>
    </row>
    <row r="155" s="2" customFormat="1" ht="24.15" customHeight="1">
      <c r="A155" s="40"/>
      <c r="B155" s="41"/>
      <c r="C155" s="214" t="s">
        <v>222</v>
      </c>
      <c r="D155" s="214" t="s">
        <v>140</v>
      </c>
      <c r="E155" s="215" t="s">
        <v>223</v>
      </c>
      <c r="F155" s="216" t="s">
        <v>224</v>
      </c>
      <c r="G155" s="217" t="s">
        <v>143</v>
      </c>
      <c r="H155" s="218">
        <v>1</v>
      </c>
      <c r="I155" s="219"/>
      <c r="J155" s="220">
        <f>ROUND(I155*H155,2)</f>
        <v>0</v>
      </c>
      <c r="K155" s="216" t="s">
        <v>144</v>
      </c>
      <c r="L155" s="46"/>
      <c r="M155" s="221" t="s">
        <v>19</v>
      </c>
      <c r="N155" s="222" t="s">
        <v>48</v>
      </c>
      <c r="O155" s="86"/>
      <c r="P155" s="223">
        <f>O155*H155</f>
        <v>0</v>
      </c>
      <c r="Q155" s="223">
        <v>0.0037599999999999999</v>
      </c>
      <c r="R155" s="223">
        <f>Q155*H155</f>
        <v>0.0037599999999999999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145</v>
      </c>
      <c r="AT155" s="225" t="s">
        <v>140</v>
      </c>
      <c r="AU155" s="225" t="s">
        <v>90</v>
      </c>
      <c r="AY155" s="19" t="s">
        <v>137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90</v>
      </c>
      <c r="BK155" s="226">
        <f>ROUND(I155*H155,2)</f>
        <v>0</v>
      </c>
      <c r="BL155" s="19" t="s">
        <v>145</v>
      </c>
      <c r="BM155" s="225" t="s">
        <v>225</v>
      </c>
    </row>
    <row r="156" s="2" customFormat="1">
      <c r="A156" s="40"/>
      <c r="B156" s="41"/>
      <c r="C156" s="42"/>
      <c r="D156" s="227" t="s">
        <v>147</v>
      </c>
      <c r="E156" s="42"/>
      <c r="F156" s="228" t="s">
        <v>226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147</v>
      </c>
      <c r="AU156" s="19" t="s">
        <v>90</v>
      </c>
    </row>
    <row r="157" s="2" customFormat="1">
      <c r="A157" s="40"/>
      <c r="B157" s="41"/>
      <c r="C157" s="42"/>
      <c r="D157" s="232" t="s">
        <v>149</v>
      </c>
      <c r="E157" s="42"/>
      <c r="F157" s="233" t="s">
        <v>227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149</v>
      </c>
      <c r="AU157" s="19" t="s">
        <v>90</v>
      </c>
    </row>
    <row r="158" s="13" customFormat="1">
      <c r="A158" s="13"/>
      <c r="B158" s="234"/>
      <c r="C158" s="235"/>
      <c r="D158" s="227" t="s">
        <v>157</v>
      </c>
      <c r="E158" s="236" t="s">
        <v>19</v>
      </c>
      <c r="F158" s="237" t="s">
        <v>228</v>
      </c>
      <c r="G158" s="235"/>
      <c r="H158" s="236" t="s">
        <v>19</v>
      </c>
      <c r="I158" s="238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157</v>
      </c>
      <c r="AU158" s="243" t="s">
        <v>90</v>
      </c>
      <c r="AV158" s="13" t="s">
        <v>84</v>
      </c>
      <c r="AW158" s="13" t="s">
        <v>37</v>
      </c>
      <c r="AX158" s="13" t="s">
        <v>76</v>
      </c>
      <c r="AY158" s="243" t="s">
        <v>137</v>
      </c>
    </row>
    <row r="159" s="14" customFormat="1">
      <c r="A159" s="14"/>
      <c r="B159" s="244"/>
      <c r="C159" s="245"/>
      <c r="D159" s="227" t="s">
        <v>157</v>
      </c>
      <c r="E159" s="246" t="s">
        <v>19</v>
      </c>
      <c r="F159" s="247" t="s">
        <v>84</v>
      </c>
      <c r="G159" s="245"/>
      <c r="H159" s="248">
        <v>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157</v>
      </c>
      <c r="AU159" s="254" t="s">
        <v>90</v>
      </c>
      <c r="AV159" s="14" t="s">
        <v>90</v>
      </c>
      <c r="AW159" s="14" t="s">
        <v>37</v>
      </c>
      <c r="AX159" s="14" t="s">
        <v>84</v>
      </c>
      <c r="AY159" s="254" t="s">
        <v>137</v>
      </c>
    </row>
    <row r="160" s="2" customFormat="1" ht="24.15" customHeight="1">
      <c r="A160" s="40"/>
      <c r="B160" s="41"/>
      <c r="C160" s="214" t="s">
        <v>229</v>
      </c>
      <c r="D160" s="214" t="s">
        <v>140</v>
      </c>
      <c r="E160" s="215" t="s">
        <v>230</v>
      </c>
      <c r="F160" s="216" t="s">
        <v>231</v>
      </c>
      <c r="G160" s="217" t="s">
        <v>153</v>
      </c>
      <c r="H160" s="218">
        <v>22.565000000000001</v>
      </c>
      <c r="I160" s="219"/>
      <c r="J160" s="220">
        <f>ROUND(I160*H160,2)</f>
        <v>0</v>
      </c>
      <c r="K160" s="216" t="s">
        <v>144</v>
      </c>
      <c r="L160" s="46"/>
      <c r="M160" s="221" t="s">
        <v>19</v>
      </c>
      <c r="N160" s="222" t="s">
        <v>48</v>
      </c>
      <c r="O160" s="86"/>
      <c r="P160" s="223">
        <f>O160*H160</f>
        <v>0</v>
      </c>
      <c r="Q160" s="223">
        <v>0.040800000000000003</v>
      </c>
      <c r="R160" s="223">
        <f>Q160*H160</f>
        <v>0.92065200000000014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145</v>
      </c>
      <c r="AT160" s="225" t="s">
        <v>140</v>
      </c>
      <c r="AU160" s="225" t="s">
        <v>90</v>
      </c>
      <c r="AY160" s="19" t="s">
        <v>137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90</v>
      </c>
      <c r="BK160" s="226">
        <f>ROUND(I160*H160,2)</f>
        <v>0</v>
      </c>
      <c r="BL160" s="19" t="s">
        <v>145</v>
      </c>
      <c r="BM160" s="225" t="s">
        <v>232</v>
      </c>
    </row>
    <row r="161" s="2" customFormat="1">
      <c r="A161" s="40"/>
      <c r="B161" s="41"/>
      <c r="C161" s="42"/>
      <c r="D161" s="227" t="s">
        <v>147</v>
      </c>
      <c r="E161" s="42"/>
      <c r="F161" s="228" t="s">
        <v>233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147</v>
      </c>
      <c r="AU161" s="19" t="s">
        <v>90</v>
      </c>
    </row>
    <row r="162" s="2" customFormat="1">
      <c r="A162" s="40"/>
      <c r="B162" s="41"/>
      <c r="C162" s="42"/>
      <c r="D162" s="232" t="s">
        <v>149</v>
      </c>
      <c r="E162" s="42"/>
      <c r="F162" s="233" t="s">
        <v>234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149</v>
      </c>
      <c r="AU162" s="19" t="s">
        <v>90</v>
      </c>
    </row>
    <row r="163" s="13" customFormat="1">
      <c r="A163" s="13"/>
      <c r="B163" s="234"/>
      <c r="C163" s="235"/>
      <c r="D163" s="227" t="s">
        <v>157</v>
      </c>
      <c r="E163" s="236" t="s">
        <v>19</v>
      </c>
      <c r="F163" s="237" t="s">
        <v>235</v>
      </c>
      <c r="G163" s="235"/>
      <c r="H163" s="236" t="s">
        <v>19</v>
      </c>
      <c r="I163" s="238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157</v>
      </c>
      <c r="AU163" s="243" t="s">
        <v>90</v>
      </c>
      <c r="AV163" s="13" t="s">
        <v>84</v>
      </c>
      <c r="AW163" s="13" t="s">
        <v>37</v>
      </c>
      <c r="AX163" s="13" t="s">
        <v>76</v>
      </c>
      <c r="AY163" s="243" t="s">
        <v>137</v>
      </c>
    </row>
    <row r="164" s="13" customFormat="1">
      <c r="A164" s="13"/>
      <c r="B164" s="234"/>
      <c r="C164" s="235"/>
      <c r="D164" s="227" t="s">
        <v>157</v>
      </c>
      <c r="E164" s="236" t="s">
        <v>19</v>
      </c>
      <c r="F164" s="237" t="s">
        <v>236</v>
      </c>
      <c r="G164" s="235"/>
      <c r="H164" s="236" t="s">
        <v>19</v>
      </c>
      <c r="I164" s="238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157</v>
      </c>
      <c r="AU164" s="243" t="s">
        <v>90</v>
      </c>
      <c r="AV164" s="13" t="s">
        <v>84</v>
      </c>
      <c r="AW164" s="13" t="s">
        <v>37</v>
      </c>
      <c r="AX164" s="13" t="s">
        <v>76</v>
      </c>
      <c r="AY164" s="243" t="s">
        <v>137</v>
      </c>
    </row>
    <row r="165" s="14" customFormat="1">
      <c r="A165" s="14"/>
      <c r="B165" s="244"/>
      <c r="C165" s="245"/>
      <c r="D165" s="227" t="s">
        <v>157</v>
      </c>
      <c r="E165" s="246" t="s">
        <v>19</v>
      </c>
      <c r="F165" s="247" t="s">
        <v>237</v>
      </c>
      <c r="G165" s="245"/>
      <c r="H165" s="248">
        <v>1.4159999999999999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157</v>
      </c>
      <c r="AU165" s="254" t="s">
        <v>90</v>
      </c>
      <c r="AV165" s="14" t="s">
        <v>90</v>
      </c>
      <c r="AW165" s="14" t="s">
        <v>37</v>
      </c>
      <c r="AX165" s="14" t="s">
        <v>76</v>
      </c>
      <c r="AY165" s="254" t="s">
        <v>137</v>
      </c>
    </row>
    <row r="166" s="13" customFormat="1">
      <c r="A166" s="13"/>
      <c r="B166" s="234"/>
      <c r="C166" s="235"/>
      <c r="D166" s="227" t="s">
        <v>157</v>
      </c>
      <c r="E166" s="236" t="s">
        <v>19</v>
      </c>
      <c r="F166" s="237" t="s">
        <v>238</v>
      </c>
      <c r="G166" s="235"/>
      <c r="H166" s="236" t="s">
        <v>19</v>
      </c>
      <c r="I166" s="238"/>
      <c r="J166" s="235"/>
      <c r="K166" s="235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157</v>
      </c>
      <c r="AU166" s="243" t="s">
        <v>90</v>
      </c>
      <c r="AV166" s="13" t="s">
        <v>84</v>
      </c>
      <c r="AW166" s="13" t="s">
        <v>37</v>
      </c>
      <c r="AX166" s="13" t="s">
        <v>76</v>
      </c>
      <c r="AY166" s="243" t="s">
        <v>137</v>
      </c>
    </row>
    <row r="167" s="14" customFormat="1">
      <c r="A167" s="14"/>
      <c r="B167" s="244"/>
      <c r="C167" s="245"/>
      <c r="D167" s="227" t="s">
        <v>157</v>
      </c>
      <c r="E167" s="246" t="s">
        <v>19</v>
      </c>
      <c r="F167" s="247" t="s">
        <v>239</v>
      </c>
      <c r="G167" s="245"/>
      <c r="H167" s="248">
        <v>3.5499999999999998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157</v>
      </c>
      <c r="AU167" s="254" t="s">
        <v>90</v>
      </c>
      <c r="AV167" s="14" t="s">
        <v>90</v>
      </c>
      <c r="AW167" s="14" t="s">
        <v>37</v>
      </c>
      <c r="AX167" s="14" t="s">
        <v>76</v>
      </c>
      <c r="AY167" s="254" t="s">
        <v>137</v>
      </c>
    </row>
    <row r="168" s="16" customFormat="1">
      <c r="A168" s="16"/>
      <c r="B168" s="266"/>
      <c r="C168" s="267"/>
      <c r="D168" s="227" t="s">
        <v>157</v>
      </c>
      <c r="E168" s="268" t="s">
        <v>19</v>
      </c>
      <c r="F168" s="269" t="s">
        <v>240</v>
      </c>
      <c r="G168" s="267"/>
      <c r="H168" s="270">
        <v>4.9660000000000002</v>
      </c>
      <c r="I168" s="271"/>
      <c r="J168" s="267"/>
      <c r="K168" s="267"/>
      <c r="L168" s="272"/>
      <c r="M168" s="273"/>
      <c r="N168" s="274"/>
      <c r="O168" s="274"/>
      <c r="P168" s="274"/>
      <c r="Q168" s="274"/>
      <c r="R168" s="274"/>
      <c r="S168" s="274"/>
      <c r="T168" s="275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76" t="s">
        <v>157</v>
      </c>
      <c r="AU168" s="276" t="s">
        <v>90</v>
      </c>
      <c r="AV168" s="16" t="s">
        <v>138</v>
      </c>
      <c r="AW168" s="16" t="s">
        <v>37</v>
      </c>
      <c r="AX168" s="16" t="s">
        <v>76</v>
      </c>
      <c r="AY168" s="276" t="s">
        <v>137</v>
      </c>
    </row>
    <row r="169" s="13" customFormat="1">
      <c r="A169" s="13"/>
      <c r="B169" s="234"/>
      <c r="C169" s="235"/>
      <c r="D169" s="227" t="s">
        <v>157</v>
      </c>
      <c r="E169" s="236" t="s">
        <v>19</v>
      </c>
      <c r="F169" s="237" t="s">
        <v>241</v>
      </c>
      <c r="G169" s="235"/>
      <c r="H169" s="236" t="s">
        <v>19</v>
      </c>
      <c r="I169" s="238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157</v>
      </c>
      <c r="AU169" s="243" t="s">
        <v>90</v>
      </c>
      <c r="AV169" s="13" t="s">
        <v>84</v>
      </c>
      <c r="AW169" s="13" t="s">
        <v>37</v>
      </c>
      <c r="AX169" s="13" t="s">
        <v>76</v>
      </c>
      <c r="AY169" s="243" t="s">
        <v>137</v>
      </c>
    </row>
    <row r="170" s="13" customFormat="1">
      <c r="A170" s="13"/>
      <c r="B170" s="234"/>
      <c r="C170" s="235"/>
      <c r="D170" s="227" t="s">
        <v>157</v>
      </c>
      <c r="E170" s="236" t="s">
        <v>19</v>
      </c>
      <c r="F170" s="237" t="s">
        <v>167</v>
      </c>
      <c r="G170" s="235"/>
      <c r="H170" s="236" t="s">
        <v>19</v>
      </c>
      <c r="I170" s="238"/>
      <c r="J170" s="235"/>
      <c r="K170" s="235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157</v>
      </c>
      <c r="AU170" s="243" t="s">
        <v>90</v>
      </c>
      <c r="AV170" s="13" t="s">
        <v>84</v>
      </c>
      <c r="AW170" s="13" t="s">
        <v>37</v>
      </c>
      <c r="AX170" s="13" t="s">
        <v>76</v>
      </c>
      <c r="AY170" s="243" t="s">
        <v>137</v>
      </c>
    </row>
    <row r="171" s="14" customFormat="1">
      <c r="A171" s="14"/>
      <c r="B171" s="244"/>
      <c r="C171" s="245"/>
      <c r="D171" s="227" t="s">
        <v>157</v>
      </c>
      <c r="E171" s="246" t="s">
        <v>19</v>
      </c>
      <c r="F171" s="247" t="s">
        <v>242</v>
      </c>
      <c r="G171" s="245"/>
      <c r="H171" s="248">
        <v>15.638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157</v>
      </c>
      <c r="AU171" s="254" t="s">
        <v>90</v>
      </c>
      <c r="AV171" s="14" t="s">
        <v>90</v>
      </c>
      <c r="AW171" s="14" t="s">
        <v>37</v>
      </c>
      <c r="AX171" s="14" t="s">
        <v>76</v>
      </c>
      <c r="AY171" s="254" t="s">
        <v>137</v>
      </c>
    </row>
    <row r="172" s="13" customFormat="1">
      <c r="A172" s="13"/>
      <c r="B172" s="234"/>
      <c r="C172" s="235"/>
      <c r="D172" s="227" t="s">
        <v>157</v>
      </c>
      <c r="E172" s="236" t="s">
        <v>19</v>
      </c>
      <c r="F172" s="237" t="s">
        <v>175</v>
      </c>
      <c r="G172" s="235"/>
      <c r="H172" s="236" t="s">
        <v>19</v>
      </c>
      <c r="I172" s="238"/>
      <c r="J172" s="235"/>
      <c r="K172" s="235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157</v>
      </c>
      <c r="AU172" s="243" t="s">
        <v>90</v>
      </c>
      <c r="AV172" s="13" t="s">
        <v>84</v>
      </c>
      <c r="AW172" s="13" t="s">
        <v>37</v>
      </c>
      <c r="AX172" s="13" t="s">
        <v>76</v>
      </c>
      <c r="AY172" s="243" t="s">
        <v>137</v>
      </c>
    </row>
    <row r="173" s="14" customFormat="1">
      <c r="A173" s="14"/>
      <c r="B173" s="244"/>
      <c r="C173" s="245"/>
      <c r="D173" s="227" t="s">
        <v>157</v>
      </c>
      <c r="E173" s="246" t="s">
        <v>19</v>
      </c>
      <c r="F173" s="247" t="s">
        <v>243</v>
      </c>
      <c r="G173" s="245"/>
      <c r="H173" s="248">
        <v>1.9610000000000001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157</v>
      </c>
      <c r="AU173" s="254" t="s">
        <v>90</v>
      </c>
      <c r="AV173" s="14" t="s">
        <v>90</v>
      </c>
      <c r="AW173" s="14" t="s">
        <v>37</v>
      </c>
      <c r="AX173" s="14" t="s">
        <v>76</v>
      </c>
      <c r="AY173" s="254" t="s">
        <v>137</v>
      </c>
    </row>
    <row r="174" s="16" customFormat="1">
      <c r="A174" s="16"/>
      <c r="B174" s="266"/>
      <c r="C174" s="267"/>
      <c r="D174" s="227" t="s">
        <v>157</v>
      </c>
      <c r="E174" s="268" t="s">
        <v>19</v>
      </c>
      <c r="F174" s="269" t="s">
        <v>240</v>
      </c>
      <c r="G174" s="267"/>
      <c r="H174" s="270">
        <v>17.599</v>
      </c>
      <c r="I174" s="271"/>
      <c r="J174" s="267"/>
      <c r="K174" s="267"/>
      <c r="L174" s="272"/>
      <c r="M174" s="273"/>
      <c r="N174" s="274"/>
      <c r="O174" s="274"/>
      <c r="P174" s="274"/>
      <c r="Q174" s="274"/>
      <c r="R174" s="274"/>
      <c r="S174" s="274"/>
      <c r="T174" s="275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76" t="s">
        <v>157</v>
      </c>
      <c r="AU174" s="276" t="s">
        <v>90</v>
      </c>
      <c r="AV174" s="16" t="s">
        <v>138</v>
      </c>
      <c r="AW174" s="16" t="s">
        <v>37</v>
      </c>
      <c r="AX174" s="16" t="s">
        <v>76</v>
      </c>
      <c r="AY174" s="276" t="s">
        <v>137</v>
      </c>
    </row>
    <row r="175" s="15" customFormat="1">
      <c r="A175" s="15"/>
      <c r="B175" s="255"/>
      <c r="C175" s="256"/>
      <c r="D175" s="227" t="s">
        <v>157</v>
      </c>
      <c r="E175" s="257" t="s">
        <v>19</v>
      </c>
      <c r="F175" s="258" t="s">
        <v>183</v>
      </c>
      <c r="G175" s="256"/>
      <c r="H175" s="259">
        <v>22.565000000000001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5" t="s">
        <v>157</v>
      </c>
      <c r="AU175" s="265" t="s">
        <v>90</v>
      </c>
      <c r="AV175" s="15" t="s">
        <v>145</v>
      </c>
      <c r="AW175" s="15" t="s">
        <v>37</v>
      </c>
      <c r="AX175" s="15" t="s">
        <v>84</v>
      </c>
      <c r="AY175" s="265" t="s">
        <v>137</v>
      </c>
    </row>
    <row r="176" s="2" customFormat="1" ht="37.8" customHeight="1">
      <c r="A176" s="40"/>
      <c r="B176" s="41"/>
      <c r="C176" s="214" t="s">
        <v>244</v>
      </c>
      <c r="D176" s="214" t="s">
        <v>140</v>
      </c>
      <c r="E176" s="215" t="s">
        <v>245</v>
      </c>
      <c r="F176" s="216" t="s">
        <v>246</v>
      </c>
      <c r="G176" s="217" t="s">
        <v>143</v>
      </c>
      <c r="H176" s="218">
        <v>14</v>
      </c>
      <c r="I176" s="219"/>
      <c r="J176" s="220">
        <f>ROUND(I176*H176,2)</f>
        <v>0</v>
      </c>
      <c r="K176" s="216" t="s">
        <v>144</v>
      </c>
      <c r="L176" s="46"/>
      <c r="M176" s="221" t="s">
        <v>19</v>
      </c>
      <c r="N176" s="222" t="s">
        <v>48</v>
      </c>
      <c r="O176" s="86"/>
      <c r="P176" s="223">
        <f>O176*H176</f>
        <v>0</v>
      </c>
      <c r="Q176" s="223">
        <v>0.002</v>
      </c>
      <c r="R176" s="223">
        <f>Q176*H176</f>
        <v>0.028000000000000001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145</v>
      </c>
      <c r="AT176" s="225" t="s">
        <v>140</v>
      </c>
      <c r="AU176" s="225" t="s">
        <v>90</v>
      </c>
      <c r="AY176" s="19" t="s">
        <v>137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90</v>
      </c>
      <c r="BK176" s="226">
        <f>ROUND(I176*H176,2)</f>
        <v>0</v>
      </c>
      <c r="BL176" s="19" t="s">
        <v>145</v>
      </c>
      <c r="BM176" s="225" t="s">
        <v>247</v>
      </c>
    </row>
    <row r="177" s="2" customFormat="1">
      <c r="A177" s="40"/>
      <c r="B177" s="41"/>
      <c r="C177" s="42"/>
      <c r="D177" s="227" t="s">
        <v>147</v>
      </c>
      <c r="E177" s="42"/>
      <c r="F177" s="228" t="s">
        <v>248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147</v>
      </c>
      <c r="AU177" s="19" t="s">
        <v>90</v>
      </c>
    </row>
    <row r="178" s="2" customFormat="1">
      <c r="A178" s="40"/>
      <c r="B178" s="41"/>
      <c r="C178" s="42"/>
      <c r="D178" s="232" t="s">
        <v>149</v>
      </c>
      <c r="E178" s="42"/>
      <c r="F178" s="233" t="s">
        <v>249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149</v>
      </c>
      <c r="AU178" s="19" t="s">
        <v>90</v>
      </c>
    </row>
    <row r="179" s="13" customFormat="1">
      <c r="A179" s="13"/>
      <c r="B179" s="234"/>
      <c r="C179" s="235"/>
      <c r="D179" s="227" t="s">
        <v>157</v>
      </c>
      <c r="E179" s="236" t="s">
        <v>19</v>
      </c>
      <c r="F179" s="237" t="s">
        <v>250</v>
      </c>
      <c r="G179" s="235"/>
      <c r="H179" s="236" t="s">
        <v>19</v>
      </c>
      <c r="I179" s="238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157</v>
      </c>
      <c r="AU179" s="243" t="s">
        <v>90</v>
      </c>
      <c r="AV179" s="13" t="s">
        <v>84</v>
      </c>
      <c r="AW179" s="13" t="s">
        <v>37</v>
      </c>
      <c r="AX179" s="13" t="s">
        <v>76</v>
      </c>
      <c r="AY179" s="243" t="s">
        <v>137</v>
      </c>
    </row>
    <row r="180" s="13" customFormat="1">
      <c r="A180" s="13"/>
      <c r="B180" s="234"/>
      <c r="C180" s="235"/>
      <c r="D180" s="227" t="s">
        <v>157</v>
      </c>
      <c r="E180" s="236" t="s">
        <v>19</v>
      </c>
      <c r="F180" s="237" t="s">
        <v>236</v>
      </c>
      <c r="G180" s="235"/>
      <c r="H180" s="236" t="s">
        <v>19</v>
      </c>
      <c r="I180" s="238"/>
      <c r="J180" s="235"/>
      <c r="K180" s="235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157</v>
      </c>
      <c r="AU180" s="243" t="s">
        <v>90</v>
      </c>
      <c r="AV180" s="13" t="s">
        <v>84</v>
      </c>
      <c r="AW180" s="13" t="s">
        <v>37</v>
      </c>
      <c r="AX180" s="13" t="s">
        <v>76</v>
      </c>
      <c r="AY180" s="243" t="s">
        <v>137</v>
      </c>
    </row>
    <row r="181" s="14" customFormat="1">
      <c r="A181" s="14"/>
      <c r="B181" s="244"/>
      <c r="C181" s="245"/>
      <c r="D181" s="227" t="s">
        <v>157</v>
      </c>
      <c r="E181" s="246" t="s">
        <v>19</v>
      </c>
      <c r="F181" s="247" t="s">
        <v>189</v>
      </c>
      <c r="G181" s="245"/>
      <c r="H181" s="248">
        <v>5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157</v>
      </c>
      <c r="AU181" s="254" t="s">
        <v>90</v>
      </c>
      <c r="AV181" s="14" t="s">
        <v>90</v>
      </c>
      <c r="AW181" s="14" t="s">
        <v>37</v>
      </c>
      <c r="AX181" s="14" t="s">
        <v>76</v>
      </c>
      <c r="AY181" s="254" t="s">
        <v>137</v>
      </c>
    </row>
    <row r="182" s="13" customFormat="1">
      <c r="A182" s="13"/>
      <c r="B182" s="234"/>
      <c r="C182" s="235"/>
      <c r="D182" s="227" t="s">
        <v>157</v>
      </c>
      <c r="E182" s="236" t="s">
        <v>19</v>
      </c>
      <c r="F182" s="237" t="s">
        <v>238</v>
      </c>
      <c r="G182" s="235"/>
      <c r="H182" s="236" t="s">
        <v>19</v>
      </c>
      <c r="I182" s="238"/>
      <c r="J182" s="235"/>
      <c r="K182" s="235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157</v>
      </c>
      <c r="AU182" s="243" t="s">
        <v>90</v>
      </c>
      <c r="AV182" s="13" t="s">
        <v>84</v>
      </c>
      <c r="AW182" s="13" t="s">
        <v>37</v>
      </c>
      <c r="AX182" s="13" t="s">
        <v>76</v>
      </c>
      <c r="AY182" s="243" t="s">
        <v>137</v>
      </c>
    </row>
    <row r="183" s="14" customFormat="1">
      <c r="A183" s="14"/>
      <c r="B183" s="244"/>
      <c r="C183" s="245"/>
      <c r="D183" s="227" t="s">
        <v>157</v>
      </c>
      <c r="E183" s="246" t="s">
        <v>19</v>
      </c>
      <c r="F183" s="247" t="s">
        <v>216</v>
      </c>
      <c r="G183" s="245"/>
      <c r="H183" s="248">
        <v>9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157</v>
      </c>
      <c r="AU183" s="254" t="s">
        <v>90</v>
      </c>
      <c r="AV183" s="14" t="s">
        <v>90</v>
      </c>
      <c r="AW183" s="14" t="s">
        <v>37</v>
      </c>
      <c r="AX183" s="14" t="s">
        <v>76</v>
      </c>
      <c r="AY183" s="254" t="s">
        <v>137</v>
      </c>
    </row>
    <row r="184" s="15" customFormat="1">
      <c r="A184" s="15"/>
      <c r="B184" s="255"/>
      <c r="C184" s="256"/>
      <c r="D184" s="227" t="s">
        <v>157</v>
      </c>
      <c r="E184" s="257" t="s">
        <v>19</v>
      </c>
      <c r="F184" s="258" t="s">
        <v>183</v>
      </c>
      <c r="G184" s="256"/>
      <c r="H184" s="259">
        <v>14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5" t="s">
        <v>157</v>
      </c>
      <c r="AU184" s="265" t="s">
        <v>90</v>
      </c>
      <c r="AV184" s="15" t="s">
        <v>145</v>
      </c>
      <c r="AW184" s="15" t="s">
        <v>37</v>
      </c>
      <c r="AX184" s="15" t="s">
        <v>84</v>
      </c>
      <c r="AY184" s="265" t="s">
        <v>137</v>
      </c>
    </row>
    <row r="185" s="2" customFormat="1" ht="33" customHeight="1">
      <c r="A185" s="40"/>
      <c r="B185" s="41"/>
      <c r="C185" s="214" t="s">
        <v>251</v>
      </c>
      <c r="D185" s="214" t="s">
        <v>140</v>
      </c>
      <c r="E185" s="215" t="s">
        <v>252</v>
      </c>
      <c r="F185" s="216" t="s">
        <v>253</v>
      </c>
      <c r="G185" s="217" t="s">
        <v>153</v>
      </c>
      <c r="H185" s="218">
        <v>22.565000000000001</v>
      </c>
      <c r="I185" s="219"/>
      <c r="J185" s="220">
        <f>ROUND(I185*H185,2)</f>
        <v>0</v>
      </c>
      <c r="K185" s="216" t="s">
        <v>144</v>
      </c>
      <c r="L185" s="46"/>
      <c r="M185" s="221" t="s">
        <v>19</v>
      </c>
      <c r="N185" s="222" t="s">
        <v>48</v>
      </c>
      <c r="O185" s="86"/>
      <c r="P185" s="223">
        <f>O185*H185</f>
        <v>0</v>
      </c>
      <c r="Q185" s="223">
        <v>0.0041000000000000003</v>
      </c>
      <c r="R185" s="223">
        <f>Q185*H185</f>
        <v>0.092516500000000015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145</v>
      </c>
      <c r="AT185" s="225" t="s">
        <v>140</v>
      </c>
      <c r="AU185" s="225" t="s">
        <v>90</v>
      </c>
      <c r="AY185" s="19" t="s">
        <v>137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90</v>
      </c>
      <c r="BK185" s="226">
        <f>ROUND(I185*H185,2)</f>
        <v>0</v>
      </c>
      <c r="BL185" s="19" t="s">
        <v>145</v>
      </c>
      <c r="BM185" s="225" t="s">
        <v>254</v>
      </c>
    </row>
    <row r="186" s="2" customFormat="1">
      <c r="A186" s="40"/>
      <c r="B186" s="41"/>
      <c r="C186" s="42"/>
      <c r="D186" s="227" t="s">
        <v>147</v>
      </c>
      <c r="E186" s="42"/>
      <c r="F186" s="228" t="s">
        <v>255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147</v>
      </c>
      <c r="AU186" s="19" t="s">
        <v>90</v>
      </c>
    </row>
    <row r="187" s="2" customFormat="1">
      <c r="A187" s="40"/>
      <c r="B187" s="41"/>
      <c r="C187" s="42"/>
      <c r="D187" s="232" t="s">
        <v>149</v>
      </c>
      <c r="E187" s="42"/>
      <c r="F187" s="233" t="s">
        <v>256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149</v>
      </c>
      <c r="AU187" s="19" t="s">
        <v>90</v>
      </c>
    </row>
    <row r="188" s="13" customFormat="1">
      <c r="A188" s="13"/>
      <c r="B188" s="234"/>
      <c r="C188" s="235"/>
      <c r="D188" s="227" t="s">
        <v>157</v>
      </c>
      <c r="E188" s="236" t="s">
        <v>19</v>
      </c>
      <c r="F188" s="237" t="s">
        <v>235</v>
      </c>
      <c r="G188" s="235"/>
      <c r="H188" s="236" t="s">
        <v>19</v>
      </c>
      <c r="I188" s="238"/>
      <c r="J188" s="235"/>
      <c r="K188" s="235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157</v>
      </c>
      <c r="AU188" s="243" t="s">
        <v>90</v>
      </c>
      <c r="AV188" s="13" t="s">
        <v>84</v>
      </c>
      <c r="AW188" s="13" t="s">
        <v>37</v>
      </c>
      <c r="AX188" s="13" t="s">
        <v>76</v>
      </c>
      <c r="AY188" s="243" t="s">
        <v>137</v>
      </c>
    </row>
    <row r="189" s="13" customFormat="1">
      <c r="A189" s="13"/>
      <c r="B189" s="234"/>
      <c r="C189" s="235"/>
      <c r="D189" s="227" t="s">
        <v>157</v>
      </c>
      <c r="E189" s="236" t="s">
        <v>19</v>
      </c>
      <c r="F189" s="237" t="s">
        <v>236</v>
      </c>
      <c r="G189" s="235"/>
      <c r="H189" s="236" t="s">
        <v>19</v>
      </c>
      <c r="I189" s="238"/>
      <c r="J189" s="235"/>
      <c r="K189" s="235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157</v>
      </c>
      <c r="AU189" s="243" t="s">
        <v>90</v>
      </c>
      <c r="AV189" s="13" t="s">
        <v>84</v>
      </c>
      <c r="AW189" s="13" t="s">
        <v>37</v>
      </c>
      <c r="AX189" s="13" t="s">
        <v>76</v>
      </c>
      <c r="AY189" s="243" t="s">
        <v>137</v>
      </c>
    </row>
    <row r="190" s="14" customFormat="1">
      <c r="A190" s="14"/>
      <c r="B190" s="244"/>
      <c r="C190" s="245"/>
      <c r="D190" s="227" t="s">
        <v>157</v>
      </c>
      <c r="E190" s="246" t="s">
        <v>19</v>
      </c>
      <c r="F190" s="247" t="s">
        <v>237</v>
      </c>
      <c r="G190" s="245"/>
      <c r="H190" s="248">
        <v>1.4159999999999999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157</v>
      </c>
      <c r="AU190" s="254" t="s">
        <v>90</v>
      </c>
      <c r="AV190" s="14" t="s">
        <v>90</v>
      </c>
      <c r="AW190" s="14" t="s">
        <v>37</v>
      </c>
      <c r="AX190" s="14" t="s">
        <v>76</v>
      </c>
      <c r="AY190" s="254" t="s">
        <v>137</v>
      </c>
    </row>
    <row r="191" s="13" customFormat="1">
      <c r="A191" s="13"/>
      <c r="B191" s="234"/>
      <c r="C191" s="235"/>
      <c r="D191" s="227" t="s">
        <v>157</v>
      </c>
      <c r="E191" s="236" t="s">
        <v>19</v>
      </c>
      <c r="F191" s="237" t="s">
        <v>238</v>
      </c>
      <c r="G191" s="235"/>
      <c r="H191" s="236" t="s">
        <v>19</v>
      </c>
      <c r="I191" s="238"/>
      <c r="J191" s="235"/>
      <c r="K191" s="235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157</v>
      </c>
      <c r="AU191" s="243" t="s">
        <v>90</v>
      </c>
      <c r="AV191" s="13" t="s">
        <v>84</v>
      </c>
      <c r="AW191" s="13" t="s">
        <v>37</v>
      </c>
      <c r="AX191" s="13" t="s">
        <v>76</v>
      </c>
      <c r="AY191" s="243" t="s">
        <v>137</v>
      </c>
    </row>
    <row r="192" s="14" customFormat="1">
      <c r="A192" s="14"/>
      <c r="B192" s="244"/>
      <c r="C192" s="245"/>
      <c r="D192" s="227" t="s">
        <v>157</v>
      </c>
      <c r="E192" s="246" t="s">
        <v>19</v>
      </c>
      <c r="F192" s="247" t="s">
        <v>239</v>
      </c>
      <c r="G192" s="245"/>
      <c r="H192" s="248">
        <v>3.5499999999999998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157</v>
      </c>
      <c r="AU192" s="254" t="s">
        <v>90</v>
      </c>
      <c r="AV192" s="14" t="s">
        <v>90</v>
      </c>
      <c r="AW192" s="14" t="s">
        <v>37</v>
      </c>
      <c r="AX192" s="14" t="s">
        <v>76</v>
      </c>
      <c r="AY192" s="254" t="s">
        <v>137</v>
      </c>
    </row>
    <row r="193" s="16" customFormat="1">
      <c r="A193" s="16"/>
      <c r="B193" s="266"/>
      <c r="C193" s="267"/>
      <c r="D193" s="227" t="s">
        <v>157</v>
      </c>
      <c r="E193" s="268" t="s">
        <v>19</v>
      </c>
      <c r="F193" s="269" t="s">
        <v>240</v>
      </c>
      <c r="G193" s="267"/>
      <c r="H193" s="270">
        <v>4.9660000000000002</v>
      </c>
      <c r="I193" s="271"/>
      <c r="J193" s="267"/>
      <c r="K193" s="267"/>
      <c r="L193" s="272"/>
      <c r="M193" s="273"/>
      <c r="N193" s="274"/>
      <c r="O193" s="274"/>
      <c r="P193" s="274"/>
      <c r="Q193" s="274"/>
      <c r="R193" s="274"/>
      <c r="S193" s="274"/>
      <c r="T193" s="275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76" t="s">
        <v>157</v>
      </c>
      <c r="AU193" s="276" t="s">
        <v>90</v>
      </c>
      <c r="AV193" s="16" t="s">
        <v>138</v>
      </c>
      <c r="AW193" s="16" t="s">
        <v>37</v>
      </c>
      <c r="AX193" s="16" t="s">
        <v>76</v>
      </c>
      <c r="AY193" s="276" t="s">
        <v>137</v>
      </c>
    </row>
    <row r="194" s="13" customFormat="1">
      <c r="A194" s="13"/>
      <c r="B194" s="234"/>
      <c r="C194" s="235"/>
      <c r="D194" s="227" t="s">
        <v>157</v>
      </c>
      <c r="E194" s="236" t="s">
        <v>19</v>
      </c>
      <c r="F194" s="237" t="s">
        <v>241</v>
      </c>
      <c r="G194" s="235"/>
      <c r="H194" s="236" t="s">
        <v>19</v>
      </c>
      <c r="I194" s="238"/>
      <c r="J194" s="235"/>
      <c r="K194" s="235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157</v>
      </c>
      <c r="AU194" s="243" t="s">
        <v>90</v>
      </c>
      <c r="AV194" s="13" t="s">
        <v>84</v>
      </c>
      <c r="AW194" s="13" t="s">
        <v>37</v>
      </c>
      <c r="AX194" s="13" t="s">
        <v>76</v>
      </c>
      <c r="AY194" s="243" t="s">
        <v>137</v>
      </c>
    </row>
    <row r="195" s="13" customFormat="1">
      <c r="A195" s="13"/>
      <c r="B195" s="234"/>
      <c r="C195" s="235"/>
      <c r="D195" s="227" t="s">
        <v>157</v>
      </c>
      <c r="E195" s="236" t="s">
        <v>19</v>
      </c>
      <c r="F195" s="237" t="s">
        <v>167</v>
      </c>
      <c r="G195" s="235"/>
      <c r="H195" s="236" t="s">
        <v>19</v>
      </c>
      <c r="I195" s="238"/>
      <c r="J195" s="235"/>
      <c r="K195" s="235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157</v>
      </c>
      <c r="AU195" s="243" t="s">
        <v>90</v>
      </c>
      <c r="AV195" s="13" t="s">
        <v>84</v>
      </c>
      <c r="AW195" s="13" t="s">
        <v>37</v>
      </c>
      <c r="AX195" s="13" t="s">
        <v>76</v>
      </c>
      <c r="AY195" s="243" t="s">
        <v>137</v>
      </c>
    </row>
    <row r="196" s="14" customFormat="1">
      <c r="A196" s="14"/>
      <c r="B196" s="244"/>
      <c r="C196" s="245"/>
      <c r="D196" s="227" t="s">
        <v>157</v>
      </c>
      <c r="E196" s="246" t="s">
        <v>19</v>
      </c>
      <c r="F196" s="247" t="s">
        <v>242</v>
      </c>
      <c r="G196" s="245"/>
      <c r="H196" s="248">
        <v>15.638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157</v>
      </c>
      <c r="AU196" s="254" t="s">
        <v>90</v>
      </c>
      <c r="AV196" s="14" t="s">
        <v>90</v>
      </c>
      <c r="AW196" s="14" t="s">
        <v>37</v>
      </c>
      <c r="AX196" s="14" t="s">
        <v>76</v>
      </c>
      <c r="AY196" s="254" t="s">
        <v>137</v>
      </c>
    </row>
    <row r="197" s="13" customFormat="1">
      <c r="A197" s="13"/>
      <c r="B197" s="234"/>
      <c r="C197" s="235"/>
      <c r="D197" s="227" t="s">
        <v>157</v>
      </c>
      <c r="E197" s="236" t="s">
        <v>19</v>
      </c>
      <c r="F197" s="237" t="s">
        <v>175</v>
      </c>
      <c r="G197" s="235"/>
      <c r="H197" s="236" t="s">
        <v>19</v>
      </c>
      <c r="I197" s="238"/>
      <c r="J197" s="235"/>
      <c r="K197" s="235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157</v>
      </c>
      <c r="AU197" s="243" t="s">
        <v>90</v>
      </c>
      <c r="AV197" s="13" t="s">
        <v>84</v>
      </c>
      <c r="AW197" s="13" t="s">
        <v>37</v>
      </c>
      <c r="AX197" s="13" t="s">
        <v>76</v>
      </c>
      <c r="AY197" s="243" t="s">
        <v>137</v>
      </c>
    </row>
    <row r="198" s="14" customFormat="1">
      <c r="A198" s="14"/>
      <c r="B198" s="244"/>
      <c r="C198" s="245"/>
      <c r="D198" s="227" t="s">
        <v>157</v>
      </c>
      <c r="E198" s="246" t="s">
        <v>19</v>
      </c>
      <c r="F198" s="247" t="s">
        <v>243</v>
      </c>
      <c r="G198" s="245"/>
      <c r="H198" s="248">
        <v>1.9610000000000001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157</v>
      </c>
      <c r="AU198" s="254" t="s">
        <v>90</v>
      </c>
      <c r="AV198" s="14" t="s">
        <v>90</v>
      </c>
      <c r="AW198" s="14" t="s">
        <v>37</v>
      </c>
      <c r="AX198" s="14" t="s">
        <v>76</v>
      </c>
      <c r="AY198" s="254" t="s">
        <v>137</v>
      </c>
    </row>
    <row r="199" s="16" customFormat="1">
      <c r="A199" s="16"/>
      <c r="B199" s="266"/>
      <c r="C199" s="267"/>
      <c r="D199" s="227" t="s">
        <v>157</v>
      </c>
      <c r="E199" s="268" t="s">
        <v>19</v>
      </c>
      <c r="F199" s="269" t="s">
        <v>240</v>
      </c>
      <c r="G199" s="267"/>
      <c r="H199" s="270">
        <v>17.599</v>
      </c>
      <c r="I199" s="271"/>
      <c r="J199" s="267"/>
      <c r="K199" s="267"/>
      <c r="L199" s="272"/>
      <c r="M199" s="273"/>
      <c r="N199" s="274"/>
      <c r="O199" s="274"/>
      <c r="P199" s="274"/>
      <c r="Q199" s="274"/>
      <c r="R199" s="274"/>
      <c r="S199" s="274"/>
      <c r="T199" s="275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76" t="s">
        <v>157</v>
      </c>
      <c r="AU199" s="276" t="s">
        <v>90</v>
      </c>
      <c r="AV199" s="16" t="s">
        <v>138</v>
      </c>
      <c r="AW199" s="16" t="s">
        <v>37</v>
      </c>
      <c r="AX199" s="16" t="s">
        <v>76</v>
      </c>
      <c r="AY199" s="276" t="s">
        <v>137</v>
      </c>
    </row>
    <row r="200" s="15" customFormat="1">
      <c r="A200" s="15"/>
      <c r="B200" s="255"/>
      <c r="C200" s="256"/>
      <c r="D200" s="227" t="s">
        <v>157</v>
      </c>
      <c r="E200" s="257" t="s">
        <v>19</v>
      </c>
      <c r="F200" s="258" t="s">
        <v>183</v>
      </c>
      <c r="G200" s="256"/>
      <c r="H200" s="259">
        <v>22.565000000000001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157</v>
      </c>
      <c r="AU200" s="265" t="s">
        <v>90</v>
      </c>
      <c r="AV200" s="15" t="s">
        <v>145</v>
      </c>
      <c r="AW200" s="15" t="s">
        <v>37</v>
      </c>
      <c r="AX200" s="15" t="s">
        <v>84</v>
      </c>
      <c r="AY200" s="265" t="s">
        <v>137</v>
      </c>
    </row>
    <row r="201" s="12" customFormat="1" ht="22.8" customHeight="1">
      <c r="A201" s="12"/>
      <c r="B201" s="198"/>
      <c r="C201" s="199"/>
      <c r="D201" s="200" t="s">
        <v>75</v>
      </c>
      <c r="E201" s="212" t="s">
        <v>216</v>
      </c>
      <c r="F201" s="212" t="s">
        <v>257</v>
      </c>
      <c r="G201" s="199"/>
      <c r="H201" s="199"/>
      <c r="I201" s="202"/>
      <c r="J201" s="213">
        <f>BK201</f>
        <v>0</v>
      </c>
      <c r="K201" s="199"/>
      <c r="L201" s="204"/>
      <c r="M201" s="205"/>
      <c r="N201" s="206"/>
      <c r="O201" s="206"/>
      <c r="P201" s="207">
        <f>SUM(P202:P234)</f>
        <v>0</v>
      </c>
      <c r="Q201" s="206"/>
      <c r="R201" s="207">
        <f>SUM(R202:R234)</f>
        <v>0.072257120000000022</v>
      </c>
      <c r="S201" s="206"/>
      <c r="T201" s="208">
        <f>SUM(T202:T234)</f>
        <v>2.8327419999999996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84</v>
      </c>
      <c r="AT201" s="210" t="s">
        <v>75</v>
      </c>
      <c r="AU201" s="210" t="s">
        <v>84</v>
      </c>
      <c r="AY201" s="209" t="s">
        <v>137</v>
      </c>
      <c r="BK201" s="211">
        <f>SUM(BK202:BK234)</f>
        <v>0</v>
      </c>
    </row>
    <row r="202" s="2" customFormat="1" ht="24.15" customHeight="1">
      <c r="A202" s="40"/>
      <c r="B202" s="41"/>
      <c r="C202" s="214" t="s">
        <v>258</v>
      </c>
      <c r="D202" s="214" t="s">
        <v>140</v>
      </c>
      <c r="E202" s="215" t="s">
        <v>259</v>
      </c>
      <c r="F202" s="216" t="s">
        <v>260</v>
      </c>
      <c r="G202" s="217" t="s">
        <v>153</v>
      </c>
      <c r="H202" s="218">
        <v>1789.3030000000001</v>
      </c>
      <c r="I202" s="219"/>
      <c r="J202" s="220">
        <f>ROUND(I202*H202,2)</f>
        <v>0</v>
      </c>
      <c r="K202" s="216" t="s">
        <v>144</v>
      </c>
      <c r="L202" s="46"/>
      <c r="M202" s="221" t="s">
        <v>19</v>
      </c>
      <c r="N202" s="222" t="s">
        <v>48</v>
      </c>
      <c r="O202" s="86"/>
      <c r="P202" s="223">
        <f>O202*H202</f>
        <v>0</v>
      </c>
      <c r="Q202" s="223">
        <v>4.0000000000000003E-05</v>
      </c>
      <c r="R202" s="223">
        <f>Q202*H202</f>
        <v>0.071572120000000017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145</v>
      </c>
      <c r="AT202" s="225" t="s">
        <v>140</v>
      </c>
      <c r="AU202" s="225" t="s">
        <v>90</v>
      </c>
      <c r="AY202" s="19" t="s">
        <v>137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90</v>
      </c>
      <c r="BK202" s="226">
        <f>ROUND(I202*H202,2)</f>
        <v>0</v>
      </c>
      <c r="BL202" s="19" t="s">
        <v>145</v>
      </c>
      <c r="BM202" s="225" t="s">
        <v>261</v>
      </c>
    </row>
    <row r="203" s="2" customFormat="1">
      <c r="A203" s="40"/>
      <c r="B203" s="41"/>
      <c r="C203" s="42"/>
      <c r="D203" s="227" t="s">
        <v>147</v>
      </c>
      <c r="E203" s="42"/>
      <c r="F203" s="228" t="s">
        <v>262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147</v>
      </c>
      <c r="AU203" s="19" t="s">
        <v>90</v>
      </c>
    </row>
    <row r="204" s="2" customFormat="1">
      <c r="A204" s="40"/>
      <c r="B204" s="41"/>
      <c r="C204" s="42"/>
      <c r="D204" s="232" t="s">
        <v>149</v>
      </c>
      <c r="E204" s="42"/>
      <c r="F204" s="233" t="s">
        <v>263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149</v>
      </c>
      <c r="AU204" s="19" t="s">
        <v>90</v>
      </c>
    </row>
    <row r="205" s="13" customFormat="1">
      <c r="A205" s="13"/>
      <c r="B205" s="234"/>
      <c r="C205" s="235"/>
      <c r="D205" s="227" t="s">
        <v>157</v>
      </c>
      <c r="E205" s="236" t="s">
        <v>19</v>
      </c>
      <c r="F205" s="237" t="s">
        <v>264</v>
      </c>
      <c r="G205" s="235"/>
      <c r="H205" s="236" t="s">
        <v>19</v>
      </c>
      <c r="I205" s="238"/>
      <c r="J205" s="235"/>
      <c r="K205" s="235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157</v>
      </c>
      <c r="AU205" s="243" t="s">
        <v>90</v>
      </c>
      <c r="AV205" s="13" t="s">
        <v>84</v>
      </c>
      <c r="AW205" s="13" t="s">
        <v>37</v>
      </c>
      <c r="AX205" s="13" t="s">
        <v>76</v>
      </c>
      <c r="AY205" s="243" t="s">
        <v>137</v>
      </c>
    </row>
    <row r="206" s="14" customFormat="1">
      <c r="A206" s="14"/>
      <c r="B206" s="244"/>
      <c r="C206" s="245"/>
      <c r="D206" s="227" t="s">
        <v>157</v>
      </c>
      <c r="E206" s="246" t="s">
        <v>19</v>
      </c>
      <c r="F206" s="247" t="s">
        <v>265</v>
      </c>
      <c r="G206" s="245"/>
      <c r="H206" s="248">
        <v>101.803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157</v>
      </c>
      <c r="AU206" s="254" t="s">
        <v>90</v>
      </c>
      <c r="AV206" s="14" t="s">
        <v>90</v>
      </c>
      <c r="AW206" s="14" t="s">
        <v>37</v>
      </c>
      <c r="AX206" s="14" t="s">
        <v>76</v>
      </c>
      <c r="AY206" s="254" t="s">
        <v>137</v>
      </c>
    </row>
    <row r="207" s="13" customFormat="1">
      <c r="A207" s="13"/>
      <c r="B207" s="234"/>
      <c r="C207" s="235"/>
      <c r="D207" s="227" t="s">
        <v>157</v>
      </c>
      <c r="E207" s="236" t="s">
        <v>19</v>
      </c>
      <c r="F207" s="237" t="s">
        <v>266</v>
      </c>
      <c r="G207" s="235"/>
      <c r="H207" s="236" t="s">
        <v>19</v>
      </c>
      <c r="I207" s="238"/>
      <c r="J207" s="235"/>
      <c r="K207" s="235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157</v>
      </c>
      <c r="AU207" s="243" t="s">
        <v>90</v>
      </c>
      <c r="AV207" s="13" t="s">
        <v>84</v>
      </c>
      <c r="AW207" s="13" t="s">
        <v>37</v>
      </c>
      <c r="AX207" s="13" t="s">
        <v>76</v>
      </c>
      <c r="AY207" s="243" t="s">
        <v>137</v>
      </c>
    </row>
    <row r="208" s="14" customFormat="1">
      <c r="A208" s="14"/>
      <c r="B208" s="244"/>
      <c r="C208" s="245"/>
      <c r="D208" s="227" t="s">
        <v>157</v>
      </c>
      <c r="E208" s="246" t="s">
        <v>19</v>
      </c>
      <c r="F208" s="247" t="s">
        <v>267</v>
      </c>
      <c r="G208" s="245"/>
      <c r="H208" s="248">
        <v>1687.5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157</v>
      </c>
      <c r="AU208" s="254" t="s">
        <v>90</v>
      </c>
      <c r="AV208" s="14" t="s">
        <v>90</v>
      </c>
      <c r="AW208" s="14" t="s">
        <v>37</v>
      </c>
      <c r="AX208" s="14" t="s">
        <v>76</v>
      </c>
      <c r="AY208" s="254" t="s">
        <v>137</v>
      </c>
    </row>
    <row r="209" s="15" customFormat="1">
      <c r="A209" s="15"/>
      <c r="B209" s="255"/>
      <c r="C209" s="256"/>
      <c r="D209" s="227" t="s">
        <v>157</v>
      </c>
      <c r="E209" s="257" t="s">
        <v>19</v>
      </c>
      <c r="F209" s="258" t="s">
        <v>183</v>
      </c>
      <c r="G209" s="256"/>
      <c r="H209" s="259">
        <v>1789.3030000000001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5" t="s">
        <v>157</v>
      </c>
      <c r="AU209" s="265" t="s">
        <v>90</v>
      </c>
      <c r="AV209" s="15" t="s">
        <v>145</v>
      </c>
      <c r="AW209" s="15" t="s">
        <v>37</v>
      </c>
      <c r="AX209" s="15" t="s">
        <v>84</v>
      </c>
      <c r="AY209" s="265" t="s">
        <v>137</v>
      </c>
    </row>
    <row r="210" s="2" customFormat="1" ht="21.75" customHeight="1">
      <c r="A210" s="40"/>
      <c r="B210" s="41"/>
      <c r="C210" s="214" t="s">
        <v>8</v>
      </c>
      <c r="D210" s="214" t="s">
        <v>140</v>
      </c>
      <c r="E210" s="215" t="s">
        <v>268</v>
      </c>
      <c r="F210" s="216" t="s">
        <v>269</v>
      </c>
      <c r="G210" s="217" t="s">
        <v>153</v>
      </c>
      <c r="H210" s="218">
        <v>1.6000000000000001</v>
      </c>
      <c r="I210" s="219"/>
      <c r="J210" s="220">
        <f>ROUND(I210*H210,2)</f>
        <v>0</v>
      </c>
      <c r="K210" s="216" t="s">
        <v>144</v>
      </c>
      <c r="L210" s="46"/>
      <c r="M210" s="221" t="s">
        <v>19</v>
      </c>
      <c r="N210" s="222" t="s">
        <v>48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0.075999999999999998</v>
      </c>
      <c r="T210" s="224">
        <f>S210*H210</f>
        <v>0.1216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145</v>
      </c>
      <c r="AT210" s="225" t="s">
        <v>140</v>
      </c>
      <c r="AU210" s="225" t="s">
        <v>90</v>
      </c>
      <c r="AY210" s="19" t="s">
        <v>137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90</v>
      </c>
      <c r="BK210" s="226">
        <f>ROUND(I210*H210,2)</f>
        <v>0</v>
      </c>
      <c r="BL210" s="19" t="s">
        <v>145</v>
      </c>
      <c r="BM210" s="225" t="s">
        <v>270</v>
      </c>
    </row>
    <row r="211" s="2" customFormat="1">
      <c r="A211" s="40"/>
      <c r="B211" s="41"/>
      <c r="C211" s="42"/>
      <c r="D211" s="227" t="s">
        <v>147</v>
      </c>
      <c r="E211" s="42"/>
      <c r="F211" s="228" t="s">
        <v>271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147</v>
      </c>
      <c r="AU211" s="19" t="s">
        <v>90</v>
      </c>
    </row>
    <row r="212" s="2" customFormat="1">
      <c r="A212" s="40"/>
      <c r="B212" s="41"/>
      <c r="C212" s="42"/>
      <c r="D212" s="232" t="s">
        <v>149</v>
      </c>
      <c r="E212" s="42"/>
      <c r="F212" s="233" t="s">
        <v>272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149</v>
      </c>
      <c r="AU212" s="19" t="s">
        <v>90</v>
      </c>
    </row>
    <row r="213" s="13" customFormat="1">
      <c r="A213" s="13"/>
      <c r="B213" s="234"/>
      <c r="C213" s="235"/>
      <c r="D213" s="227" t="s">
        <v>157</v>
      </c>
      <c r="E213" s="236" t="s">
        <v>19</v>
      </c>
      <c r="F213" s="237" t="s">
        <v>158</v>
      </c>
      <c r="G213" s="235"/>
      <c r="H213" s="236" t="s">
        <v>19</v>
      </c>
      <c r="I213" s="238"/>
      <c r="J213" s="235"/>
      <c r="K213" s="235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157</v>
      </c>
      <c r="AU213" s="243" t="s">
        <v>90</v>
      </c>
      <c r="AV213" s="13" t="s">
        <v>84</v>
      </c>
      <c r="AW213" s="13" t="s">
        <v>37</v>
      </c>
      <c r="AX213" s="13" t="s">
        <v>76</v>
      </c>
      <c r="AY213" s="243" t="s">
        <v>137</v>
      </c>
    </row>
    <row r="214" s="14" customFormat="1">
      <c r="A214" s="14"/>
      <c r="B214" s="244"/>
      <c r="C214" s="245"/>
      <c r="D214" s="227" t="s">
        <v>157</v>
      </c>
      <c r="E214" s="246" t="s">
        <v>19</v>
      </c>
      <c r="F214" s="247" t="s">
        <v>273</v>
      </c>
      <c r="G214" s="245"/>
      <c r="H214" s="248">
        <v>1.6000000000000001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157</v>
      </c>
      <c r="AU214" s="254" t="s">
        <v>90</v>
      </c>
      <c r="AV214" s="14" t="s">
        <v>90</v>
      </c>
      <c r="AW214" s="14" t="s">
        <v>37</v>
      </c>
      <c r="AX214" s="14" t="s">
        <v>84</v>
      </c>
      <c r="AY214" s="254" t="s">
        <v>137</v>
      </c>
    </row>
    <row r="215" s="2" customFormat="1" ht="24.15" customHeight="1">
      <c r="A215" s="40"/>
      <c r="B215" s="41"/>
      <c r="C215" s="214" t="s">
        <v>274</v>
      </c>
      <c r="D215" s="214" t="s">
        <v>140</v>
      </c>
      <c r="E215" s="215" t="s">
        <v>275</v>
      </c>
      <c r="F215" s="216" t="s">
        <v>276</v>
      </c>
      <c r="G215" s="217" t="s">
        <v>277</v>
      </c>
      <c r="H215" s="218">
        <v>0.5</v>
      </c>
      <c r="I215" s="219"/>
      <c r="J215" s="220">
        <f>ROUND(I215*H215,2)</f>
        <v>0</v>
      </c>
      <c r="K215" s="216" t="s">
        <v>144</v>
      </c>
      <c r="L215" s="46"/>
      <c r="M215" s="221" t="s">
        <v>19</v>
      </c>
      <c r="N215" s="222" t="s">
        <v>48</v>
      </c>
      <c r="O215" s="86"/>
      <c r="P215" s="223">
        <f>O215*H215</f>
        <v>0</v>
      </c>
      <c r="Q215" s="223">
        <v>0.0013699999999999999</v>
      </c>
      <c r="R215" s="223">
        <f>Q215*H215</f>
        <v>0.00068499999999999995</v>
      </c>
      <c r="S215" s="223">
        <v>0.029000000000000001</v>
      </c>
      <c r="T215" s="224">
        <f>S215*H215</f>
        <v>0.014500000000000001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145</v>
      </c>
      <c r="AT215" s="225" t="s">
        <v>140</v>
      </c>
      <c r="AU215" s="225" t="s">
        <v>90</v>
      </c>
      <c r="AY215" s="19" t="s">
        <v>137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90</v>
      </c>
      <c r="BK215" s="226">
        <f>ROUND(I215*H215,2)</f>
        <v>0</v>
      </c>
      <c r="BL215" s="19" t="s">
        <v>145</v>
      </c>
      <c r="BM215" s="225" t="s">
        <v>278</v>
      </c>
    </row>
    <row r="216" s="2" customFormat="1">
      <c r="A216" s="40"/>
      <c r="B216" s="41"/>
      <c r="C216" s="42"/>
      <c r="D216" s="227" t="s">
        <v>147</v>
      </c>
      <c r="E216" s="42"/>
      <c r="F216" s="228" t="s">
        <v>279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147</v>
      </c>
      <c r="AU216" s="19" t="s">
        <v>90</v>
      </c>
    </row>
    <row r="217" s="2" customFormat="1">
      <c r="A217" s="40"/>
      <c r="B217" s="41"/>
      <c r="C217" s="42"/>
      <c r="D217" s="232" t="s">
        <v>149</v>
      </c>
      <c r="E217" s="42"/>
      <c r="F217" s="233" t="s">
        <v>280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149</v>
      </c>
      <c r="AU217" s="19" t="s">
        <v>90</v>
      </c>
    </row>
    <row r="218" s="2" customFormat="1" ht="24.15" customHeight="1">
      <c r="A218" s="40"/>
      <c r="B218" s="41"/>
      <c r="C218" s="214" t="s">
        <v>281</v>
      </c>
      <c r="D218" s="214" t="s">
        <v>140</v>
      </c>
      <c r="E218" s="215" t="s">
        <v>282</v>
      </c>
      <c r="F218" s="216" t="s">
        <v>283</v>
      </c>
      <c r="G218" s="217" t="s">
        <v>153</v>
      </c>
      <c r="H218" s="218">
        <v>31.298999999999999</v>
      </c>
      <c r="I218" s="219"/>
      <c r="J218" s="220">
        <f>ROUND(I218*H218,2)</f>
        <v>0</v>
      </c>
      <c r="K218" s="216" t="s">
        <v>19</v>
      </c>
      <c r="L218" s="46"/>
      <c r="M218" s="221" t="s">
        <v>19</v>
      </c>
      <c r="N218" s="222" t="s">
        <v>48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0.050000000000000003</v>
      </c>
      <c r="T218" s="224">
        <f>S218*H218</f>
        <v>1.5649500000000001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145</v>
      </c>
      <c r="AT218" s="225" t="s">
        <v>140</v>
      </c>
      <c r="AU218" s="225" t="s">
        <v>90</v>
      </c>
      <c r="AY218" s="19" t="s">
        <v>137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90</v>
      </c>
      <c r="BK218" s="226">
        <f>ROUND(I218*H218,2)</f>
        <v>0</v>
      </c>
      <c r="BL218" s="19" t="s">
        <v>145</v>
      </c>
      <c r="BM218" s="225" t="s">
        <v>284</v>
      </c>
    </row>
    <row r="219" s="2" customFormat="1">
      <c r="A219" s="40"/>
      <c r="B219" s="41"/>
      <c r="C219" s="42"/>
      <c r="D219" s="227" t="s">
        <v>147</v>
      </c>
      <c r="E219" s="42"/>
      <c r="F219" s="228" t="s">
        <v>283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147</v>
      </c>
      <c r="AU219" s="19" t="s">
        <v>90</v>
      </c>
    </row>
    <row r="220" s="14" customFormat="1">
      <c r="A220" s="14"/>
      <c r="B220" s="244"/>
      <c r="C220" s="245"/>
      <c r="D220" s="227" t="s">
        <v>157</v>
      </c>
      <c r="E220" s="246" t="s">
        <v>19</v>
      </c>
      <c r="F220" s="247" t="s">
        <v>205</v>
      </c>
      <c r="G220" s="245"/>
      <c r="H220" s="248">
        <v>0.96899999999999997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157</v>
      </c>
      <c r="AU220" s="254" t="s">
        <v>90</v>
      </c>
      <c r="AV220" s="14" t="s">
        <v>90</v>
      </c>
      <c r="AW220" s="14" t="s">
        <v>37</v>
      </c>
      <c r="AX220" s="14" t="s">
        <v>76</v>
      </c>
      <c r="AY220" s="254" t="s">
        <v>137</v>
      </c>
    </row>
    <row r="221" s="14" customFormat="1">
      <c r="A221" s="14"/>
      <c r="B221" s="244"/>
      <c r="C221" s="245"/>
      <c r="D221" s="227" t="s">
        <v>157</v>
      </c>
      <c r="E221" s="246" t="s">
        <v>19</v>
      </c>
      <c r="F221" s="247" t="s">
        <v>206</v>
      </c>
      <c r="G221" s="245"/>
      <c r="H221" s="248">
        <v>15.504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157</v>
      </c>
      <c r="AU221" s="254" t="s">
        <v>90</v>
      </c>
      <c r="AV221" s="14" t="s">
        <v>90</v>
      </c>
      <c r="AW221" s="14" t="s">
        <v>37</v>
      </c>
      <c r="AX221" s="14" t="s">
        <v>76</v>
      </c>
      <c r="AY221" s="254" t="s">
        <v>137</v>
      </c>
    </row>
    <row r="222" s="14" customFormat="1">
      <c r="A222" s="14"/>
      <c r="B222" s="244"/>
      <c r="C222" s="245"/>
      <c r="D222" s="227" t="s">
        <v>157</v>
      </c>
      <c r="E222" s="246" t="s">
        <v>19</v>
      </c>
      <c r="F222" s="247" t="s">
        <v>207</v>
      </c>
      <c r="G222" s="245"/>
      <c r="H222" s="248">
        <v>14.119999999999999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157</v>
      </c>
      <c r="AU222" s="254" t="s">
        <v>90</v>
      </c>
      <c r="AV222" s="14" t="s">
        <v>90</v>
      </c>
      <c r="AW222" s="14" t="s">
        <v>37</v>
      </c>
      <c r="AX222" s="14" t="s">
        <v>76</v>
      </c>
      <c r="AY222" s="254" t="s">
        <v>137</v>
      </c>
    </row>
    <row r="223" s="14" customFormat="1">
      <c r="A223" s="14"/>
      <c r="B223" s="244"/>
      <c r="C223" s="245"/>
      <c r="D223" s="227" t="s">
        <v>157</v>
      </c>
      <c r="E223" s="246" t="s">
        <v>19</v>
      </c>
      <c r="F223" s="247" t="s">
        <v>208</v>
      </c>
      <c r="G223" s="245"/>
      <c r="H223" s="248">
        <v>0.70599999999999996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157</v>
      </c>
      <c r="AU223" s="254" t="s">
        <v>90</v>
      </c>
      <c r="AV223" s="14" t="s">
        <v>90</v>
      </c>
      <c r="AW223" s="14" t="s">
        <v>37</v>
      </c>
      <c r="AX223" s="14" t="s">
        <v>76</v>
      </c>
      <c r="AY223" s="254" t="s">
        <v>137</v>
      </c>
    </row>
    <row r="224" s="15" customFormat="1">
      <c r="A224" s="15"/>
      <c r="B224" s="255"/>
      <c r="C224" s="256"/>
      <c r="D224" s="227" t="s">
        <v>157</v>
      </c>
      <c r="E224" s="257" t="s">
        <v>19</v>
      </c>
      <c r="F224" s="258" t="s">
        <v>183</v>
      </c>
      <c r="G224" s="256"/>
      <c r="H224" s="259">
        <v>31.298999999999999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5" t="s">
        <v>157</v>
      </c>
      <c r="AU224" s="265" t="s">
        <v>90</v>
      </c>
      <c r="AV224" s="15" t="s">
        <v>145</v>
      </c>
      <c r="AW224" s="15" t="s">
        <v>37</v>
      </c>
      <c r="AX224" s="15" t="s">
        <v>84</v>
      </c>
      <c r="AY224" s="265" t="s">
        <v>137</v>
      </c>
    </row>
    <row r="225" s="2" customFormat="1" ht="37.8" customHeight="1">
      <c r="A225" s="40"/>
      <c r="B225" s="41"/>
      <c r="C225" s="214" t="s">
        <v>285</v>
      </c>
      <c r="D225" s="214" t="s">
        <v>140</v>
      </c>
      <c r="E225" s="215" t="s">
        <v>286</v>
      </c>
      <c r="F225" s="216" t="s">
        <v>287</v>
      </c>
      <c r="G225" s="217" t="s">
        <v>153</v>
      </c>
      <c r="H225" s="218">
        <v>24.602</v>
      </c>
      <c r="I225" s="219"/>
      <c r="J225" s="220">
        <f>ROUND(I225*H225,2)</f>
        <v>0</v>
      </c>
      <c r="K225" s="216" t="s">
        <v>144</v>
      </c>
      <c r="L225" s="46"/>
      <c r="M225" s="221" t="s">
        <v>19</v>
      </c>
      <c r="N225" s="222" t="s">
        <v>48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0.045999999999999999</v>
      </c>
      <c r="T225" s="224">
        <f>S225*H225</f>
        <v>1.1316919999999999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145</v>
      </c>
      <c r="AT225" s="225" t="s">
        <v>140</v>
      </c>
      <c r="AU225" s="225" t="s">
        <v>90</v>
      </c>
      <c r="AY225" s="19" t="s">
        <v>137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90</v>
      </c>
      <c r="BK225" s="226">
        <f>ROUND(I225*H225,2)</f>
        <v>0</v>
      </c>
      <c r="BL225" s="19" t="s">
        <v>145</v>
      </c>
      <c r="BM225" s="225" t="s">
        <v>288</v>
      </c>
    </row>
    <row r="226" s="2" customFormat="1">
      <c r="A226" s="40"/>
      <c r="B226" s="41"/>
      <c r="C226" s="42"/>
      <c r="D226" s="227" t="s">
        <v>147</v>
      </c>
      <c r="E226" s="42"/>
      <c r="F226" s="228" t="s">
        <v>289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147</v>
      </c>
      <c r="AU226" s="19" t="s">
        <v>90</v>
      </c>
    </row>
    <row r="227" s="2" customFormat="1">
      <c r="A227" s="40"/>
      <c r="B227" s="41"/>
      <c r="C227" s="42"/>
      <c r="D227" s="232" t="s">
        <v>149</v>
      </c>
      <c r="E227" s="42"/>
      <c r="F227" s="233" t="s">
        <v>290</v>
      </c>
      <c r="G227" s="42"/>
      <c r="H227" s="42"/>
      <c r="I227" s="229"/>
      <c r="J227" s="42"/>
      <c r="K227" s="42"/>
      <c r="L227" s="46"/>
      <c r="M227" s="230"/>
      <c r="N227" s="231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149</v>
      </c>
      <c r="AU227" s="19" t="s">
        <v>90</v>
      </c>
    </row>
    <row r="228" s="13" customFormat="1">
      <c r="A228" s="13"/>
      <c r="B228" s="234"/>
      <c r="C228" s="235"/>
      <c r="D228" s="227" t="s">
        <v>157</v>
      </c>
      <c r="E228" s="236" t="s">
        <v>19</v>
      </c>
      <c r="F228" s="237" t="s">
        <v>172</v>
      </c>
      <c r="G228" s="235"/>
      <c r="H228" s="236" t="s">
        <v>19</v>
      </c>
      <c r="I228" s="238"/>
      <c r="J228" s="235"/>
      <c r="K228" s="235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157</v>
      </c>
      <c r="AU228" s="243" t="s">
        <v>90</v>
      </c>
      <c r="AV228" s="13" t="s">
        <v>84</v>
      </c>
      <c r="AW228" s="13" t="s">
        <v>37</v>
      </c>
      <c r="AX228" s="13" t="s">
        <v>76</v>
      </c>
      <c r="AY228" s="243" t="s">
        <v>137</v>
      </c>
    </row>
    <row r="229" s="14" customFormat="1">
      <c r="A229" s="14"/>
      <c r="B229" s="244"/>
      <c r="C229" s="245"/>
      <c r="D229" s="227" t="s">
        <v>157</v>
      </c>
      <c r="E229" s="246" t="s">
        <v>19</v>
      </c>
      <c r="F229" s="247" t="s">
        <v>291</v>
      </c>
      <c r="G229" s="245"/>
      <c r="H229" s="248">
        <v>3.9420000000000002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157</v>
      </c>
      <c r="AU229" s="254" t="s">
        <v>90</v>
      </c>
      <c r="AV229" s="14" t="s">
        <v>90</v>
      </c>
      <c r="AW229" s="14" t="s">
        <v>37</v>
      </c>
      <c r="AX229" s="14" t="s">
        <v>76</v>
      </c>
      <c r="AY229" s="254" t="s">
        <v>137</v>
      </c>
    </row>
    <row r="230" s="13" customFormat="1">
      <c r="A230" s="13"/>
      <c r="B230" s="234"/>
      <c r="C230" s="235"/>
      <c r="D230" s="227" t="s">
        <v>157</v>
      </c>
      <c r="E230" s="236" t="s">
        <v>19</v>
      </c>
      <c r="F230" s="237" t="s">
        <v>236</v>
      </c>
      <c r="G230" s="235"/>
      <c r="H230" s="236" t="s">
        <v>19</v>
      </c>
      <c r="I230" s="238"/>
      <c r="J230" s="235"/>
      <c r="K230" s="235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157</v>
      </c>
      <c r="AU230" s="243" t="s">
        <v>90</v>
      </c>
      <c r="AV230" s="13" t="s">
        <v>84</v>
      </c>
      <c r="AW230" s="13" t="s">
        <v>37</v>
      </c>
      <c r="AX230" s="13" t="s">
        <v>76</v>
      </c>
      <c r="AY230" s="243" t="s">
        <v>137</v>
      </c>
    </row>
    <row r="231" s="14" customFormat="1">
      <c r="A231" s="14"/>
      <c r="B231" s="244"/>
      <c r="C231" s="245"/>
      <c r="D231" s="227" t="s">
        <v>157</v>
      </c>
      <c r="E231" s="246" t="s">
        <v>19</v>
      </c>
      <c r="F231" s="247" t="s">
        <v>292</v>
      </c>
      <c r="G231" s="245"/>
      <c r="H231" s="248">
        <v>6.2999999999999998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157</v>
      </c>
      <c r="AU231" s="254" t="s">
        <v>90</v>
      </c>
      <c r="AV231" s="14" t="s">
        <v>90</v>
      </c>
      <c r="AW231" s="14" t="s">
        <v>37</v>
      </c>
      <c r="AX231" s="14" t="s">
        <v>76</v>
      </c>
      <c r="AY231" s="254" t="s">
        <v>137</v>
      </c>
    </row>
    <row r="232" s="13" customFormat="1">
      <c r="A232" s="13"/>
      <c r="B232" s="234"/>
      <c r="C232" s="235"/>
      <c r="D232" s="227" t="s">
        <v>157</v>
      </c>
      <c r="E232" s="236" t="s">
        <v>19</v>
      </c>
      <c r="F232" s="237" t="s">
        <v>238</v>
      </c>
      <c r="G232" s="235"/>
      <c r="H232" s="236" t="s">
        <v>19</v>
      </c>
      <c r="I232" s="238"/>
      <c r="J232" s="235"/>
      <c r="K232" s="235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157</v>
      </c>
      <c r="AU232" s="243" t="s">
        <v>90</v>
      </c>
      <c r="AV232" s="13" t="s">
        <v>84</v>
      </c>
      <c r="AW232" s="13" t="s">
        <v>37</v>
      </c>
      <c r="AX232" s="13" t="s">
        <v>76</v>
      </c>
      <c r="AY232" s="243" t="s">
        <v>137</v>
      </c>
    </row>
    <row r="233" s="14" customFormat="1">
      <c r="A233" s="14"/>
      <c r="B233" s="244"/>
      <c r="C233" s="245"/>
      <c r="D233" s="227" t="s">
        <v>157</v>
      </c>
      <c r="E233" s="246" t="s">
        <v>19</v>
      </c>
      <c r="F233" s="247" t="s">
        <v>293</v>
      </c>
      <c r="G233" s="245"/>
      <c r="H233" s="248">
        <v>14.359999999999999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157</v>
      </c>
      <c r="AU233" s="254" t="s">
        <v>90</v>
      </c>
      <c r="AV233" s="14" t="s">
        <v>90</v>
      </c>
      <c r="AW233" s="14" t="s">
        <v>37</v>
      </c>
      <c r="AX233" s="14" t="s">
        <v>76</v>
      </c>
      <c r="AY233" s="254" t="s">
        <v>137</v>
      </c>
    </row>
    <row r="234" s="15" customFormat="1">
      <c r="A234" s="15"/>
      <c r="B234" s="255"/>
      <c r="C234" s="256"/>
      <c r="D234" s="227" t="s">
        <v>157</v>
      </c>
      <c r="E234" s="257" t="s">
        <v>19</v>
      </c>
      <c r="F234" s="258" t="s">
        <v>183</v>
      </c>
      <c r="G234" s="256"/>
      <c r="H234" s="259">
        <v>24.602</v>
      </c>
      <c r="I234" s="260"/>
      <c r="J234" s="256"/>
      <c r="K234" s="256"/>
      <c r="L234" s="261"/>
      <c r="M234" s="262"/>
      <c r="N234" s="263"/>
      <c r="O234" s="263"/>
      <c r="P234" s="263"/>
      <c r="Q234" s="263"/>
      <c r="R234" s="263"/>
      <c r="S234" s="263"/>
      <c r="T234" s="26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5" t="s">
        <v>157</v>
      </c>
      <c r="AU234" s="265" t="s">
        <v>90</v>
      </c>
      <c r="AV234" s="15" t="s">
        <v>145</v>
      </c>
      <c r="AW234" s="15" t="s">
        <v>37</v>
      </c>
      <c r="AX234" s="15" t="s">
        <v>84</v>
      </c>
      <c r="AY234" s="265" t="s">
        <v>137</v>
      </c>
    </row>
    <row r="235" s="12" customFormat="1" ht="22.8" customHeight="1">
      <c r="A235" s="12"/>
      <c r="B235" s="198"/>
      <c r="C235" s="199"/>
      <c r="D235" s="200" t="s">
        <v>75</v>
      </c>
      <c r="E235" s="212" t="s">
        <v>294</v>
      </c>
      <c r="F235" s="212" t="s">
        <v>295</v>
      </c>
      <c r="G235" s="199"/>
      <c r="H235" s="199"/>
      <c r="I235" s="202"/>
      <c r="J235" s="213">
        <f>BK235</f>
        <v>0</v>
      </c>
      <c r="K235" s="199"/>
      <c r="L235" s="204"/>
      <c r="M235" s="205"/>
      <c r="N235" s="206"/>
      <c r="O235" s="206"/>
      <c r="P235" s="207">
        <f>SUM(P236:P248)</f>
        <v>0</v>
      </c>
      <c r="Q235" s="206"/>
      <c r="R235" s="207">
        <f>SUM(R236:R248)</f>
        <v>0</v>
      </c>
      <c r="S235" s="206"/>
      <c r="T235" s="208">
        <f>SUM(T236:T248)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9" t="s">
        <v>84</v>
      </c>
      <c r="AT235" s="210" t="s">
        <v>75</v>
      </c>
      <c r="AU235" s="210" t="s">
        <v>84</v>
      </c>
      <c r="AY235" s="209" t="s">
        <v>137</v>
      </c>
      <c r="BK235" s="211">
        <f>SUM(BK236:BK248)</f>
        <v>0</v>
      </c>
    </row>
    <row r="236" s="2" customFormat="1" ht="24.15" customHeight="1">
      <c r="A236" s="40"/>
      <c r="B236" s="41"/>
      <c r="C236" s="214" t="s">
        <v>296</v>
      </c>
      <c r="D236" s="214" t="s">
        <v>140</v>
      </c>
      <c r="E236" s="215" t="s">
        <v>297</v>
      </c>
      <c r="F236" s="216" t="s">
        <v>298</v>
      </c>
      <c r="G236" s="217" t="s">
        <v>299</v>
      </c>
      <c r="H236" s="218">
        <v>6.3419999999999996</v>
      </c>
      <c r="I236" s="219"/>
      <c r="J236" s="220">
        <f>ROUND(I236*H236,2)</f>
        <v>0</v>
      </c>
      <c r="K236" s="216" t="s">
        <v>144</v>
      </c>
      <c r="L236" s="46"/>
      <c r="M236" s="221" t="s">
        <v>19</v>
      </c>
      <c r="N236" s="222" t="s">
        <v>48</v>
      </c>
      <c r="O236" s="86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145</v>
      </c>
      <c r="AT236" s="225" t="s">
        <v>140</v>
      </c>
      <c r="AU236" s="225" t="s">
        <v>90</v>
      </c>
      <c r="AY236" s="19" t="s">
        <v>137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90</v>
      </c>
      <c r="BK236" s="226">
        <f>ROUND(I236*H236,2)</f>
        <v>0</v>
      </c>
      <c r="BL236" s="19" t="s">
        <v>145</v>
      </c>
      <c r="BM236" s="225" t="s">
        <v>300</v>
      </c>
    </row>
    <row r="237" s="2" customFormat="1">
      <c r="A237" s="40"/>
      <c r="B237" s="41"/>
      <c r="C237" s="42"/>
      <c r="D237" s="227" t="s">
        <v>147</v>
      </c>
      <c r="E237" s="42"/>
      <c r="F237" s="228" t="s">
        <v>301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147</v>
      </c>
      <c r="AU237" s="19" t="s">
        <v>90</v>
      </c>
    </row>
    <row r="238" s="2" customFormat="1">
      <c r="A238" s="40"/>
      <c r="B238" s="41"/>
      <c r="C238" s="42"/>
      <c r="D238" s="232" t="s">
        <v>149</v>
      </c>
      <c r="E238" s="42"/>
      <c r="F238" s="233" t="s">
        <v>302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149</v>
      </c>
      <c r="AU238" s="19" t="s">
        <v>90</v>
      </c>
    </row>
    <row r="239" s="2" customFormat="1" ht="24.15" customHeight="1">
      <c r="A239" s="40"/>
      <c r="B239" s="41"/>
      <c r="C239" s="214" t="s">
        <v>303</v>
      </c>
      <c r="D239" s="214" t="s">
        <v>140</v>
      </c>
      <c r="E239" s="215" t="s">
        <v>304</v>
      </c>
      <c r="F239" s="216" t="s">
        <v>305</v>
      </c>
      <c r="G239" s="217" t="s">
        <v>299</v>
      </c>
      <c r="H239" s="218">
        <v>6.3419999999999996</v>
      </c>
      <c r="I239" s="219"/>
      <c r="J239" s="220">
        <f>ROUND(I239*H239,2)</f>
        <v>0</v>
      </c>
      <c r="K239" s="216" t="s">
        <v>144</v>
      </c>
      <c r="L239" s="46"/>
      <c r="M239" s="221" t="s">
        <v>19</v>
      </c>
      <c r="N239" s="222" t="s">
        <v>48</v>
      </c>
      <c r="O239" s="86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145</v>
      </c>
      <c r="AT239" s="225" t="s">
        <v>140</v>
      </c>
      <c r="AU239" s="225" t="s">
        <v>90</v>
      </c>
      <c r="AY239" s="19" t="s">
        <v>137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90</v>
      </c>
      <c r="BK239" s="226">
        <f>ROUND(I239*H239,2)</f>
        <v>0</v>
      </c>
      <c r="BL239" s="19" t="s">
        <v>145</v>
      </c>
      <c r="BM239" s="225" t="s">
        <v>306</v>
      </c>
    </row>
    <row r="240" s="2" customFormat="1">
      <c r="A240" s="40"/>
      <c r="B240" s="41"/>
      <c r="C240" s="42"/>
      <c r="D240" s="227" t="s">
        <v>147</v>
      </c>
      <c r="E240" s="42"/>
      <c r="F240" s="228" t="s">
        <v>307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147</v>
      </c>
      <c r="AU240" s="19" t="s">
        <v>90</v>
      </c>
    </row>
    <row r="241" s="2" customFormat="1">
      <c r="A241" s="40"/>
      <c r="B241" s="41"/>
      <c r="C241" s="42"/>
      <c r="D241" s="232" t="s">
        <v>149</v>
      </c>
      <c r="E241" s="42"/>
      <c r="F241" s="233" t="s">
        <v>308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149</v>
      </c>
      <c r="AU241" s="19" t="s">
        <v>90</v>
      </c>
    </row>
    <row r="242" s="2" customFormat="1" ht="24.15" customHeight="1">
      <c r="A242" s="40"/>
      <c r="B242" s="41"/>
      <c r="C242" s="214" t="s">
        <v>7</v>
      </c>
      <c r="D242" s="214" t="s">
        <v>140</v>
      </c>
      <c r="E242" s="215" t="s">
        <v>309</v>
      </c>
      <c r="F242" s="216" t="s">
        <v>310</v>
      </c>
      <c r="G242" s="217" t="s">
        <v>299</v>
      </c>
      <c r="H242" s="218">
        <v>25.367999999999999</v>
      </c>
      <c r="I242" s="219"/>
      <c r="J242" s="220">
        <f>ROUND(I242*H242,2)</f>
        <v>0</v>
      </c>
      <c r="K242" s="216" t="s">
        <v>144</v>
      </c>
      <c r="L242" s="46"/>
      <c r="M242" s="221" t="s">
        <v>19</v>
      </c>
      <c r="N242" s="222" t="s">
        <v>48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145</v>
      </c>
      <c r="AT242" s="225" t="s">
        <v>140</v>
      </c>
      <c r="AU242" s="225" t="s">
        <v>90</v>
      </c>
      <c r="AY242" s="19" t="s">
        <v>137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90</v>
      </c>
      <c r="BK242" s="226">
        <f>ROUND(I242*H242,2)</f>
        <v>0</v>
      </c>
      <c r="BL242" s="19" t="s">
        <v>145</v>
      </c>
      <c r="BM242" s="225" t="s">
        <v>311</v>
      </c>
    </row>
    <row r="243" s="2" customFormat="1">
      <c r="A243" s="40"/>
      <c r="B243" s="41"/>
      <c r="C243" s="42"/>
      <c r="D243" s="227" t="s">
        <v>147</v>
      </c>
      <c r="E243" s="42"/>
      <c r="F243" s="228" t="s">
        <v>312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147</v>
      </c>
      <c r="AU243" s="19" t="s">
        <v>90</v>
      </c>
    </row>
    <row r="244" s="2" customFormat="1">
      <c r="A244" s="40"/>
      <c r="B244" s="41"/>
      <c r="C244" s="42"/>
      <c r="D244" s="232" t="s">
        <v>149</v>
      </c>
      <c r="E244" s="42"/>
      <c r="F244" s="233" t="s">
        <v>313</v>
      </c>
      <c r="G244" s="42"/>
      <c r="H244" s="42"/>
      <c r="I244" s="229"/>
      <c r="J244" s="42"/>
      <c r="K244" s="42"/>
      <c r="L244" s="46"/>
      <c r="M244" s="230"/>
      <c r="N244" s="231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149</v>
      </c>
      <c r="AU244" s="19" t="s">
        <v>90</v>
      </c>
    </row>
    <row r="245" s="14" customFormat="1">
      <c r="A245" s="14"/>
      <c r="B245" s="244"/>
      <c r="C245" s="245"/>
      <c r="D245" s="227" t="s">
        <v>157</v>
      </c>
      <c r="E245" s="245"/>
      <c r="F245" s="247" t="s">
        <v>314</v>
      </c>
      <c r="G245" s="245"/>
      <c r="H245" s="248">
        <v>25.367999999999999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157</v>
      </c>
      <c r="AU245" s="254" t="s">
        <v>90</v>
      </c>
      <c r="AV245" s="14" t="s">
        <v>90</v>
      </c>
      <c r="AW245" s="14" t="s">
        <v>4</v>
      </c>
      <c r="AX245" s="14" t="s">
        <v>84</v>
      </c>
      <c r="AY245" s="254" t="s">
        <v>137</v>
      </c>
    </row>
    <row r="246" s="2" customFormat="1" ht="33" customHeight="1">
      <c r="A246" s="40"/>
      <c r="B246" s="41"/>
      <c r="C246" s="214" t="s">
        <v>315</v>
      </c>
      <c r="D246" s="214" t="s">
        <v>140</v>
      </c>
      <c r="E246" s="215" t="s">
        <v>316</v>
      </c>
      <c r="F246" s="216" t="s">
        <v>317</v>
      </c>
      <c r="G246" s="217" t="s">
        <v>299</v>
      </c>
      <c r="H246" s="218">
        <v>6.1020000000000003</v>
      </c>
      <c r="I246" s="219"/>
      <c r="J246" s="220">
        <f>ROUND(I246*H246,2)</f>
        <v>0</v>
      </c>
      <c r="K246" s="216" t="s">
        <v>144</v>
      </c>
      <c r="L246" s="46"/>
      <c r="M246" s="221" t="s">
        <v>19</v>
      </c>
      <c r="N246" s="222" t="s">
        <v>48</v>
      </c>
      <c r="O246" s="86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145</v>
      </c>
      <c r="AT246" s="225" t="s">
        <v>140</v>
      </c>
      <c r="AU246" s="225" t="s">
        <v>90</v>
      </c>
      <c r="AY246" s="19" t="s">
        <v>137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90</v>
      </c>
      <c r="BK246" s="226">
        <f>ROUND(I246*H246,2)</f>
        <v>0</v>
      </c>
      <c r="BL246" s="19" t="s">
        <v>145</v>
      </c>
      <c r="BM246" s="225" t="s">
        <v>318</v>
      </c>
    </row>
    <row r="247" s="2" customFormat="1">
      <c r="A247" s="40"/>
      <c r="B247" s="41"/>
      <c r="C247" s="42"/>
      <c r="D247" s="227" t="s">
        <v>147</v>
      </c>
      <c r="E247" s="42"/>
      <c r="F247" s="228" t="s">
        <v>319</v>
      </c>
      <c r="G247" s="42"/>
      <c r="H247" s="42"/>
      <c r="I247" s="229"/>
      <c r="J247" s="42"/>
      <c r="K247" s="42"/>
      <c r="L247" s="46"/>
      <c r="M247" s="230"/>
      <c r="N247" s="231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147</v>
      </c>
      <c r="AU247" s="19" t="s">
        <v>90</v>
      </c>
    </row>
    <row r="248" s="2" customFormat="1">
      <c r="A248" s="40"/>
      <c r="B248" s="41"/>
      <c r="C248" s="42"/>
      <c r="D248" s="232" t="s">
        <v>149</v>
      </c>
      <c r="E248" s="42"/>
      <c r="F248" s="233" t="s">
        <v>320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149</v>
      </c>
      <c r="AU248" s="19" t="s">
        <v>90</v>
      </c>
    </row>
    <row r="249" s="12" customFormat="1" ht="22.8" customHeight="1">
      <c r="A249" s="12"/>
      <c r="B249" s="198"/>
      <c r="C249" s="199"/>
      <c r="D249" s="200" t="s">
        <v>75</v>
      </c>
      <c r="E249" s="212" t="s">
        <v>321</v>
      </c>
      <c r="F249" s="212" t="s">
        <v>322</v>
      </c>
      <c r="G249" s="199"/>
      <c r="H249" s="199"/>
      <c r="I249" s="202"/>
      <c r="J249" s="213">
        <f>BK249</f>
        <v>0</v>
      </c>
      <c r="K249" s="199"/>
      <c r="L249" s="204"/>
      <c r="M249" s="205"/>
      <c r="N249" s="206"/>
      <c r="O249" s="206"/>
      <c r="P249" s="207">
        <f>SUM(P250:P252)</f>
        <v>0</v>
      </c>
      <c r="Q249" s="206"/>
      <c r="R249" s="207">
        <f>SUM(R250:R252)</f>
        <v>0</v>
      </c>
      <c r="S249" s="206"/>
      <c r="T249" s="208">
        <f>SUM(T250:T252)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9" t="s">
        <v>84</v>
      </c>
      <c r="AT249" s="210" t="s">
        <v>75</v>
      </c>
      <c r="AU249" s="210" t="s">
        <v>84</v>
      </c>
      <c r="AY249" s="209" t="s">
        <v>137</v>
      </c>
      <c r="BK249" s="211">
        <f>SUM(BK250:BK252)</f>
        <v>0</v>
      </c>
    </row>
    <row r="250" s="2" customFormat="1" ht="21.75" customHeight="1">
      <c r="A250" s="40"/>
      <c r="B250" s="41"/>
      <c r="C250" s="214" t="s">
        <v>323</v>
      </c>
      <c r="D250" s="214" t="s">
        <v>140</v>
      </c>
      <c r="E250" s="215" t="s">
        <v>324</v>
      </c>
      <c r="F250" s="216" t="s">
        <v>325</v>
      </c>
      <c r="G250" s="217" t="s">
        <v>299</v>
      </c>
      <c r="H250" s="218">
        <v>3.238</v>
      </c>
      <c r="I250" s="219"/>
      <c r="J250" s="220">
        <f>ROUND(I250*H250,2)</f>
        <v>0</v>
      </c>
      <c r="K250" s="216" t="s">
        <v>144</v>
      </c>
      <c r="L250" s="46"/>
      <c r="M250" s="221" t="s">
        <v>19</v>
      </c>
      <c r="N250" s="222" t="s">
        <v>48</v>
      </c>
      <c r="O250" s="86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145</v>
      </c>
      <c r="AT250" s="225" t="s">
        <v>140</v>
      </c>
      <c r="AU250" s="225" t="s">
        <v>90</v>
      </c>
      <c r="AY250" s="19" t="s">
        <v>137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90</v>
      </c>
      <c r="BK250" s="226">
        <f>ROUND(I250*H250,2)</f>
        <v>0</v>
      </c>
      <c r="BL250" s="19" t="s">
        <v>145</v>
      </c>
      <c r="BM250" s="225" t="s">
        <v>326</v>
      </c>
    </row>
    <row r="251" s="2" customFormat="1">
      <c r="A251" s="40"/>
      <c r="B251" s="41"/>
      <c r="C251" s="42"/>
      <c r="D251" s="227" t="s">
        <v>147</v>
      </c>
      <c r="E251" s="42"/>
      <c r="F251" s="228" t="s">
        <v>327</v>
      </c>
      <c r="G251" s="42"/>
      <c r="H251" s="42"/>
      <c r="I251" s="229"/>
      <c r="J251" s="42"/>
      <c r="K251" s="42"/>
      <c r="L251" s="46"/>
      <c r="M251" s="230"/>
      <c r="N251" s="231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147</v>
      </c>
      <c r="AU251" s="19" t="s">
        <v>90</v>
      </c>
    </row>
    <row r="252" s="2" customFormat="1">
      <c r="A252" s="40"/>
      <c r="B252" s="41"/>
      <c r="C252" s="42"/>
      <c r="D252" s="232" t="s">
        <v>149</v>
      </c>
      <c r="E252" s="42"/>
      <c r="F252" s="233" t="s">
        <v>328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149</v>
      </c>
      <c r="AU252" s="19" t="s">
        <v>90</v>
      </c>
    </row>
    <row r="253" s="12" customFormat="1" ht="25.92" customHeight="1">
      <c r="A253" s="12"/>
      <c r="B253" s="198"/>
      <c r="C253" s="199"/>
      <c r="D253" s="200" t="s">
        <v>75</v>
      </c>
      <c r="E253" s="201" t="s">
        <v>329</v>
      </c>
      <c r="F253" s="201" t="s">
        <v>330</v>
      </c>
      <c r="G253" s="199"/>
      <c r="H253" s="199"/>
      <c r="I253" s="202"/>
      <c r="J253" s="203">
        <f>BK253</f>
        <v>0</v>
      </c>
      <c r="K253" s="199"/>
      <c r="L253" s="204"/>
      <c r="M253" s="205"/>
      <c r="N253" s="206"/>
      <c r="O253" s="206"/>
      <c r="P253" s="207">
        <f>P254+P263+P291+P341+P450+P482+P692+P757</f>
        <v>0</v>
      </c>
      <c r="Q253" s="206"/>
      <c r="R253" s="207">
        <f>R254+R263+R291+R341+R450+R482+R692+R757</f>
        <v>5.0810630899999998</v>
      </c>
      <c r="S253" s="206"/>
      <c r="T253" s="208">
        <f>T254+T263+T291+T341+T450+T482+T692+T757</f>
        <v>3.5094436300000003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9" t="s">
        <v>90</v>
      </c>
      <c r="AT253" s="210" t="s">
        <v>75</v>
      </c>
      <c r="AU253" s="210" t="s">
        <v>76</v>
      </c>
      <c r="AY253" s="209" t="s">
        <v>137</v>
      </c>
      <c r="BK253" s="211">
        <f>BK254+BK263+BK291+BK341+BK450+BK482+BK692+BK757</f>
        <v>0</v>
      </c>
    </row>
    <row r="254" s="12" customFormat="1" ht="22.8" customHeight="1">
      <c r="A254" s="12"/>
      <c r="B254" s="198"/>
      <c r="C254" s="199"/>
      <c r="D254" s="200" t="s">
        <v>75</v>
      </c>
      <c r="E254" s="212" t="s">
        <v>331</v>
      </c>
      <c r="F254" s="212" t="s">
        <v>332</v>
      </c>
      <c r="G254" s="199"/>
      <c r="H254" s="199"/>
      <c r="I254" s="202"/>
      <c r="J254" s="213">
        <f>BK254</f>
        <v>0</v>
      </c>
      <c r="K254" s="199"/>
      <c r="L254" s="204"/>
      <c r="M254" s="205"/>
      <c r="N254" s="206"/>
      <c r="O254" s="206"/>
      <c r="P254" s="207">
        <f>SUM(P255:P262)</f>
        <v>0</v>
      </c>
      <c r="Q254" s="206"/>
      <c r="R254" s="207">
        <f>SUM(R255:R262)</f>
        <v>0.00040000000000000002</v>
      </c>
      <c r="S254" s="206"/>
      <c r="T254" s="208">
        <f>SUM(T255:T262)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9" t="s">
        <v>90</v>
      </c>
      <c r="AT254" s="210" t="s">
        <v>75</v>
      </c>
      <c r="AU254" s="210" t="s">
        <v>84</v>
      </c>
      <c r="AY254" s="209" t="s">
        <v>137</v>
      </c>
      <c r="BK254" s="211">
        <f>SUM(BK255:BK262)</f>
        <v>0</v>
      </c>
    </row>
    <row r="255" s="2" customFormat="1" ht="21.75" customHeight="1">
      <c r="A255" s="40"/>
      <c r="B255" s="41"/>
      <c r="C255" s="214" t="s">
        <v>333</v>
      </c>
      <c r="D255" s="214" t="s">
        <v>140</v>
      </c>
      <c r="E255" s="215" t="s">
        <v>334</v>
      </c>
      <c r="F255" s="216" t="s">
        <v>335</v>
      </c>
      <c r="G255" s="217" t="s">
        <v>143</v>
      </c>
      <c r="H255" s="218">
        <v>1</v>
      </c>
      <c r="I255" s="219"/>
      <c r="J255" s="220">
        <f>ROUND(I255*H255,2)</f>
        <v>0</v>
      </c>
      <c r="K255" s="216" t="s">
        <v>144</v>
      </c>
      <c r="L255" s="46"/>
      <c r="M255" s="221" t="s">
        <v>19</v>
      </c>
      <c r="N255" s="222" t="s">
        <v>48</v>
      </c>
      <c r="O255" s="86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274</v>
      </c>
      <c r="AT255" s="225" t="s">
        <v>140</v>
      </c>
      <c r="AU255" s="225" t="s">
        <v>90</v>
      </c>
      <c r="AY255" s="19" t="s">
        <v>137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90</v>
      </c>
      <c r="BK255" s="226">
        <f>ROUND(I255*H255,2)</f>
        <v>0</v>
      </c>
      <c r="BL255" s="19" t="s">
        <v>274</v>
      </c>
      <c r="BM255" s="225" t="s">
        <v>336</v>
      </c>
    </row>
    <row r="256" s="2" customFormat="1">
      <c r="A256" s="40"/>
      <c r="B256" s="41"/>
      <c r="C256" s="42"/>
      <c r="D256" s="227" t="s">
        <v>147</v>
      </c>
      <c r="E256" s="42"/>
      <c r="F256" s="228" t="s">
        <v>337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147</v>
      </c>
      <c r="AU256" s="19" t="s">
        <v>90</v>
      </c>
    </row>
    <row r="257" s="2" customFormat="1">
      <c r="A257" s="40"/>
      <c r="B257" s="41"/>
      <c r="C257" s="42"/>
      <c r="D257" s="232" t="s">
        <v>149</v>
      </c>
      <c r="E257" s="42"/>
      <c r="F257" s="233" t="s">
        <v>338</v>
      </c>
      <c r="G257" s="42"/>
      <c r="H257" s="42"/>
      <c r="I257" s="229"/>
      <c r="J257" s="42"/>
      <c r="K257" s="42"/>
      <c r="L257" s="46"/>
      <c r="M257" s="230"/>
      <c r="N257" s="231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149</v>
      </c>
      <c r="AU257" s="19" t="s">
        <v>90</v>
      </c>
    </row>
    <row r="258" s="2" customFormat="1" ht="24.15" customHeight="1">
      <c r="A258" s="40"/>
      <c r="B258" s="41"/>
      <c r="C258" s="277" t="s">
        <v>339</v>
      </c>
      <c r="D258" s="277" t="s">
        <v>340</v>
      </c>
      <c r="E258" s="278" t="s">
        <v>341</v>
      </c>
      <c r="F258" s="279" t="s">
        <v>342</v>
      </c>
      <c r="G258" s="280" t="s">
        <v>143</v>
      </c>
      <c r="H258" s="281">
        <v>1</v>
      </c>
      <c r="I258" s="282"/>
      <c r="J258" s="283">
        <f>ROUND(I258*H258,2)</f>
        <v>0</v>
      </c>
      <c r="K258" s="279" t="s">
        <v>144</v>
      </c>
      <c r="L258" s="284"/>
      <c r="M258" s="285" t="s">
        <v>19</v>
      </c>
      <c r="N258" s="286" t="s">
        <v>48</v>
      </c>
      <c r="O258" s="86"/>
      <c r="P258" s="223">
        <f>O258*H258</f>
        <v>0</v>
      </c>
      <c r="Q258" s="223">
        <v>0.00040000000000000002</v>
      </c>
      <c r="R258" s="223">
        <f>Q258*H258</f>
        <v>0.00040000000000000002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343</v>
      </c>
      <c r="AT258" s="225" t="s">
        <v>340</v>
      </c>
      <c r="AU258" s="225" t="s">
        <v>90</v>
      </c>
      <c r="AY258" s="19" t="s">
        <v>137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90</v>
      </c>
      <c r="BK258" s="226">
        <f>ROUND(I258*H258,2)</f>
        <v>0</v>
      </c>
      <c r="BL258" s="19" t="s">
        <v>274</v>
      </c>
      <c r="BM258" s="225" t="s">
        <v>344</v>
      </c>
    </row>
    <row r="259" s="2" customFormat="1">
      <c r="A259" s="40"/>
      <c r="B259" s="41"/>
      <c r="C259" s="42"/>
      <c r="D259" s="227" t="s">
        <v>147</v>
      </c>
      <c r="E259" s="42"/>
      <c r="F259" s="228" t="s">
        <v>342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147</v>
      </c>
      <c r="AU259" s="19" t="s">
        <v>90</v>
      </c>
    </row>
    <row r="260" s="2" customFormat="1" ht="24.15" customHeight="1">
      <c r="A260" s="40"/>
      <c r="B260" s="41"/>
      <c r="C260" s="214" t="s">
        <v>345</v>
      </c>
      <c r="D260" s="214" t="s">
        <v>140</v>
      </c>
      <c r="E260" s="215" t="s">
        <v>346</v>
      </c>
      <c r="F260" s="216" t="s">
        <v>347</v>
      </c>
      <c r="G260" s="217" t="s">
        <v>348</v>
      </c>
      <c r="H260" s="287"/>
      <c r="I260" s="219"/>
      <c r="J260" s="220">
        <f>ROUND(I260*H260,2)</f>
        <v>0</v>
      </c>
      <c r="K260" s="216" t="s">
        <v>144</v>
      </c>
      <c r="L260" s="46"/>
      <c r="M260" s="221" t="s">
        <v>19</v>
      </c>
      <c r="N260" s="222" t="s">
        <v>48</v>
      </c>
      <c r="O260" s="86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274</v>
      </c>
      <c r="AT260" s="225" t="s">
        <v>140</v>
      </c>
      <c r="AU260" s="225" t="s">
        <v>90</v>
      </c>
      <c r="AY260" s="19" t="s">
        <v>137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9" t="s">
        <v>90</v>
      </c>
      <c r="BK260" s="226">
        <f>ROUND(I260*H260,2)</f>
        <v>0</v>
      </c>
      <c r="BL260" s="19" t="s">
        <v>274</v>
      </c>
      <c r="BM260" s="225" t="s">
        <v>349</v>
      </c>
    </row>
    <row r="261" s="2" customFormat="1">
      <c r="A261" s="40"/>
      <c r="B261" s="41"/>
      <c r="C261" s="42"/>
      <c r="D261" s="227" t="s">
        <v>147</v>
      </c>
      <c r="E261" s="42"/>
      <c r="F261" s="228" t="s">
        <v>350</v>
      </c>
      <c r="G261" s="42"/>
      <c r="H261" s="42"/>
      <c r="I261" s="229"/>
      <c r="J261" s="42"/>
      <c r="K261" s="42"/>
      <c r="L261" s="46"/>
      <c r="M261" s="230"/>
      <c r="N261" s="231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147</v>
      </c>
      <c r="AU261" s="19" t="s">
        <v>90</v>
      </c>
    </row>
    <row r="262" s="2" customFormat="1">
      <c r="A262" s="40"/>
      <c r="B262" s="41"/>
      <c r="C262" s="42"/>
      <c r="D262" s="232" t="s">
        <v>149</v>
      </c>
      <c r="E262" s="42"/>
      <c r="F262" s="233" t="s">
        <v>351</v>
      </c>
      <c r="G262" s="42"/>
      <c r="H262" s="42"/>
      <c r="I262" s="229"/>
      <c r="J262" s="42"/>
      <c r="K262" s="42"/>
      <c r="L262" s="46"/>
      <c r="M262" s="230"/>
      <c r="N262" s="231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149</v>
      </c>
      <c r="AU262" s="19" t="s">
        <v>90</v>
      </c>
    </row>
    <row r="263" s="12" customFormat="1" ht="22.8" customHeight="1">
      <c r="A263" s="12"/>
      <c r="B263" s="198"/>
      <c r="C263" s="199"/>
      <c r="D263" s="200" t="s">
        <v>75</v>
      </c>
      <c r="E263" s="212" t="s">
        <v>352</v>
      </c>
      <c r="F263" s="212" t="s">
        <v>353</v>
      </c>
      <c r="G263" s="199"/>
      <c r="H263" s="199"/>
      <c r="I263" s="202"/>
      <c r="J263" s="213">
        <f>BK263</f>
        <v>0</v>
      </c>
      <c r="K263" s="199"/>
      <c r="L263" s="204"/>
      <c r="M263" s="205"/>
      <c r="N263" s="206"/>
      <c r="O263" s="206"/>
      <c r="P263" s="207">
        <f>SUM(P264:P290)</f>
        <v>0</v>
      </c>
      <c r="Q263" s="206"/>
      <c r="R263" s="207">
        <f>SUM(R264:R290)</f>
        <v>0.14703780999999999</v>
      </c>
      <c r="S263" s="206"/>
      <c r="T263" s="208">
        <f>SUM(T264:T290)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9" t="s">
        <v>90</v>
      </c>
      <c r="AT263" s="210" t="s">
        <v>75</v>
      </c>
      <c r="AU263" s="210" t="s">
        <v>84</v>
      </c>
      <c r="AY263" s="209" t="s">
        <v>137</v>
      </c>
      <c r="BK263" s="211">
        <f>SUM(BK264:BK290)</f>
        <v>0</v>
      </c>
    </row>
    <row r="264" s="2" customFormat="1" ht="24.15" customHeight="1">
      <c r="A264" s="40"/>
      <c r="B264" s="41"/>
      <c r="C264" s="214" t="s">
        <v>354</v>
      </c>
      <c r="D264" s="214" t="s">
        <v>140</v>
      </c>
      <c r="E264" s="215" t="s">
        <v>355</v>
      </c>
      <c r="F264" s="216" t="s">
        <v>356</v>
      </c>
      <c r="G264" s="217" t="s">
        <v>153</v>
      </c>
      <c r="H264" s="218">
        <v>5.1589999999999998</v>
      </c>
      <c r="I264" s="219"/>
      <c r="J264" s="220">
        <f>ROUND(I264*H264,2)</f>
        <v>0</v>
      </c>
      <c r="K264" s="216" t="s">
        <v>144</v>
      </c>
      <c r="L264" s="46"/>
      <c r="M264" s="221" t="s">
        <v>19</v>
      </c>
      <c r="N264" s="222" t="s">
        <v>48</v>
      </c>
      <c r="O264" s="86"/>
      <c r="P264" s="223">
        <f>O264*H264</f>
        <v>0</v>
      </c>
      <c r="Q264" s="223">
        <v>0.012590000000000001</v>
      </c>
      <c r="R264" s="223">
        <f>Q264*H264</f>
        <v>0.064951809999999999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274</v>
      </c>
      <c r="AT264" s="225" t="s">
        <v>140</v>
      </c>
      <c r="AU264" s="225" t="s">
        <v>90</v>
      </c>
      <c r="AY264" s="19" t="s">
        <v>137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90</v>
      </c>
      <c r="BK264" s="226">
        <f>ROUND(I264*H264,2)</f>
        <v>0</v>
      </c>
      <c r="BL264" s="19" t="s">
        <v>274</v>
      </c>
      <c r="BM264" s="225" t="s">
        <v>357</v>
      </c>
    </row>
    <row r="265" s="2" customFormat="1">
      <c r="A265" s="40"/>
      <c r="B265" s="41"/>
      <c r="C265" s="42"/>
      <c r="D265" s="227" t="s">
        <v>147</v>
      </c>
      <c r="E265" s="42"/>
      <c r="F265" s="228" t="s">
        <v>358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147</v>
      </c>
      <c r="AU265" s="19" t="s">
        <v>90</v>
      </c>
    </row>
    <row r="266" s="2" customFormat="1">
      <c r="A266" s="40"/>
      <c r="B266" s="41"/>
      <c r="C266" s="42"/>
      <c r="D266" s="232" t="s">
        <v>149</v>
      </c>
      <c r="E266" s="42"/>
      <c r="F266" s="233" t="s">
        <v>359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149</v>
      </c>
      <c r="AU266" s="19" t="s">
        <v>90</v>
      </c>
    </row>
    <row r="267" s="13" customFormat="1">
      <c r="A267" s="13"/>
      <c r="B267" s="234"/>
      <c r="C267" s="235"/>
      <c r="D267" s="227" t="s">
        <v>157</v>
      </c>
      <c r="E267" s="236" t="s">
        <v>19</v>
      </c>
      <c r="F267" s="237" t="s">
        <v>236</v>
      </c>
      <c r="G267" s="235"/>
      <c r="H267" s="236" t="s">
        <v>19</v>
      </c>
      <c r="I267" s="238"/>
      <c r="J267" s="235"/>
      <c r="K267" s="235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157</v>
      </c>
      <c r="AU267" s="243" t="s">
        <v>90</v>
      </c>
      <c r="AV267" s="13" t="s">
        <v>84</v>
      </c>
      <c r="AW267" s="13" t="s">
        <v>37</v>
      </c>
      <c r="AX267" s="13" t="s">
        <v>76</v>
      </c>
      <c r="AY267" s="243" t="s">
        <v>137</v>
      </c>
    </row>
    <row r="268" s="14" customFormat="1">
      <c r="A268" s="14"/>
      <c r="B268" s="244"/>
      <c r="C268" s="245"/>
      <c r="D268" s="227" t="s">
        <v>157</v>
      </c>
      <c r="E268" s="246" t="s">
        <v>19</v>
      </c>
      <c r="F268" s="247" t="s">
        <v>360</v>
      </c>
      <c r="G268" s="245"/>
      <c r="H268" s="248">
        <v>1.46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157</v>
      </c>
      <c r="AU268" s="254" t="s">
        <v>90</v>
      </c>
      <c r="AV268" s="14" t="s">
        <v>90</v>
      </c>
      <c r="AW268" s="14" t="s">
        <v>37</v>
      </c>
      <c r="AX268" s="14" t="s">
        <v>76</v>
      </c>
      <c r="AY268" s="254" t="s">
        <v>137</v>
      </c>
    </row>
    <row r="269" s="13" customFormat="1">
      <c r="A269" s="13"/>
      <c r="B269" s="234"/>
      <c r="C269" s="235"/>
      <c r="D269" s="227" t="s">
        <v>157</v>
      </c>
      <c r="E269" s="236" t="s">
        <v>19</v>
      </c>
      <c r="F269" s="237" t="s">
        <v>238</v>
      </c>
      <c r="G269" s="235"/>
      <c r="H269" s="236" t="s">
        <v>19</v>
      </c>
      <c r="I269" s="238"/>
      <c r="J269" s="235"/>
      <c r="K269" s="235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157</v>
      </c>
      <c r="AU269" s="243" t="s">
        <v>90</v>
      </c>
      <c r="AV269" s="13" t="s">
        <v>84</v>
      </c>
      <c r="AW269" s="13" t="s">
        <v>37</v>
      </c>
      <c r="AX269" s="13" t="s">
        <v>76</v>
      </c>
      <c r="AY269" s="243" t="s">
        <v>137</v>
      </c>
    </row>
    <row r="270" s="14" customFormat="1">
      <c r="A270" s="14"/>
      <c r="B270" s="244"/>
      <c r="C270" s="245"/>
      <c r="D270" s="227" t="s">
        <v>157</v>
      </c>
      <c r="E270" s="246" t="s">
        <v>19</v>
      </c>
      <c r="F270" s="247" t="s">
        <v>361</v>
      </c>
      <c r="G270" s="245"/>
      <c r="H270" s="248">
        <v>3.762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157</v>
      </c>
      <c r="AU270" s="254" t="s">
        <v>90</v>
      </c>
      <c r="AV270" s="14" t="s">
        <v>90</v>
      </c>
      <c r="AW270" s="14" t="s">
        <v>37</v>
      </c>
      <c r="AX270" s="14" t="s">
        <v>76</v>
      </c>
      <c r="AY270" s="254" t="s">
        <v>137</v>
      </c>
    </row>
    <row r="271" s="14" customFormat="1">
      <c r="A271" s="14"/>
      <c r="B271" s="244"/>
      <c r="C271" s="245"/>
      <c r="D271" s="227" t="s">
        <v>157</v>
      </c>
      <c r="E271" s="246" t="s">
        <v>19</v>
      </c>
      <c r="F271" s="247" t="s">
        <v>362</v>
      </c>
      <c r="G271" s="245"/>
      <c r="H271" s="248">
        <v>-0.063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157</v>
      </c>
      <c r="AU271" s="254" t="s">
        <v>90</v>
      </c>
      <c r="AV271" s="14" t="s">
        <v>90</v>
      </c>
      <c r="AW271" s="14" t="s">
        <v>37</v>
      </c>
      <c r="AX271" s="14" t="s">
        <v>76</v>
      </c>
      <c r="AY271" s="254" t="s">
        <v>137</v>
      </c>
    </row>
    <row r="272" s="15" customFormat="1">
      <c r="A272" s="15"/>
      <c r="B272" s="255"/>
      <c r="C272" s="256"/>
      <c r="D272" s="227" t="s">
        <v>157</v>
      </c>
      <c r="E272" s="257" t="s">
        <v>19</v>
      </c>
      <c r="F272" s="258" t="s">
        <v>183</v>
      </c>
      <c r="G272" s="256"/>
      <c r="H272" s="259">
        <v>5.1589999999999998</v>
      </c>
      <c r="I272" s="260"/>
      <c r="J272" s="256"/>
      <c r="K272" s="256"/>
      <c r="L272" s="261"/>
      <c r="M272" s="262"/>
      <c r="N272" s="263"/>
      <c r="O272" s="263"/>
      <c r="P272" s="263"/>
      <c r="Q272" s="263"/>
      <c r="R272" s="263"/>
      <c r="S272" s="263"/>
      <c r="T272" s="264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5" t="s">
        <v>157</v>
      </c>
      <c r="AU272" s="265" t="s">
        <v>90</v>
      </c>
      <c r="AV272" s="15" t="s">
        <v>145</v>
      </c>
      <c r="AW272" s="15" t="s">
        <v>37</v>
      </c>
      <c r="AX272" s="15" t="s">
        <v>84</v>
      </c>
      <c r="AY272" s="265" t="s">
        <v>137</v>
      </c>
    </row>
    <row r="273" s="2" customFormat="1" ht="21.75" customHeight="1">
      <c r="A273" s="40"/>
      <c r="B273" s="41"/>
      <c r="C273" s="214" t="s">
        <v>363</v>
      </c>
      <c r="D273" s="214" t="s">
        <v>140</v>
      </c>
      <c r="E273" s="215" t="s">
        <v>364</v>
      </c>
      <c r="F273" s="216" t="s">
        <v>365</v>
      </c>
      <c r="G273" s="217" t="s">
        <v>277</v>
      </c>
      <c r="H273" s="218">
        <v>9.3000000000000007</v>
      </c>
      <c r="I273" s="219"/>
      <c r="J273" s="220">
        <f>ROUND(I273*H273,2)</f>
        <v>0</v>
      </c>
      <c r="K273" s="216" t="s">
        <v>144</v>
      </c>
      <c r="L273" s="46"/>
      <c r="M273" s="221" t="s">
        <v>19</v>
      </c>
      <c r="N273" s="222" t="s">
        <v>48</v>
      </c>
      <c r="O273" s="86"/>
      <c r="P273" s="223">
        <f>O273*H273</f>
        <v>0</v>
      </c>
      <c r="Q273" s="223">
        <v>0.0088199999999999997</v>
      </c>
      <c r="R273" s="223">
        <f>Q273*H273</f>
        <v>0.082026000000000002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274</v>
      </c>
      <c r="AT273" s="225" t="s">
        <v>140</v>
      </c>
      <c r="AU273" s="225" t="s">
        <v>90</v>
      </c>
      <c r="AY273" s="19" t="s">
        <v>137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90</v>
      </c>
      <c r="BK273" s="226">
        <f>ROUND(I273*H273,2)</f>
        <v>0</v>
      </c>
      <c r="BL273" s="19" t="s">
        <v>274</v>
      </c>
      <c r="BM273" s="225" t="s">
        <v>366</v>
      </c>
    </row>
    <row r="274" s="2" customFormat="1">
      <c r="A274" s="40"/>
      <c r="B274" s="41"/>
      <c r="C274" s="42"/>
      <c r="D274" s="227" t="s">
        <v>147</v>
      </c>
      <c r="E274" s="42"/>
      <c r="F274" s="228" t="s">
        <v>367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147</v>
      </c>
      <c r="AU274" s="19" t="s">
        <v>90</v>
      </c>
    </row>
    <row r="275" s="2" customFormat="1">
      <c r="A275" s="40"/>
      <c r="B275" s="41"/>
      <c r="C275" s="42"/>
      <c r="D275" s="232" t="s">
        <v>149</v>
      </c>
      <c r="E275" s="42"/>
      <c r="F275" s="233" t="s">
        <v>368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149</v>
      </c>
      <c r="AU275" s="19" t="s">
        <v>90</v>
      </c>
    </row>
    <row r="276" s="13" customFormat="1">
      <c r="A276" s="13"/>
      <c r="B276" s="234"/>
      <c r="C276" s="235"/>
      <c r="D276" s="227" t="s">
        <v>157</v>
      </c>
      <c r="E276" s="236" t="s">
        <v>19</v>
      </c>
      <c r="F276" s="237" t="s">
        <v>167</v>
      </c>
      <c r="G276" s="235"/>
      <c r="H276" s="236" t="s">
        <v>19</v>
      </c>
      <c r="I276" s="238"/>
      <c r="J276" s="235"/>
      <c r="K276" s="235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157</v>
      </c>
      <c r="AU276" s="243" t="s">
        <v>90</v>
      </c>
      <c r="AV276" s="13" t="s">
        <v>84</v>
      </c>
      <c r="AW276" s="13" t="s">
        <v>37</v>
      </c>
      <c r="AX276" s="13" t="s">
        <v>76</v>
      </c>
      <c r="AY276" s="243" t="s">
        <v>137</v>
      </c>
    </row>
    <row r="277" s="14" customFormat="1">
      <c r="A277" s="14"/>
      <c r="B277" s="244"/>
      <c r="C277" s="245"/>
      <c r="D277" s="227" t="s">
        <v>157</v>
      </c>
      <c r="E277" s="246" t="s">
        <v>19</v>
      </c>
      <c r="F277" s="247" t="s">
        <v>369</v>
      </c>
      <c r="G277" s="245"/>
      <c r="H277" s="248">
        <v>1.3999999999999999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157</v>
      </c>
      <c r="AU277" s="254" t="s">
        <v>90</v>
      </c>
      <c r="AV277" s="14" t="s">
        <v>90</v>
      </c>
      <c r="AW277" s="14" t="s">
        <v>37</v>
      </c>
      <c r="AX277" s="14" t="s">
        <v>76</v>
      </c>
      <c r="AY277" s="254" t="s">
        <v>137</v>
      </c>
    </row>
    <row r="278" s="13" customFormat="1">
      <c r="A278" s="13"/>
      <c r="B278" s="234"/>
      <c r="C278" s="235"/>
      <c r="D278" s="227" t="s">
        <v>157</v>
      </c>
      <c r="E278" s="236" t="s">
        <v>19</v>
      </c>
      <c r="F278" s="237" t="s">
        <v>170</v>
      </c>
      <c r="G278" s="235"/>
      <c r="H278" s="236" t="s">
        <v>19</v>
      </c>
      <c r="I278" s="238"/>
      <c r="J278" s="235"/>
      <c r="K278" s="235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157</v>
      </c>
      <c r="AU278" s="243" t="s">
        <v>90</v>
      </c>
      <c r="AV278" s="13" t="s">
        <v>84</v>
      </c>
      <c r="AW278" s="13" t="s">
        <v>37</v>
      </c>
      <c r="AX278" s="13" t="s">
        <v>76</v>
      </c>
      <c r="AY278" s="243" t="s">
        <v>137</v>
      </c>
    </row>
    <row r="279" s="14" customFormat="1">
      <c r="A279" s="14"/>
      <c r="B279" s="244"/>
      <c r="C279" s="245"/>
      <c r="D279" s="227" t="s">
        <v>157</v>
      </c>
      <c r="E279" s="246" t="s">
        <v>19</v>
      </c>
      <c r="F279" s="247" t="s">
        <v>239</v>
      </c>
      <c r="G279" s="245"/>
      <c r="H279" s="248">
        <v>3.5499999999999998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157</v>
      </c>
      <c r="AU279" s="254" t="s">
        <v>90</v>
      </c>
      <c r="AV279" s="14" t="s">
        <v>90</v>
      </c>
      <c r="AW279" s="14" t="s">
        <v>37</v>
      </c>
      <c r="AX279" s="14" t="s">
        <v>76</v>
      </c>
      <c r="AY279" s="254" t="s">
        <v>137</v>
      </c>
    </row>
    <row r="280" s="13" customFormat="1">
      <c r="A280" s="13"/>
      <c r="B280" s="234"/>
      <c r="C280" s="235"/>
      <c r="D280" s="227" t="s">
        <v>157</v>
      </c>
      <c r="E280" s="236" t="s">
        <v>19</v>
      </c>
      <c r="F280" s="237" t="s">
        <v>172</v>
      </c>
      <c r="G280" s="235"/>
      <c r="H280" s="236" t="s">
        <v>19</v>
      </c>
      <c r="I280" s="238"/>
      <c r="J280" s="235"/>
      <c r="K280" s="235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157</v>
      </c>
      <c r="AU280" s="243" t="s">
        <v>90</v>
      </c>
      <c r="AV280" s="13" t="s">
        <v>84</v>
      </c>
      <c r="AW280" s="13" t="s">
        <v>37</v>
      </c>
      <c r="AX280" s="13" t="s">
        <v>76</v>
      </c>
      <c r="AY280" s="243" t="s">
        <v>137</v>
      </c>
    </row>
    <row r="281" s="14" customFormat="1">
      <c r="A281" s="14"/>
      <c r="B281" s="244"/>
      <c r="C281" s="245"/>
      <c r="D281" s="227" t="s">
        <v>157</v>
      </c>
      <c r="E281" s="246" t="s">
        <v>19</v>
      </c>
      <c r="F281" s="247" t="s">
        <v>370</v>
      </c>
      <c r="G281" s="245"/>
      <c r="H281" s="248">
        <v>4.3499999999999996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157</v>
      </c>
      <c r="AU281" s="254" t="s">
        <v>90</v>
      </c>
      <c r="AV281" s="14" t="s">
        <v>90</v>
      </c>
      <c r="AW281" s="14" t="s">
        <v>37</v>
      </c>
      <c r="AX281" s="14" t="s">
        <v>76</v>
      </c>
      <c r="AY281" s="254" t="s">
        <v>137</v>
      </c>
    </row>
    <row r="282" s="15" customFormat="1">
      <c r="A282" s="15"/>
      <c r="B282" s="255"/>
      <c r="C282" s="256"/>
      <c r="D282" s="227" t="s">
        <v>157</v>
      </c>
      <c r="E282" s="257" t="s">
        <v>19</v>
      </c>
      <c r="F282" s="258" t="s">
        <v>183</v>
      </c>
      <c r="G282" s="256"/>
      <c r="H282" s="259">
        <v>9.3000000000000007</v>
      </c>
      <c r="I282" s="260"/>
      <c r="J282" s="256"/>
      <c r="K282" s="256"/>
      <c r="L282" s="261"/>
      <c r="M282" s="262"/>
      <c r="N282" s="263"/>
      <c r="O282" s="263"/>
      <c r="P282" s="263"/>
      <c r="Q282" s="263"/>
      <c r="R282" s="263"/>
      <c r="S282" s="263"/>
      <c r="T282" s="264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5" t="s">
        <v>157</v>
      </c>
      <c r="AU282" s="265" t="s">
        <v>90</v>
      </c>
      <c r="AV282" s="15" t="s">
        <v>145</v>
      </c>
      <c r="AW282" s="15" t="s">
        <v>37</v>
      </c>
      <c r="AX282" s="15" t="s">
        <v>84</v>
      </c>
      <c r="AY282" s="265" t="s">
        <v>137</v>
      </c>
    </row>
    <row r="283" s="2" customFormat="1" ht="33" customHeight="1">
      <c r="A283" s="40"/>
      <c r="B283" s="41"/>
      <c r="C283" s="214" t="s">
        <v>371</v>
      </c>
      <c r="D283" s="214" t="s">
        <v>140</v>
      </c>
      <c r="E283" s="215" t="s">
        <v>372</v>
      </c>
      <c r="F283" s="216" t="s">
        <v>373</v>
      </c>
      <c r="G283" s="217" t="s">
        <v>143</v>
      </c>
      <c r="H283" s="218">
        <v>1</v>
      </c>
      <c r="I283" s="219"/>
      <c r="J283" s="220">
        <f>ROUND(I283*H283,2)</f>
        <v>0</v>
      </c>
      <c r="K283" s="216" t="s">
        <v>144</v>
      </c>
      <c r="L283" s="46"/>
      <c r="M283" s="221" t="s">
        <v>19</v>
      </c>
      <c r="N283" s="222" t="s">
        <v>48</v>
      </c>
      <c r="O283" s="86"/>
      <c r="P283" s="223">
        <f>O283*H283</f>
        <v>0</v>
      </c>
      <c r="Q283" s="223">
        <v>6.0000000000000002E-05</v>
      </c>
      <c r="R283" s="223">
        <f>Q283*H283</f>
        <v>6.0000000000000002E-05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274</v>
      </c>
      <c r="AT283" s="225" t="s">
        <v>140</v>
      </c>
      <c r="AU283" s="225" t="s">
        <v>90</v>
      </c>
      <c r="AY283" s="19" t="s">
        <v>137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90</v>
      </c>
      <c r="BK283" s="226">
        <f>ROUND(I283*H283,2)</f>
        <v>0</v>
      </c>
      <c r="BL283" s="19" t="s">
        <v>274</v>
      </c>
      <c r="BM283" s="225" t="s">
        <v>374</v>
      </c>
    </row>
    <row r="284" s="2" customFormat="1">
      <c r="A284" s="40"/>
      <c r="B284" s="41"/>
      <c r="C284" s="42"/>
      <c r="D284" s="227" t="s">
        <v>147</v>
      </c>
      <c r="E284" s="42"/>
      <c r="F284" s="228" t="s">
        <v>375</v>
      </c>
      <c r="G284" s="42"/>
      <c r="H284" s="42"/>
      <c r="I284" s="229"/>
      <c r="J284" s="42"/>
      <c r="K284" s="42"/>
      <c r="L284" s="46"/>
      <c r="M284" s="230"/>
      <c r="N284" s="231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147</v>
      </c>
      <c r="AU284" s="19" t="s">
        <v>90</v>
      </c>
    </row>
    <row r="285" s="2" customFormat="1">
      <c r="A285" s="40"/>
      <c r="B285" s="41"/>
      <c r="C285" s="42"/>
      <c r="D285" s="232" t="s">
        <v>149</v>
      </c>
      <c r="E285" s="42"/>
      <c r="F285" s="233" t="s">
        <v>376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149</v>
      </c>
      <c r="AU285" s="19" t="s">
        <v>90</v>
      </c>
    </row>
    <row r="286" s="2" customFormat="1" ht="16.5" customHeight="1">
      <c r="A286" s="40"/>
      <c r="B286" s="41"/>
      <c r="C286" s="277" t="s">
        <v>377</v>
      </c>
      <c r="D286" s="277" t="s">
        <v>340</v>
      </c>
      <c r="E286" s="278" t="s">
        <v>378</v>
      </c>
      <c r="F286" s="279" t="s">
        <v>19</v>
      </c>
      <c r="G286" s="280" t="s">
        <v>143</v>
      </c>
      <c r="H286" s="281">
        <v>1</v>
      </c>
      <c r="I286" s="282"/>
      <c r="J286" s="283">
        <f>ROUND(I286*H286,2)</f>
        <v>0</v>
      </c>
      <c r="K286" s="279" t="s">
        <v>19</v>
      </c>
      <c r="L286" s="284"/>
      <c r="M286" s="285" t="s">
        <v>19</v>
      </c>
      <c r="N286" s="286" t="s">
        <v>48</v>
      </c>
      <c r="O286" s="86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343</v>
      </c>
      <c r="AT286" s="225" t="s">
        <v>340</v>
      </c>
      <c r="AU286" s="225" t="s">
        <v>90</v>
      </c>
      <c r="AY286" s="19" t="s">
        <v>137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90</v>
      </c>
      <c r="BK286" s="226">
        <f>ROUND(I286*H286,2)</f>
        <v>0</v>
      </c>
      <c r="BL286" s="19" t="s">
        <v>274</v>
      </c>
      <c r="BM286" s="225" t="s">
        <v>379</v>
      </c>
    </row>
    <row r="287" s="2" customFormat="1">
      <c r="A287" s="40"/>
      <c r="B287" s="41"/>
      <c r="C287" s="42"/>
      <c r="D287" s="227" t="s">
        <v>147</v>
      </c>
      <c r="E287" s="42"/>
      <c r="F287" s="228" t="s">
        <v>380</v>
      </c>
      <c r="G287" s="42"/>
      <c r="H287" s="42"/>
      <c r="I287" s="229"/>
      <c r="J287" s="42"/>
      <c r="K287" s="42"/>
      <c r="L287" s="46"/>
      <c r="M287" s="230"/>
      <c r="N287" s="231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147</v>
      </c>
      <c r="AU287" s="19" t="s">
        <v>90</v>
      </c>
    </row>
    <row r="288" s="2" customFormat="1" ht="24.15" customHeight="1">
      <c r="A288" s="40"/>
      <c r="B288" s="41"/>
      <c r="C288" s="214" t="s">
        <v>381</v>
      </c>
      <c r="D288" s="214" t="s">
        <v>140</v>
      </c>
      <c r="E288" s="215" t="s">
        <v>382</v>
      </c>
      <c r="F288" s="216" t="s">
        <v>383</v>
      </c>
      <c r="G288" s="217" t="s">
        <v>348</v>
      </c>
      <c r="H288" s="287"/>
      <c r="I288" s="219"/>
      <c r="J288" s="220">
        <f>ROUND(I288*H288,2)</f>
        <v>0</v>
      </c>
      <c r="K288" s="216" t="s">
        <v>144</v>
      </c>
      <c r="L288" s="46"/>
      <c r="M288" s="221" t="s">
        <v>19</v>
      </c>
      <c r="N288" s="222" t="s">
        <v>48</v>
      </c>
      <c r="O288" s="86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274</v>
      </c>
      <c r="AT288" s="225" t="s">
        <v>140</v>
      </c>
      <c r="AU288" s="225" t="s">
        <v>90</v>
      </c>
      <c r="AY288" s="19" t="s">
        <v>137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90</v>
      </c>
      <c r="BK288" s="226">
        <f>ROUND(I288*H288,2)</f>
        <v>0</v>
      </c>
      <c r="BL288" s="19" t="s">
        <v>274</v>
      </c>
      <c r="BM288" s="225" t="s">
        <v>384</v>
      </c>
    </row>
    <row r="289" s="2" customFormat="1">
      <c r="A289" s="40"/>
      <c r="B289" s="41"/>
      <c r="C289" s="42"/>
      <c r="D289" s="227" t="s">
        <v>147</v>
      </c>
      <c r="E289" s="42"/>
      <c r="F289" s="228" t="s">
        <v>385</v>
      </c>
      <c r="G289" s="42"/>
      <c r="H289" s="42"/>
      <c r="I289" s="229"/>
      <c r="J289" s="42"/>
      <c r="K289" s="42"/>
      <c r="L289" s="46"/>
      <c r="M289" s="230"/>
      <c r="N289" s="231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147</v>
      </c>
      <c r="AU289" s="19" t="s">
        <v>90</v>
      </c>
    </row>
    <row r="290" s="2" customFormat="1">
      <c r="A290" s="40"/>
      <c r="B290" s="41"/>
      <c r="C290" s="42"/>
      <c r="D290" s="232" t="s">
        <v>149</v>
      </c>
      <c r="E290" s="42"/>
      <c r="F290" s="233" t="s">
        <v>386</v>
      </c>
      <c r="G290" s="42"/>
      <c r="H290" s="42"/>
      <c r="I290" s="229"/>
      <c r="J290" s="42"/>
      <c r="K290" s="42"/>
      <c r="L290" s="46"/>
      <c r="M290" s="230"/>
      <c r="N290" s="231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149</v>
      </c>
      <c r="AU290" s="19" t="s">
        <v>90</v>
      </c>
    </row>
    <row r="291" s="12" customFormat="1" ht="22.8" customHeight="1">
      <c r="A291" s="12"/>
      <c r="B291" s="198"/>
      <c r="C291" s="199"/>
      <c r="D291" s="200" t="s">
        <v>75</v>
      </c>
      <c r="E291" s="212" t="s">
        <v>387</v>
      </c>
      <c r="F291" s="212" t="s">
        <v>388</v>
      </c>
      <c r="G291" s="199"/>
      <c r="H291" s="199"/>
      <c r="I291" s="202"/>
      <c r="J291" s="213">
        <f>BK291</f>
        <v>0</v>
      </c>
      <c r="K291" s="199"/>
      <c r="L291" s="204"/>
      <c r="M291" s="205"/>
      <c r="N291" s="206"/>
      <c r="O291" s="206"/>
      <c r="P291" s="207">
        <f>SUM(P292:P340)</f>
        <v>0</v>
      </c>
      <c r="Q291" s="206"/>
      <c r="R291" s="207">
        <f>SUM(R292:R340)</f>
        <v>0.14460000000000001</v>
      </c>
      <c r="S291" s="206"/>
      <c r="T291" s="208">
        <f>SUM(T292:T340)</f>
        <v>0.97699999999999998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9" t="s">
        <v>90</v>
      </c>
      <c r="AT291" s="210" t="s">
        <v>75</v>
      </c>
      <c r="AU291" s="210" t="s">
        <v>84</v>
      </c>
      <c r="AY291" s="209" t="s">
        <v>137</v>
      </c>
      <c r="BK291" s="211">
        <f>SUM(BK292:BK340)</f>
        <v>0</v>
      </c>
    </row>
    <row r="292" s="2" customFormat="1" ht="24.15" customHeight="1">
      <c r="A292" s="40"/>
      <c r="B292" s="41"/>
      <c r="C292" s="214" t="s">
        <v>343</v>
      </c>
      <c r="D292" s="214" t="s">
        <v>140</v>
      </c>
      <c r="E292" s="215" t="s">
        <v>389</v>
      </c>
      <c r="F292" s="216" t="s">
        <v>390</v>
      </c>
      <c r="G292" s="217" t="s">
        <v>143</v>
      </c>
      <c r="H292" s="218">
        <v>6</v>
      </c>
      <c r="I292" s="219"/>
      <c r="J292" s="220">
        <f>ROUND(I292*H292,2)</f>
        <v>0</v>
      </c>
      <c r="K292" s="216" t="s">
        <v>144</v>
      </c>
      <c r="L292" s="46"/>
      <c r="M292" s="221" t="s">
        <v>19</v>
      </c>
      <c r="N292" s="222" t="s">
        <v>48</v>
      </c>
      <c r="O292" s="86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274</v>
      </c>
      <c r="AT292" s="225" t="s">
        <v>140</v>
      </c>
      <c r="AU292" s="225" t="s">
        <v>90</v>
      </c>
      <c r="AY292" s="19" t="s">
        <v>137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90</v>
      </c>
      <c r="BK292" s="226">
        <f>ROUND(I292*H292,2)</f>
        <v>0</v>
      </c>
      <c r="BL292" s="19" t="s">
        <v>274</v>
      </c>
      <c r="BM292" s="225" t="s">
        <v>391</v>
      </c>
    </row>
    <row r="293" s="2" customFormat="1">
      <c r="A293" s="40"/>
      <c r="B293" s="41"/>
      <c r="C293" s="42"/>
      <c r="D293" s="227" t="s">
        <v>147</v>
      </c>
      <c r="E293" s="42"/>
      <c r="F293" s="228" t="s">
        <v>392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147</v>
      </c>
      <c r="AU293" s="19" t="s">
        <v>90</v>
      </c>
    </row>
    <row r="294" s="2" customFormat="1">
      <c r="A294" s="40"/>
      <c r="B294" s="41"/>
      <c r="C294" s="42"/>
      <c r="D294" s="232" t="s">
        <v>149</v>
      </c>
      <c r="E294" s="42"/>
      <c r="F294" s="233" t="s">
        <v>393</v>
      </c>
      <c r="G294" s="42"/>
      <c r="H294" s="42"/>
      <c r="I294" s="229"/>
      <c r="J294" s="42"/>
      <c r="K294" s="42"/>
      <c r="L294" s="46"/>
      <c r="M294" s="230"/>
      <c r="N294" s="231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149</v>
      </c>
      <c r="AU294" s="19" t="s">
        <v>90</v>
      </c>
    </row>
    <row r="295" s="13" customFormat="1">
      <c r="A295" s="13"/>
      <c r="B295" s="234"/>
      <c r="C295" s="235"/>
      <c r="D295" s="227" t="s">
        <v>157</v>
      </c>
      <c r="E295" s="236" t="s">
        <v>19</v>
      </c>
      <c r="F295" s="237" t="s">
        <v>394</v>
      </c>
      <c r="G295" s="235"/>
      <c r="H295" s="236" t="s">
        <v>19</v>
      </c>
      <c r="I295" s="238"/>
      <c r="J295" s="235"/>
      <c r="K295" s="235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157</v>
      </c>
      <c r="AU295" s="243" t="s">
        <v>90</v>
      </c>
      <c r="AV295" s="13" t="s">
        <v>84</v>
      </c>
      <c r="AW295" s="13" t="s">
        <v>37</v>
      </c>
      <c r="AX295" s="13" t="s">
        <v>76</v>
      </c>
      <c r="AY295" s="243" t="s">
        <v>137</v>
      </c>
    </row>
    <row r="296" s="14" customFormat="1">
      <c r="A296" s="14"/>
      <c r="B296" s="244"/>
      <c r="C296" s="245"/>
      <c r="D296" s="227" t="s">
        <v>157</v>
      </c>
      <c r="E296" s="246" t="s">
        <v>19</v>
      </c>
      <c r="F296" s="247" t="s">
        <v>395</v>
      </c>
      <c r="G296" s="245"/>
      <c r="H296" s="248">
        <v>4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157</v>
      </c>
      <c r="AU296" s="254" t="s">
        <v>90</v>
      </c>
      <c r="AV296" s="14" t="s">
        <v>90</v>
      </c>
      <c r="AW296" s="14" t="s">
        <v>37</v>
      </c>
      <c r="AX296" s="14" t="s">
        <v>76</v>
      </c>
      <c r="AY296" s="254" t="s">
        <v>137</v>
      </c>
    </row>
    <row r="297" s="13" customFormat="1">
      <c r="A297" s="13"/>
      <c r="B297" s="234"/>
      <c r="C297" s="235"/>
      <c r="D297" s="227" t="s">
        <v>157</v>
      </c>
      <c r="E297" s="236" t="s">
        <v>19</v>
      </c>
      <c r="F297" s="237" t="s">
        <v>396</v>
      </c>
      <c r="G297" s="235"/>
      <c r="H297" s="236" t="s">
        <v>19</v>
      </c>
      <c r="I297" s="238"/>
      <c r="J297" s="235"/>
      <c r="K297" s="235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157</v>
      </c>
      <c r="AU297" s="243" t="s">
        <v>90</v>
      </c>
      <c r="AV297" s="13" t="s">
        <v>84</v>
      </c>
      <c r="AW297" s="13" t="s">
        <v>37</v>
      </c>
      <c r="AX297" s="13" t="s">
        <v>76</v>
      </c>
      <c r="AY297" s="243" t="s">
        <v>137</v>
      </c>
    </row>
    <row r="298" s="14" customFormat="1">
      <c r="A298" s="14"/>
      <c r="B298" s="244"/>
      <c r="C298" s="245"/>
      <c r="D298" s="227" t="s">
        <v>157</v>
      </c>
      <c r="E298" s="246" t="s">
        <v>19</v>
      </c>
      <c r="F298" s="247" t="s">
        <v>90</v>
      </c>
      <c r="G298" s="245"/>
      <c r="H298" s="248">
        <v>2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157</v>
      </c>
      <c r="AU298" s="254" t="s">
        <v>90</v>
      </c>
      <c r="AV298" s="14" t="s">
        <v>90</v>
      </c>
      <c r="AW298" s="14" t="s">
        <v>37</v>
      </c>
      <c r="AX298" s="14" t="s">
        <v>76</v>
      </c>
      <c r="AY298" s="254" t="s">
        <v>137</v>
      </c>
    </row>
    <row r="299" s="15" customFormat="1">
      <c r="A299" s="15"/>
      <c r="B299" s="255"/>
      <c r="C299" s="256"/>
      <c r="D299" s="227" t="s">
        <v>157</v>
      </c>
      <c r="E299" s="257" t="s">
        <v>19</v>
      </c>
      <c r="F299" s="258" t="s">
        <v>183</v>
      </c>
      <c r="G299" s="256"/>
      <c r="H299" s="259">
        <v>6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5" t="s">
        <v>157</v>
      </c>
      <c r="AU299" s="265" t="s">
        <v>90</v>
      </c>
      <c r="AV299" s="15" t="s">
        <v>145</v>
      </c>
      <c r="AW299" s="15" t="s">
        <v>37</v>
      </c>
      <c r="AX299" s="15" t="s">
        <v>84</v>
      </c>
      <c r="AY299" s="265" t="s">
        <v>137</v>
      </c>
    </row>
    <row r="300" s="2" customFormat="1" ht="24.15" customHeight="1">
      <c r="A300" s="40"/>
      <c r="B300" s="41"/>
      <c r="C300" s="277" t="s">
        <v>397</v>
      </c>
      <c r="D300" s="277" t="s">
        <v>340</v>
      </c>
      <c r="E300" s="278" t="s">
        <v>398</v>
      </c>
      <c r="F300" s="279" t="s">
        <v>399</v>
      </c>
      <c r="G300" s="280" t="s">
        <v>143</v>
      </c>
      <c r="H300" s="281">
        <v>2</v>
      </c>
      <c r="I300" s="282"/>
      <c r="J300" s="283">
        <f>ROUND(I300*H300,2)</f>
        <v>0</v>
      </c>
      <c r="K300" s="279" t="s">
        <v>19</v>
      </c>
      <c r="L300" s="284"/>
      <c r="M300" s="285" t="s">
        <v>19</v>
      </c>
      <c r="N300" s="286" t="s">
        <v>48</v>
      </c>
      <c r="O300" s="86"/>
      <c r="P300" s="223">
        <f>O300*H300</f>
        <v>0</v>
      </c>
      <c r="Q300" s="223">
        <v>0.0138</v>
      </c>
      <c r="R300" s="223">
        <f>Q300*H300</f>
        <v>0.0276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343</v>
      </c>
      <c r="AT300" s="225" t="s">
        <v>340</v>
      </c>
      <c r="AU300" s="225" t="s">
        <v>90</v>
      </c>
      <c r="AY300" s="19" t="s">
        <v>137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90</v>
      </c>
      <c r="BK300" s="226">
        <f>ROUND(I300*H300,2)</f>
        <v>0</v>
      </c>
      <c r="BL300" s="19" t="s">
        <v>274</v>
      </c>
      <c r="BM300" s="225" t="s">
        <v>400</v>
      </c>
    </row>
    <row r="301" s="2" customFormat="1">
      <c r="A301" s="40"/>
      <c r="B301" s="41"/>
      <c r="C301" s="42"/>
      <c r="D301" s="227" t="s">
        <v>147</v>
      </c>
      <c r="E301" s="42"/>
      <c r="F301" s="228" t="s">
        <v>399</v>
      </c>
      <c r="G301" s="42"/>
      <c r="H301" s="42"/>
      <c r="I301" s="229"/>
      <c r="J301" s="42"/>
      <c r="K301" s="42"/>
      <c r="L301" s="46"/>
      <c r="M301" s="230"/>
      <c r="N301" s="231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147</v>
      </c>
      <c r="AU301" s="19" t="s">
        <v>90</v>
      </c>
    </row>
    <row r="302" s="13" customFormat="1">
      <c r="A302" s="13"/>
      <c r="B302" s="234"/>
      <c r="C302" s="235"/>
      <c r="D302" s="227" t="s">
        <v>157</v>
      </c>
      <c r="E302" s="236" t="s">
        <v>19</v>
      </c>
      <c r="F302" s="237" t="s">
        <v>396</v>
      </c>
      <c r="G302" s="235"/>
      <c r="H302" s="236" t="s">
        <v>19</v>
      </c>
      <c r="I302" s="238"/>
      <c r="J302" s="235"/>
      <c r="K302" s="235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157</v>
      </c>
      <c r="AU302" s="243" t="s">
        <v>90</v>
      </c>
      <c r="AV302" s="13" t="s">
        <v>84</v>
      </c>
      <c r="AW302" s="13" t="s">
        <v>37</v>
      </c>
      <c r="AX302" s="13" t="s">
        <v>76</v>
      </c>
      <c r="AY302" s="243" t="s">
        <v>137</v>
      </c>
    </row>
    <row r="303" s="14" customFormat="1">
      <c r="A303" s="14"/>
      <c r="B303" s="244"/>
      <c r="C303" s="245"/>
      <c r="D303" s="227" t="s">
        <v>157</v>
      </c>
      <c r="E303" s="246" t="s">
        <v>19</v>
      </c>
      <c r="F303" s="247" t="s">
        <v>90</v>
      </c>
      <c r="G303" s="245"/>
      <c r="H303" s="248">
        <v>2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157</v>
      </c>
      <c r="AU303" s="254" t="s">
        <v>90</v>
      </c>
      <c r="AV303" s="14" t="s">
        <v>90</v>
      </c>
      <c r="AW303" s="14" t="s">
        <v>37</v>
      </c>
      <c r="AX303" s="14" t="s">
        <v>84</v>
      </c>
      <c r="AY303" s="254" t="s">
        <v>137</v>
      </c>
    </row>
    <row r="304" s="2" customFormat="1" ht="24.15" customHeight="1">
      <c r="A304" s="40"/>
      <c r="B304" s="41"/>
      <c r="C304" s="277" t="s">
        <v>401</v>
      </c>
      <c r="D304" s="277" t="s">
        <v>340</v>
      </c>
      <c r="E304" s="278" t="s">
        <v>402</v>
      </c>
      <c r="F304" s="279" t="s">
        <v>403</v>
      </c>
      <c r="G304" s="280" t="s">
        <v>143</v>
      </c>
      <c r="H304" s="281">
        <v>4</v>
      </c>
      <c r="I304" s="282"/>
      <c r="J304" s="283">
        <f>ROUND(I304*H304,2)</f>
        <v>0</v>
      </c>
      <c r="K304" s="279" t="s">
        <v>19</v>
      </c>
      <c r="L304" s="284"/>
      <c r="M304" s="285" t="s">
        <v>19</v>
      </c>
      <c r="N304" s="286" t="s">
        <v>48</v>
      </c>
      <c r="O304" s="86"/>
      <c r="P304" s="223">
        <f>O304*H304</f>
        <v>0</v>
      </c>
      <c r="Q304" s="223">
        <v>0.016</v>
      </c>
      <c r="R304" s="223">
        <f>Q304*H304</f>
        <v>0.064000000000000001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343</v>
      </c>
      <c r="AT304" s="225" t="s">
        <v>340</v>
      </c>
      <c r="AU304" s="225" t="s">
        <v>90</v>
      </c>
      <c r="AY304" s="19" t="s">
        <v>137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90</v>
      </c>
      <c r="BK304" s="226">
        <f>ROUND(I304*H304,2)</f>
        <v>0</v>
      </c>
      <c r="BL304" s="19" t="s">
        <v>274</v>
      </c>
      <c r="BM304" s="225" t="s">
        <v>404</v>
      </c>
    </row>
    <row r="305" s="2" customFormat="1">
      <c r="A305" s="40"/>
      <c r="B305" s="41"/>
      <c r="C305" s="42"/>
      <c r="D305" s="227" t="s">
        <v>147</v>
      </c>
      <c r="E305" s="42"/>
      <c r="F305" s="228" t="s">
        <v>403</v>
      </c>
      <c r="G305" s="42"/>
      <c r="H305" s="42"/>
      <c r="I305" s="229"/>
      <c r="J305" s="42"/>
      <c r="K305" s="42"/>
      <c r="L305" s="46"/>
      <c r="M305" s="230"/>
      <c r="N305" s="231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147</v>
      </c>
      <c r="AU305" s="19" t="s">
        <v>90</v>
      </c>
    </row>
    <row r="306" s="13" customFormat="1">
      <c r="A306" s="13"/>
      <c r="B306" s="234"/>
      <c r="C306" s="235"/>
      <c r="D306" s="227" t="s">
        <v>157</v>
      </c>
      <c r="E306" s="236" t="s">
        <v>19</v>
      </c>
      <c r="F306" s="237" t="s">
        <v>394</v>
      </c>
      <c r="G306" s="235"/>
      <c r="H306" s="236" t="s">
        <v>19</v>
      </c>
      <c r="I306" s="238"/>
      <c r="J306" s="235"/>
      <c r="K306" s="235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157</v>
      </c>
      <c r="AU306" s="243" t="s">
        <v>90</v>
      </c>
      <c r="AV306" s="13" t="s">
        <v>84</v>
      </c>
      <c r="AW306" s="13" t="s">
        <v>37</v>
      </c>
      <c r="AX306" s="13" t="s">
        <v>76</v>
      </c>
      <c r="AY306" s="243" t="s">
        <v>137</v>
      </c>
    </row>
    <row r="307" s="14" customFormat="1">
      <c r="A307" s="14"/>
      <c r="B307" s="244"/>
      <c r="C307" s="245"/>
      <c r="D307" s="227" t="s">
        <v>157</v>
      </c>
      <c r="E307" s="246" t="s">
        <v>19</v>
      </c>
      <c r="F307" s="247" t="s">
        <v>145</v>
      </c>
      <c r="G307" s="245"/>
      <c r="H307" s="248">
        <v>4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157</v>
      </c>
      <c r="AU307" s="254" t="s">
        <v>90</v>
      </c>
      <c r="AV307" s="14" t="s">
        <v>90</v>
      </c>
      <c r="AW307" s="14" t="s">
        <v>37</v>
      </c>
      <c r="AX307" s="14" t="s">
        <v>84</v>
      </c>
      <c r="AY307" s="254" t="s">
        <v>137</v>
      </c>
    </row>
    <row r="308" s="2" customFormat="1" ht="24.15" customHeight="1">
      <c r="A308" s="40"/>
      <c r="B308" s="41"/>
      <c r="C308" s="214" t="s">
        <v>405</v>
      </c>
      <c r="D308" s="214" t="s">
        <v>140</v>
      </c>
      <c r="E308" s="215" t="s">
        <v>406</v>
      </c>
      <c r="F308" s="216" t="s">
        <v>407</v>
      </c>
      <c r="G308" s="217" t="s">
        <v>143</v>
      </c>
      <c r="H308" s="218">
        <v>1</v>
      </c>
      <c r="I308" s="219"/>
      <c r="J308" s="220">
        <f>ROUND(I308*H308,2)</f>
        <v>0</v>
      </c>
      <c r="K308" s="216" t="s">
        <v>144</v>
      </c>
      <c r="L308" s="46"/>
      <c r="M308" s="221" t="s">
        <v>19</v>
      </c>
      <c r="N308" s="222" t="s">
        <v>48</v>
      </c>
      <c r="O308" s="86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274</v>
      </c>
      <c r="AT308" s="225" t="s">
        <v>140</v>
      </c>
      <c r="AU308" s="225" t="s">
        <v>90</v>
      </c>
      <c r="AY308" s="19" t="s">
        <v>137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90</v>
      </c>
      <c r="BK308" s="226">
        <f>ROUND(I308*H308,2)</f>
        <v>0</v>
      </c>
      <c r="BL308" s="19" t="s">
        <v>274</v>
      </c>
      <c r="BM308" s="225" t="s">
        <v>408</v>
      </c>
    </row>
    <row r="309" s="2" customFormat="1">
      <c r="A309" s="40"/>
      <c r="B309" s="41"/>
      <c r="C309" s="42"/>
      <c r="D309" s="227" t="s">
        <v>147</v>
      </c>
      <c r="E309" s="42"/>
      <c r="F309" s="228" t="s">
        <v>409</v>
      </c>
      <c r="G309" s="42"/>
      <c r="H309" s="42"/>
      <c r="I309" s="229"/>
      <c r="J309" s="42"/>
      <c r="K309" s="42"/>
      <c r="L309" s="46"/>
      <c r="M309" s="230"/>
      <c r="N309" s="231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147</v>
      </c>
      <c r="AU309" s="19" t="s">
        <v>90</v>
      </c>
    </row>
    <row r="310" s="2" customFormat="1">
      <c r="A310" s="40"/>
      <c r="B310" s="41"/>
      <c r="C310" s="42"/>
      <c r="D310" s="232" t="s">
        <v>149</v>
      </c>
      <c r="E310" s="42"/>
      <c r="F310" s="233" t="s">
        <v>410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149</v>
      </c>
      <c r="AU310" s="19" t="s">
        <v>90</v>
      </c>
    </row>
    <row r="311" s="2" customFormat="1" ht="33" customHeight="1">
      <c r="A311" s="40"/>
      <c r="B311" s="41"/>
      <c r="C311" s="277" t="s">
        <v>411</v>
      </c>
      <c r="D311" s="277" t="s">
        <v>340</v>
      </c>
      <c r="E311" s="278" t="s">
        <v>412</v>
      </c>
      <c r="F311" s="279" t="s">
        <v>413</v>
      </c>
      <c r="G311" s="280" t="s">
        <v>143</v>
      </c>
      <c r="H311" s="281">
        <v>1</v>
      </c>
      <c r="I311" s="282"/>
      <c r="J311" s="283">
        <f>ROUND(I311*H311,2)</f>
        <v>0</v>
      </c>
      <c r="K311" s="279" t="s">
        <v>19</v>
      </c>
      <c r="L311" s="284"/>
      <c r="M311" s="285" t="s">
        <v>19</v>
      </c>
      <c r="N311" s="286" t="s">
        <v>48</v>
      </c>
      <c r="O311" s="86"/>
      <c r="P311" s="223">
        <f>O311*H311</f>
        <v>0</v>
      </c>
      <c r="Q311" s="223">
        <v>0.017000000000000001</v>
      </c>
      <c r="R311" s="223">
        <f>Q311*H311</f>
        <v>0.017000000000000001</v>
      </c>
      <c r="S311" s="223">
        <v>0</v>
      </c>
      <c r="T311" s="224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343</v>
      </c>
      <c r="AT311" s="225" t="s">
        <v>340</v>
      </c>
      <c r="AU311" s="225" t="s">
        <v>90</v>
      </c>
      <c r="AY311" s="19" t="s">
        <v>137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90</v>
      </c>
      <c r="BK311" s="226">
        <f>ROUND(I311*H311,2)</f>
        <v>0</v>
      </c>
      <c r="BL311" s="19" t="s">
        <v>274</v>
      </c>
      <c r="BM311" s="225" t="s">
        <v>414</v>
      </c>
    </row>
    <row r="312" s="2" customFormat="1">
      <c r="A312" s="40"/>
      <c r="B312" s="41"/>
      <c r="C312" s="42"/>
      <c r="D312" s="227" t="s">
        <v>147</v>
      </c>
      <c r="E312" s="42"/>
      <c r="F312" s="228" t="s">
        <v>413</v>
      </c>
      <c r="G312" s="42"/>
      <c r="H312" s="42"/>
      <c r="I312" s="229"/>
      <c r="J312" s="42"/>
      <c r="K312" s="42"/>
      <c r="L312" s="46"/>
      <c r="M312" s="230"/>
      <c r="N312" s="231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147</v>
      </c>
      <c r="AU312" s="19" t="s">
        <v>90</v>
      </c>
    </row>
    <row r="313" s="2" customFormat="1" ht="24.15" customHeight="1">
      <c r="A313" s="40"/>
      <c r="B313" s="41"/>
      <c r="C313" s="214" t="s">
        <v>415</v>
      </c>
      <c r="D313" s="214" t="s">
        <v>140</v>
      </c>
      <c r="E313" s="215" t="s">
        <v>416</v>
      </c>
      <c r="F313" s="216" t="s">
        <v>417</v>
      </c>
      <c r="G313" s="217" t="s">
        <v>143</v>
      </c>
      <c r="H313" s="218">
        <v>1</v>
      </c>
      <c r="I313" s="219"/>
      <c r="J313" s="220">
        <f>ROUND(I313*H313,2)</f>
        <v>0</v>
      </c>
      <c r="K313" s="216" t="s">
        <v>144</v>
      </c>
      <c r="L313" s="46"/>
      <c r="M313" s="221" t="s">
        <v>19</v>
      </c>
      <c r="N313" s="222" t="s">
        <v>48</v>
      </c>
      <c r="O313" s="86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5" t="s">
        <v>274</v>
      </c>
      <c r="AT313" s="225" t="s">
        <v>140</v>
      </c>
      <c r="AU313" s="225" t="s">
        <v>90</v>
      </c>
      <c r="AY313" s="19" t="s">
        <v>137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9" t="s">
        <v>90</v>
      </c>
      <c r="BK313" s="226">
        <f>ROUND(I313*H313,2)</f>
        <v>0</v>
      </c>
      <c r="BL313" s="19" t="s">
        <v>274</v>
      </c>
      <c r="BM313" s="225" t="s">
        <v>418</v>
      </c>
    </row>
    <row r="314" s="2" customFormat="1">
      <c r="A314" s="40"/>
      <c r="B314" s="41"/>
      <c r="C314" s="42"/>
      <c r="D314" s="227" t="s">
        <v>147</v>
      </c>
      <c r="E314" s="42"/>
      <c r="F314" s="228" t="s">
        <v>419</v>
      </c>
      <c r="G314" s="42"/>
      <c r="H314" s="42"/>
      <c r="I314" s="229"/>
      <c r="J314" s="42"/>
      <c r="K314" s="42"/>
      <c r="L314" s="46"/>
      <c r="M314" s="230"/>
      <c r="N314" s="231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147</v>
      </c>
      <c r="AU314" s="19" t="s">
        <v>90</v>
      </c>
    </row>
    <row r="315" s="2" customFormat="1">
      <c r="A315" s="40"/>
      <c r="B315" s="41"/>
      <c r="C315" s="42"/>
      <c r="D315" s="232" t="s">
        <v>149</v>
      </c>
      <c r="E315" s="42"/>
      <c r="F315" s="233" t="s">
        <v>420</v>
      </c>
      <c r="G315" s="42"/>
      <c r="H315" s="42"/>
      <c r="I315" s="229"/>
      <c r="J315" s="42"/>
      <c r="K315" s="42"/>
      <c r="L315" s="46"/>
      <c r="M315" s="230"/>
      <c r="N315" s="231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149</v>
      </c>
      <c r="AU315" s="19" t="s">
        <v>90</v>
      </c>
    </row>
    <row r="316" s="2" customFormat="1" ht="24.15" customHeight="1">
      <c r="A316" s="40"/>
      <c r="B316" s="41"/>
      <c r="C316" s="277" t="s">
        <v>421</v>
      </c>
      <c r="D316" s="277" t="s">
        <v>340</v>
      </c>
      <c r="E316" s="278" t="s">
        <v>422</v>
      </c>
      <c r="F316" s="279" t="s">
        <v>423</v>
      </c>
      <c r="G316" s="280" t="s">
        <v>143</v>
      </c>
      <c r="H316" s="281">
        <v>1</v>
      </c>
      <c r="I316" s="282"/>
      <c r="J316" s="283">
        <f>ROUND(I316*H316,2)</f>
        <v>0</v>
      </c>
      <c r="K316" s="279" t="s">
        <v>19</v>
      </c>
      <c r="L316" s="284"/>
      <c r="M316" s="285" t="s">
        <v>19</v>
      </c>
      <c r="N316" s="286" t="s">
        <v>48</v>
      </c>
      <c r="O316" s="86"/>
      <c r="P316" s="223">
        <f>O316*H316</f>
        <v>0</v>
      </c>
      <c r="Q316" s="223">
        <v>0.035999999999999997</v>
      </c>
      <c r="R316" s="223">
        <f>Q316*H316</f>
        <v>0.035999999999999997</v>
      </c>
      <c r="S316" s="223">
        <v>0</v>
      </c>
      <c r="T316" s="224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5" t="s">
        <v>343</v>
      </c>
      <c r="AT316" s="225" t="s">
        <v>340</v>
      </c>
      <c r="AU316" s="225" t="s">
        <v>90</v>
      </c>
      <c r="AY316" s="19" t="s">
        <v>137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9" t="s">
        <v>90</v>
      </c>
      <c r="BK316" s="226">
        <f>ROUND(I316*H316,2)</f>
        <v>0</v>
      </c>
      <c r="BL316" s="19" t="s">
        <v>274</v>
      </c>
      <c r="BM316" s="225" t="s">
        <v>424</v>
      </c>
    </row>
    <row r="317" s="2" customFormat="1">
      <c r="A317" s="40"/>
      <c r="B317" s="41"/>
      <c r="C317" s="42"/>
      <c r="D317" s="227" t="s">
        <v>147</v>
      </c>
      <c r="E317" s="42"/>
      <c r="F317" s="228" t="s">
        <v>423</v>
      </c>
      <c r="G317" s="42"/>
      <c r="H317" s="42"/>
      <c r="I317" s="229"/>
      <c r="J317" s="42"/>
      <c r="K317" s="42"/>
      <c r="L317" s="46"/>
      <c r="M317" s="230"/>
      <c r="N317" s="231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147</v>
      </c>
      <c r="AU317" s="19" t="s">
        <v>90</v>
      </c>
    </row>
    <row r="318" s="2" customFormat="1" ht="24.15" customHeight="1">
      <c r="A318" s="40"/>
      <c r="B318" s="41"/>
      <c r="C318" s="214" t="s">
        <v>425</v>
      </c>
      <c r="D318" s="214" t="s">
        <v>140</v>
      </c>
      <c r="E318" s="215" t="s">
        <v>426</v>
      </c>
      <c r="F318" s="216" t="s">
        <v>427</v>
      </c>
      <c r="G318" s="217" t="s">
        <v>143</v>
      </c>
      <c r="H318" s="218">
        <v>10</v>
      </c>
      <c r="I318" s="219"/>
      <c r="J318" s="220">
        <f>ROUND(I318*H318,2)</f>
        <v>0</v>
      </c>
      <c r="K318" s="216" t="s">
        <v>144</v>
      </c>
      <c r="L318" s="46"/>
      <c r="M318" s="221" t="s">
        <v>19</v>
      </c>
      <c r="N318" s="222" t="s">
        <v>48</v>
      </c>
      <c r="O318" s="86"/>
      <c r="P318" s="223">
        <f>O318*H318</f>
        <v>0</v>
      </c>
      <c r="Q318" s="223">
        <v>0</v>
      </c>
      <c r="R318" s="223">
        <f>Q318*H318</f>
        <v>0</v>
      </c>
      <c r="S318" s="223">
        <v>0.024</v>
      </c>
      <c r="T318" s="224">
        <f>S318*H318</f>
        <v>0.23999999999999999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5" t="s">
        <v>274</v>
      </c>
      <c r="AT318" s="225" t="s">
        <v>140</v>
      </c>
      <c r="AU318" s="225" t="s">
        <v>90</v>
      </c>
      <c r="AY318" s="19" t="s">
        <v>137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9" t="s">
        <v>90</v>
      </c>
      <c r="BK318" s="226">
        <f>ROUND(I318*H318,2)</f>
        <v>0</v>
      </c>
      <c r="BL318" s="19" t="s">
        <v>274</v>
      </c>
      <c r="BM318" s="225" t="s">
        <v>428</v>
      </c>
    </row>
    <row r="319" s="2" customFormat="1">
      <c r="A319" s="40"/>
      <c r="B319" s="41"/>
      <c r="C319" s="42"/>
      <c r="D319" s="227" t="s">
        <v>147</v>
      </c>
      <c r="E319" s="42"/>
      <c r="F319" s="228" t="s">
        <v>429</v>
      </c>
      <c r="G319" s="42"/>
      <c r="H319" s="42"/>
      <c r="I319" s="229"/>
      <c r="J319" s="42"/>
      <c r="K319" s="42"/>
      <c r="L319" s="46"/>
      <c r="M319" s="230"/>
      <c r="N319" s="231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147</v>
      </c>
      <c r="AU319" s="19" t="s">
        <v>90</v>
      </c>
    </row>
    <row r="320" s="2" customFormat="1">
      <c r="A320" s="40"/>
      <c r="B320" s="41"/>
      <c r="C320" s="42"/>
      <c r="D320" s="232" t="s">
        <v>149</v>
      </c>
      <c r="E320" s="42"/>
      <c r="F320" s="233" t="s">
        <v>430</v>
      </c>
      <c r="G320" s="42"/>
      <c r="H320" s="42"/>
      <c r="I320" s="229"/>
      <c r="J320" s="42"/>
      <c r="K320" s="42"/>
      <c r="L320" s="46"/>
      <c r="M320" s="230"/>
      <c r="N320" s="231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149</v>
      </c>
      <c r="AU320" s="19" t="s">
        <v>90</v>
      </c>
    </row>
    <row r="321" s="14" customFormat="1">
      <c r="A321" s="14"/>
      <c r="B321" s="244"/>
      <c r="C321" s="245"/>
      <c r="D321" s="227" t="s">
        <v>157</v>
      </c>
      <c r="E321" s="246" t="s">
        <v>19</v>
      </c>
      <c r="F321" s="247" t="s">
        <v>431</v>
      </c>
      <c r="G321" s="245"/>
      <c r="H321" s="248">
        <v>10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157</v>
      </c>
      <c r="AU321" s="254" t="s">
        <v>90</v>
      </c>
      <c r="AV321" s="14" t="s">
        <v>90</v>
      </c>
      <c r="AW321" s="14" t="s">
        <v>37</v>
      </c>
      <c r="AX321" s="14" t="s">
        <v>84</v>
      </c>
      <c r="AY321" s="254" t="s">
        <v>137</v>
      </c>
    </row>
    <row r="322" s="2" customFormat="1" ht="24.15" customHeight="1">
      <c r="A322" s="40"/>
      <c r="B322" s="41"/>
      <c r="C322" s="214" t="s">
        <v>432</v>
      </c>
      <c r="D322" s="214" t="s">
        <v>140</v>
      </c>
      <c r="E322" s="215" t="s">
        <v>433</v>
      </c>
      <c r="F322" s="216" t="s">
        <v>434</v>
      </c>
      <c r="G322" s="217" t="s">
        <v>435</v>
      </c>
      <c r="H322" s="218">
        <v>1</v>
      </c>
      <c r="I322" s="219"/>
      <c r="J322" s="220">
        <f>ROUND(I322*H322,2)</f>
        <v>0</v>
      </c>
      <c r="K322" s="216" t="s">
        <v>19</v>
      </c>
      <c r="L322" s="46"/>
      <c r="M322" s="221" t="s">
        <v>19</v>
      </c>
      <c r="N322" s="222" t="s">
        <v>48</v>
      </c>
      <c r="O322" s="86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274</v>
      </c>
      <c r="AT322" s="225" t="s">
        <v>140</v>
      </c>
      <c r="AU322" s="225" t="s">
        <v>90</v>
      </c>
      <c r="AY322" s="19" t="s">
        <v>137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9" t="s">
        <v>90</v>
      </c>
      <c r="BK322" s="226">
        <f>ROUND(I322*H322,2)</f>
        <v>0</v>
      </c>
      <c r="BL322" s="19" t="s">
        <v>274</v>
      </c>
      <c r="BM322" s="225" t="s">
        <v>436</v>
      </c>
    </row>
    <row r="323" s="2" customFormat="1">
      <c r="A323" s="40"/>
      <c r="B323" s="41"/>
      <c r="C323" s="42"/>
      <c r="D323" s="227" t="s">
        <v>147</v>
      </c>
      <c r="E323" s="42"/>
      <c r="F323" s="228" t="s">
        <v>434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147</v>
      </c>
      <c r="AU323" s="19" t="s">
        <v>90</v>
      </c>
    </row>
    <row r="324" s="2" customFormat="1" ht="24.15" customHeight="1">
      <c r="A324" s="40"/>
      <c r="B324" s="41"/>
      <c r="C324" s="214" t="s">
        <v>437</v>
      </c>
      <c r="D324" s="214" t="s">
        <v>140</v>
      </c>
      <c r="E324" s="215" t="s">
        <v>438</v>
      </c>
      <c r="F324" s="216" t="s">
        <v>439</v>
      </c>
      <c r="G324" s="217" t="s">
        <v>143</v>
      </c>
      <c r="H324" s="218">
        <v>1</v>
      </c>
      <c r="I324" s="219"/>
      <c r="J324" s="220">
        <f>ROUND(I324*H324,2)</f>
        <v>0</v>
      </c>
      <c r="K324" s="216" t="s">
        <v>144</v>
      </c>
      <c r="L324" s="46"/>
      <c r="M324" s="221" t="s">
        <v>19</v>
      </c>
      <c r="N324" s="222" t="s">
        <v>48</v>
      </c>
      <c r="O324" s="86"/>
      <c r="P324" s="223">
        <f>O324*H324</f>
        <v>0</v>
      </c>
      <c r="Q324" s="223">
        <v>0</v>
      </c>
      <c r="R324" s="223">
        <f>Q324*H324</f>
        <v>0</v>
      </c>
      <c r="S324" s="223">
        <v>0.16600000000000001</v>
      </c>
      <c r="T324" s="224">
        <f>S324*H324</f>
        <v>0.16600000000000001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5" t="s">
        <v>274</v>
      </c>
      <c r="AT324" s="225" t="s">
        <v>140</v>
      </c>
      <c r="AU324" s="225" t="s">
        <v>90</v>
      </c>
      <c r="AY324" s="19" t="s">
        <v>137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9" t="s">
        <v>90</v>
      </c>
      <c r="BK324" s="226">
        <f>ROUND(I324*H324,2)</f>
        <v>0</v>
      </c>
      <c r="BL324" s="19" t="s">
        <v>274</v>
      </c>
      <c r="BM324" s="225" t="s">
        <v>440</v>
      </c>
    </row>
    <row r="325" s="2" customFormat="1">
      <c r="A325" s="40"/>
      <c r="B325" s="41"/>
      <c r="C325" s="42"/>
      <c r="D325" s="227" t="s">
        <v>147</v>
      </c>
      <c r="E325" s="42"/>
      <c r="F325" s="228" t="s">
        <v>441</v>
      </c>
      <c r="G325" s="42"/>
      <c r="H325" s="42"/>
      <c r="I325" s="229"/>
      <c r="J325" s="42"/>
      <c r="K325" s="42"/>
      <c r="L325" s="46"/>
      <c r="M325" s="230"/>
      <c r="N325" s="231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147</v>
      </c>
      <c r="AU325" s="19" t="s">
        <v>90</v>
      </c>
    </row>
    <row r="326" s="2" customFormat="1">
      <c r="A326" s="40"/>
      <c r="B326" s="41"/>
      <c r="C326" s="42"/>
      <c r="D326" s="232" t="s">
        <v>149</v>
      </c>
      <c r="E326" s="42"/>
      <c r="F326" s="233" t="s">
        <v>442</v>
      </c>
      <c r="G326" s="42"/>
      <c r="H326" s="42"/>
      <c r="I326" s="229"/>
      <c r="J326" s="42"/>
      <c r="K326" s="42"/>
      <c r="L326" s="46"/>
      <c r="M326" s="230"/>
      <c r="N326" s="231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149</v>
      </c>
      <c r="AU326" s="19" t="s">
        <v>90</v>
      </c>
    </row>
    <row r="327" s="2" customFormat="1" ht="24.15" customHeight="1">
      <c r="A327" s="40"/>
      <c r="B327" s="41"/>
      <c r="C327" s="214" t="s">
        <v>443</v>
      </c>
      <c r="D327" s="214" t="s">
        <v>140</v>
      </c>
      <c r="E327" s="215" t="s">
        <v>444</v>
      </c>
      <c r="F327" s="216" t="s">
        <v>445</v>
      </c>
      <c r="G327" s="217" t="s">
        <v>143</v>
      </c>
      <c r="H327" s="218">
        <v>1</v>
      </c>
      <c r="I327" s="219"/>
      <c r="J327" s="220">
        <f>ROUND(I327*H327,2)</f>
        <v>0</v>
      </c>
      <c r="K327" s="216" t="s">
        <v>144</v>
      </c>
      <c r="L327" s="46"/>
      <c r="M327" s="221" t="s">
        <v>19</v>
      </c>
      <c r="N327" s="222" t="s">
        <v>48</v>
      </c>
      <c r="O327" s="86"/>
      <c r="P327" s="223">
        <f>O327*H327</f>
        <v>0</v>
      </c>
      <c r="Q327" s="223">
        <v>0</v>
      </c>
      <c r="R327" s="223">
        <f>Q327*H327</f>
        <v>0</v>
      </c>
      <c r="S327" s="223">
        <v>0.17399999999999999</v>
      </c>
      <c r="T327" s="224">
        <f>S327*H327</f>
        <v>0.17399999999999999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274</v>
      </c>
      <c r="AT327" s="225" t="s">
        <v>140</v>
      </c>
      <c r="AU327" s="225" t="s">
        <v>90</v>
      </c>
      <c r="AY327" s="19" t="s">
        <v>137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90</v>
      </c>
      <c r="BK327" s="226">
        <f>ROUND(I327*H327,2)</f>
        <v>0</v>
      </c>
      <c r="BL327" s="19" t="s">
        <v>274</v>
      </c>
      <c r="BM327" s="225" t="s">
        <v>446</v>
      </c>
    </row>
    <row r="328" s="2" customFormat="1">
      <c r="A328" s="40"/>
      <c r="B328" s="41"/>
      <c r="C328" s="42"/>
      <c r="D328" s="227" t="s">
        <v>147</v>
      </c>
      <c r="E328" s="42"/>
      <c r="F328" s="228" t="s">
        <v>447</v>
      </c>
      <c r="G328" s="42"/>
      <c r="H328" s="42"/>
      <c r="I328" s="229"/>
      <c r="J328" s="42"/>
      <c r="K328" s="42"/>
      <c r="L328" s="46"/>
      <c r="M328" s="230"/>
      <c r="N328" s="231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147</v>
      </c>
      <c r="AU328" s="19" t="s">
        <v>90</v>
      </c>
    </row>
    <row r="329" s="2" customFormat="1">
      <c r="A329" s="40"/>
      <c r="B329" s="41"/>
      <c r="C329" s="42"/>
      <c r="D329" s="232" t="s">
        <v>149</v>
      </c>
      <c r="E329" s="42"/>
      <c r="F329" s="233" t="s">
        <v>448</v>
      </c>
      <c r="G329" s="42"/>
      <c r="H329" s="42"/>
      <c r="I329" s="229"/>
      <c r="J329" s="42"/>
      <c r="K329" s="42"/>
      <c r="L329" s="46"/>
      <c r="M329" s="230"/>
      <c r="N329" s="231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149</v>
      </c>
      <c r="AU329" s="19" t="s">
        <v>90</v>
      </c>
    </row>
    <row r="330" s="2" customFormat="1" ht="24.15" customHeight="1">
      <c r="A330" s="40"/>
      <c r="B330" s="41"/>
      <c r="C330" s="214" t="s">
        <v>449</v>
      </c>
      <c r="D330" s="214" t="s">
        <v>140</v>
      </c>
      <c r="E330" s="215" t="s">
        <v>450</v>
      </c>
      <c r="F330" s="216" t="s">
        <v>451</v>
      </c>
      <c r="G330" s="217" t="s">
        <v>435</v>
      </c>
      <c r="H330" s="218">
        <v>1</v>
      </c>
      <c r="I330" s="219"/>
      <c r="J330" s="220">
        <f>ROUND(I330*H330,2)</f>
        <v>0</v>
      </c>
      <c r="K330" s="216" t="s">
        <v>19</v>
      </c>
      <c r="L330" s="46"/>
      <c r="M330" s="221" t="s">
        <v>19</v>
      </c>
      <c r="N330" s="222" t="s">
        <v>48</v>
      </c>
      <c r="O330" s="86"/>
      <c r="P330" s="223">
        <f>O330*H330</f>
        <v>0</v>
      </c>
      <c r="Q330" s="223">
        <v>0</v>
      </c>
      <c r="R330" s="223">
        <f>Q330*H330</f>
        <v>0</v>
      </c>
      <c r="S330" s="223">
        <v>0</v>
      </c>
      <c r="T330" s="224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5" t="s">
        <v>274</v>
      </c>
      <c r="AT330" s="225" t="s">
        <v>140</v>
      </c>
      <c r="AU330" s="225" t="s">
        <v>90</v>
      </c>
      <c r="AY330" s="19" t="s">
        <v>137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9" t="s">
        <v>90</v>
      </c>
      <c r="BK330" s="226">
        <f>ROUND(I330*H330,2)</f>
        <v>0</v>
      </c>
      <c r="BL330" s="19" t="s">
        <v>274</v>
      </c>
      <c r="BM330" s="225" t="s">
        <v>452</v>
      </c>
    </row>
    <row r="331" s="2" customFormat="1">
      <c r="A331" s="40"/>
      <c r="B331" s="41"/>
      <c r="C331" s="42"/>
      <c r="D331" s="227" t="s">
        <v>147</v>
      </c>
      <c r="E331" s="42"/>
      <c r="F331" s="228" t="s">
        <v>451</v>
      </c>
      <c r="G331" s="42"/>
      <c r="H331" s="42"/>
      <c r="I331" s="229"/>
      <c r="J331" s="42"/>
      <c r="K331" s="42"/>
      <c r="L331" s="46"/>
      <c r="M331" s="230"/>
      <c r="N331" s="231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147</v>
      </c>
      <c r="AU331" s="19" t="s">
        <v>90</v>
      </c>
    </row>
    <row r="332" s="2" customFormat="1" ht="24.15" customHeight="1">
      <c r="A332" s="40"/>
      <c r="B332" s="41"/>
      <c r="C332" s="214" t="s">
        <v>453</v>
      </c>
      <c r="D332" s="214" t="s">
        <v>140</v>
      </c>
      <c r="E332" s="215" t="s">
        <v>454</v>
      </c>
      <c r="F332" s="216" t="s">
        <v>455</v>
      </c>
      <c r="G332" s="217" t="s">
        <v>143</v>
      </c>
      <c r="H332" s="218">
        <v>2</v>
      </c>
      <c r="I332" s="219"/>
      <c r="J332" s="220">
        <f>ROUND(I332*H332,2)</f>
        <v>0</v>
      </c>
      <c r="K332" s="216" t="s">
        <v>144</v>
      </c>
      <c r="L332" s="46"/>
      <c r="M332" s="221" t="s">
        <v>19</v>
      </c>
      <c r="N332" s="222" t="s">
        <v>48</v>
      </c>
      <c r="O332" s="86"/>
      <c r="P332" s="223">
        <f>O332*H332</f>
        <v>0</v>
      </c>
      <c r="Q332" s="223">
        <v>0</v>
      </c>
      <c r="R332" s="223">
        <f>Q332*H332</f>
        <v>0</v>
      </c>
      <c r="S332" s="223">
        <v>0.088099999999999998</v>
      </c>
      <c r="T332" s="224">
        <f>S332*H332</f>
        <v>0.1762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274</v>
      </c>
      <c r="AT332" s="225" t="s">
        <v>140</v>
      </c>
      <c r="AU332" s="225" t="s">
        <v>90</v>
      </c>
      <c r="AY332" s="19" t="s">
        <v>137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9" t="s">
        <v>90</v>
      </c>
      <c r="BK332" s="226">
        <f>ROUND(I332*H332,2)</f>
        <v>0</v>
      </c>
      <c r="BL332" s="19" t="s">
        <v>274</v>
      </c>
      <c r="BM332" s="225" t="s">
        <v>456</v>
      </c>
    </row>
    <row r="333" s="2" customFormat="1">
      <c r="A333" s="40"/>
      <c r="B333" s="41"/>
      <c r="C333" s="42"/>
      <c r="D333" s="227" t="s">
        <v>147</v>
      </c>
      <c r="E333" s="42"/>
      <c r="F333" s="228" t="s">
        <v>457</v>
      </c>
      <c r="G333" s="42"/>
      <c r="H333" s="42"/>
      <c r="I333" s="229"/>
      <c r="J333" s="42"/>
      <c r="K333" s="42"/>
      <c r="L333" s="46"/>
      <c r="M333" s="230"/>
      <c r="N333" s="231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147</v>
      </c>
      <c r="AU333" s="19" t="s">
        <v>90</v>
      </c>
    </row>
    <row r="334" s="2" customFormat="1">
      <c r="A334" s="40"/>
      <c r="B334" s="41"/>
      <c r="C334" s="42"/>
      <c r="D334" s="232" t="s">
        <v>149</v>
      </c>
      <c r="E334" s="42"/>
      <c r="F334" s="233" t="s">
        <v>458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149</v>
      </c>
      <c r="AU334" s="19" t="s">
        <v>90</v>
      </c>
    </row>
    <row r="335" s="2" customFormat="1" ht="24.15" customHeight="1">
      <c r="A335" s="40"/>
      <c r="B335" s="41"/>
      <c r="C335" s="214" t="s">
        <v>459</v>
      </c>
      <c r="D335" s="214" t="s">
        <v>140</v>
      </c>
      <c r="E335" s="215" t="s">
        <v>460</v>
      </c>
      <c r="F335" s="216" t="s">
        <v>461</v>
      </c>
      <c r="G335" s="217" t="s">
        <v>143</v>
      </c>
      <c r="H335" s="218">
        <v>2</v>
      </c>
      <c r="I335" s="219"/>
      <c r="J335" s="220">
        <f>ROUND(I335*H335,2)</f>
        <v>0</v>
      </c>
      <c r="K335" s="216" t="s">
        <v>144</v>
      </c>
      <c r="L335" s="46"/>
      <c r="M335" s="221" t="s">
        <v>19</v>
      </c>
      <c r="N335" s="222" t="s">
        <v>48</v>
      </c>
      <c r="O335" s="86"/>
      <c r="P335" s="223">
        <f>O335*H335</f>
        <v>0</v>
      </c>
      <c r="Q335" s="223">
        <v>0</v>
      </c>
      <c r="R335" s="223">
        <f>Q335*H335</f>
        <v>0</v>
      </c>
      <c r="S335" s="223">
        <v>0.1104</v>
      </c>
      <c r="T335" s="224">
        <f>S335*H335</f>
        <v>0.2208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274</v>
      </c>
      <c r="AT335" s="225" t="s">
        <v>140</v>
      </c>
      <c r="AU335" s="225" t="s">
        <v>90</v>
      </c>
      <c r="AY335" s="19" t="s">
        <v>137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9" t="s">
        <v>90</v>
      </c>
      <c r="BK335" s="226">
        <f>ROUND(I335*H335,2)</f>
        <v>0</v>
      </c>
      <c r="BL335" s="19" t="s">
        <v>274</v>
      </c>
      <c r="BM335" s="225" t="s">
        <v>462</v>
      </c>
    </row>
    <row r="336" s="2" customFormat="1">
      <c r="A336" s="40"/>
      <c r="B336" s="41"/>
      <c r="C336" s="42"/>
      <c r="D336" s="227" t="s">
        <v>147</v>
      </c>
      <c r="E336" s="42"/>
      <c r="F336" s="228" t="s">
        <v>463</v>
      </c>
      <c r="G336" s="42"/>
      <c r="H336" s="42"/>
      <c r="I336" s="229"/>
      <c r="J336" s="42"/>
      <c r="K336" s="42"/>
      <c r="L336" s="46"/>
      <c r="M336" s="230"/>
      <c r="N336" s="231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147</v>
      </c>
      <c r="AU336" s="19" t="s">
        <v>90</v>
      </c>
    </row>
    <row r="337" s="2" customFormat="1">
      <c r="A337" s="40"/>
      <c r="B337" s="41"/>
      <c r="C337" s="42"/>
      <c r="D337" s="232" t="s">
        <v>149</v>
      </c>
      <c r="E337" s="42"/>
      <c r="F337" s="233" t="s">
        <v>464</v>
      </c>
      <c r="G337" s="42"/>
      <c r="H337" s="42"/>
      <c r="I337" s="229"/>
      <c r="J337" s="42"/>
      <c r="K337" s="42"/>
      <c r="L337" s="46"/>
      <c r="M337" s="230"/>
      <c r="N337" s="231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149</v>
      </c>
      <c r="AU337" s="19" t="s">
        <v>90</v>
      </c>
    </row>
    <row r="338" s="2" customFormat="1" ht="24.15" customHeight="1">
      <c r="A338" s="40"/>
      <c r="B338" s="41"/>
      <c r="C338" s="214" t="s">
        <v>465</v>
      </c>
      <c r="D338" s="214" t="s">
        <v>140</v>
      </c>
      <c r="E338" s="215" t="s">
        <v>466</v>
      </c>
      <c r="F338" s="216" t="s">
        <v>467</v>
      </c>
      <c r="G338" s="217" t="s">
        <v>348</v>
      </c>
      <c r="H338" s="287"/>
      <c r="I338" s="219"/>
      <c r="J338" s="220">
        <f>ROUND(I338*H338,2)</f>
        <v>0</v>
      </c>
      <c r="K338" s="216" t="s">
        <v>144</v>
      </c>
      <c r="L338" s="46"/>
      <c r="M338" s="221" t="s">
        <v>19</v>
      </c>
      <c r="N338" s="222" t="s">
        <v>48</v>
      </c>
      <c r="O338" s="86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274</v>
      </c>
      <c r="AT338" s="225" t="s">
        <v>140</v>
      </c>
      <c r="AU338" s="225" t="s">
        <v>90</v>
      </c>
      <c r="AY338" s="19" t="s">
        <v>137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90</v>
      </c>
      <c r="BK338" s="226">
        <f>ROUND(I338*H338,2)</f>
        <v>0</v>
      </c>
      <c r="BL338" s="19" t="s">
        <v>274</v>
      </c>
      <c r="BM338" s="225" t="s">
        <v>468</v>
      </c>
    </row>
    <row r="339" s="2" customFormat="1">
      <c r="A339" s="40"/>
      <c r="B339" s="41"/>
      <c r="C339" s="42"/>
      <c r="D339" s="227" t="s">
        <v>147</v>
      </c>
      <c r="E339" s="42"/>
      <c r="F339" s="228" t="s">
        <v>469</v>
      </c>
      <c r="G339" s="42"/>
      <c r="H339" s="42"/>
      <c r="I339" s="229"/>
      <c r="J339" s="42"/>
      <c r="K339" s="42"/>
      <c r="L339" s="46"/>
      <c r="M339" s="230"/>
      <c r="N339" s="231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147</v>
      </c>
      <c r="AU339" s="19" t="s">
        <v>90</v>
      </c>
    </row>
    <row r="340" s="2" customFormat="1">
      <c r="A340" s="40"/>
      <c r="B340" s="41"/>
      <c r="C340" s="42"/>
      <c r="D340" s="232" t="s">
        <v>149</v>
      </c>
      <c r="E340" s="42"/>
      <c r="F340" s="233" t="s">
        <v>470</v>
      </c>
      <c r="G340" s="42"/>
      <c r="H340" s="42"/>
      <c r="I340" s="229"/>
      <c r="J340" s="42"/>
      <c r="K340" s="42"/>
      <c r="L340" s="46"/>
      <c r="M340" s="230"/>
      <c r="N340" s="231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149</v>
      </c>
      <c r="AU340" s="19" t="s">
        <v>90</v>
      </c>
    </row>
    <row r="341" s="12" customFormat="1" ht="22.8" customHeight="1">
      <c r="A341" s="12"/>
      <c r="B341" s="198"/>
      <c r="C341" s="199"/>
      <c r="D341" s="200" t="s">
        <v>75</v>
      </c>
      <c r="E341" s="212" t="s">
        <v>471</v>
      </c>
      <c r="F341" s="212" t="s">
        <v>472</v>
      </c>
      <c r="G341" s="199"/>
      <c r="H341" s="199"/>
      <c r="I341" s="202"/>
      <c r="J341" s="213">
        <f>BK341</f>
        <v>0</v>
      </c>
      <c r="K341" s="199"/>
      <c r="L341" s="204"/>
      <c r="M341" s="205"/>
      <c r="N341" s="206"/>
      <c r="O341" s="206"/>
      <c r="P341" s="207">
        <f>SUM(P342:P449)</f>
        <v>0</v>
      </c>
      <c r="Q341" s="206"/>
      <c r="R341" s="207">
        <f>SUM(R342:R449)</f>
        <v>0.14876134999999999</v>
      </c>
      <c r="S341" s="206"/>
      <c r="T341" s="208">
        <f>SUM(T342:T449)</f>
        <v>0.82580061999999999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9" t="s">
        <v>90</v>
      </c>
      <c r="AT341" s="210" t="s">
        <v>75</v>
      </c>
      <c r="AU341" s="210" t="s">
        <v>84</v>
      </c>
      <c r="AY341" s="209" t="s">
        <v>137</v>
      </c>
      <c r="BK341" s="211">
        <f>SUM(BK342:BK449)</f>
        <v>0</v>
      </c>
    </row>
    <row r="342" s="2" customFormat="1" ht="16.5" customHeight="1">
      <c r="A342" s="40"/>
      <c r="B342" s="41"/>
      <c r="C342" s="214" t="s">
        <v>473</v>
      </c>
      <c r="D342" s="214" t="s">
        <v>140</v>
      </c>
      <c r="E342" s="215" t="s">
        <v>474</v>
      </c>
      <c r="F342" s="216" t="s">
        <v>475</v>
      </c>
      <c r="G342" s="217" t="s">
        <v>153</v>
      </c>
      <c r="H342" s="218">
        <v>4.9660000000000002</v>
      </c>
      <c r="I342" s="219"/>
      <c r="J342" s="220">
        <f>ROUND(I342*H342,2)</f>
        <v>0</v>
      </c>
      <c r="K342" s="216" t="s">
        <v>144</v>
      </c>
      <c r="L342" s="46"/>
      <c r="M342" s="221" t="s">
        <v>19</v>
      </c>
      <c r="N342" s="222" t="s">
        <v>48</v>
      </c>
      <c r="O342" s="86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5" t="s">
        <v>274</v>
      </c>
      <c r="AT342" s="225" t="s">
        <v>140</v>
      </c>
      <c r="AU342" s="225" t="s">
        <v>90</v>
      </c>
      <c r="AY342" s="19" t="s">
        <v>137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9" t="s">
        <v>90</v>
      </c>
      <c r="BK342" s="226">
        <f>ROUND(I342*H342,2)</f>
        <v>0</v>
      </c>
      <c r="BL342" s="19" t="s">
        <v>274</v>
      </c>
      <c r="BM342" s="225" t="s">
        <v>476</v>
      </c>
    </row>
    <row r="343" s="2" customFormat="1">
      <c r="A343" s="40"/>
      <c r="B343" s="41"/>
      <c r="C343" s="42"/>
      <c r="D343" s="227" t="s">
        <v>147</v>
      </c>
      <c r="E343" s="42"/>
      <c r="F343" s="228" t="s">
        <v>477</v>
      </c>
      <c r="G343" s="42"/>
      <c r="H343" s="42"/>
      <c r="I343" s="229"/>
      <c r="J343" s="42"/>
      <c r="K343" s="42"/>
      <c r="L343" s="46"/>
      <c r="M343" s="230"/>
      <c r="N343" s="231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147</v>
      </c>
      <c r="AU343" s="19" t="s">
        <v>90</v>
      </c>
    </row>
    <row r="344" s="2" customFormat="1">
      <c r="A344" s="40"/>
      <c r="B344" s="41"/>
      <c r="C344" s="42"/>
      <c r="D344" s="232" t="s">
        <v>149</v>
      </c>
      <c r="E344" s="42"/>
      <c r="F344" s="233" t="s">
        <v>478</v>
      </c>
      <c r="G344" s="42"/>
      <c r="H344" s="42"/>
      <c r="I344" s="229"/>
      <c r="J344" s="42"/>
      <c r="K344" s="42"/>
      <c r="L344" s="46"/>
      <c r="M344" s="230"/>
      <c r="N344" s="231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149</v>
      </c>
      <c r="AU344" s="19" t="s">
        <v>90</v>
      </c>
    </row>
    <row r="345" s="13" customFormat="1">
      <c r="A345" s="13"/>
      <c r="B345" s="234"/>
      <c r="C345" s="235"/>
      <c r="D345" s="227" t="s">
        <v>157</v>
      </c>
      <c r="E345" s="236" t="s">
        <v>19</v>
      </c>
      <c r="F345" s="237" t="s">
        <v>235</v>
      </c>
      <c r="G345" s="235"/>
      <c r="H345" s="236" t="s">
        <v>19</v>
      </c>
      <c r="I345" s="238"/>
      <c r="J345" s="235"/>
      <c r="K345" s="235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157</v>
      </c>
      <c r="AU345" s="243" t="s">
        <v>90</v>
      </c>
      <c r="AV345" s="13" t="s">
        <v>84</v>
      </c>
      <c r="AW345" s="13" t="s">
        <v>37</v>
      </c>
      <c r="AX345" s="13" t="s">
        <v>76</v>
      </c>
      <c r="AY345" s="243" t="s">
        <v>137</v>
      </c>
    </row>
    <row r="346" s="13" customFormat="1">
      <c r="A346" s="13"/>
      <c r="B346" s="234"/>
      <c r="C346" s="235"/>
      <c r="D346" s="227" t="s">
        <v>157</v>
      </c>
      <c r="E346" s="236" t="s">
        <v>19</v>
      </c>
      <c r="F346" s="237" t="s">
        <v>236</v>
      </c>
      <c r="G346" s="235"/>
      <c r="H346" s="236" t="s">
        <v>19</v>
      </c>
      <c r="I346" s="238"/>
      <c r="J346" s="235"/>
      <c r="K346" s="235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157</v>
      </c>
      <c r="AU346" s="243" t="s">
        <v>90</v>
      </c>
      <c r="AV346" s="13" t="s">
        <v>84</v>
      </c>
      <c r="AW346" s="13" t="s">
        <v>37</v>
      </c>
      <c r="AX346" s="13" t="s">
        <v>76</v>
      </c>
      <c r="AY346" s="243" t="s">
        <v>137</v>
      </c>
    </row>
    <row r="347" s="14" customFormat="1">
      <c r="A347" s="14"/>
      <c r="B347" s="244"/>
      <c r="C347" s="245"/>
      <c r="D347" s="227" t="s">
        <v>157</v>
      </c>
      <c r="E347" s="246" t="s">
        <v>19</v>
      </c>
      <c r="F347" s="247" t="s">
        <v>237</v>
      </c>
      <c r="G347" s="245"/>
      <c r="H347" s="248">
        <v>1.4159999999999999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157</v>
      </c>
      <c r="AU347" s="254" t="s">
        <v>90</v>
      </c>
      <c r="AV347" s="14" t="s">
        <v>90</v>
      </c>
      <c r="AW347" s="14" t="s">
        <v>37</v>
      </c>
      <c r="AX347" s="14" t="s">
        <v>76</v>
      </c>
      <c r="AY347" s="254" t="s">
        <v>137</v>
      </c>
    </row>
    <row r="348" s="13" customFormat="1">
      <c r="A348" s="13"/>
      <c r="B348" s="234"/>
      <c r="C348" s="235"/>
      <c r="D348" s="227" t="s">
        <v>157</v>
      </c>
      <c r="E348" s="236" t="s">
        <v>19</v>
      </c>
      <c r="F348" s="237" t="s">
        <v>238</v>
      </c>
      <c r="G348" s="235"/>
      <c r="H348" s="236" t="s">
        <v>19</v>
      </c>
      <c r="I348" s="238"/>
      <c r="J348" s="235"/>
      <c r="K348" s="235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157</v>
      </c>
      <c r="AU348" s="243" t="s">
        <v>90</v>
      </c>
      <c r="AV348" s="13" t="s">
        <v>84</v>
      </c>
      <c r="AW348" s="13" t="s">
        <v>37</v>
      </c>
      <c r="AX348" s="13" t="s">
        <v>76</v>
      </c>
      <c r="AY348" s="243" t="s">
        <v>137</v>
      </c>
    </row>
    <row r="349" s="14" customFormat="1">
      <c r="A349" s="14"/>
      <c r="B349" s="244"/>
      <c r="C349" s="245"/>
      <c r="D349" s="227" t="s">
        <v>157</v>
      </c>
      <c r="E349" s="246" t="s">
        <v>19</v>
      </c>
      <c r="F349" s="247" t="s">
        <v>239</v>
      </c>
      <c r="G349" s="245"/>
      <c r="H349" s="248">
        <v>3.5499999999999998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157</v>
      </c>
      <c r="AU349" s="254" t="s">
        <v>90</v>
      </c>
      <c r="AV349" s="14" t="s">
        <v>90</v>
      </c>
      <c r="AW349" s="14" t="s">
        <v>37</v>
      </c>
      <c r="AX349" s="14" t="s">
        <v>76</v>
      </c>
      <c r="AY349" s="254" t="s">
        <v>137</v>
      </c>
    </row>
    <row r="350" s="15" customFormat="1">
      <c r="A350" s="15"/>
      <c r="B350" s="255"/>
      <c r="C350" s="256"/>
      <c r="D350" s="227" t="s">
        <v>157</v>
      </c>
      <c r="E350" s="257" t="s">
        <v>19</v>
      </c>
      <c r="F350" s="258" t="s">
        <v>183</v>
      </c>
      <c r="G350" s="256"/>
      <c r="H350" s="259">
        <v>4.9660000000000002</v>
      </c>
      <c r="I350" s="260"/>
      <c r="J350" s="256"/>
      <c r="K350" s="256"/>
      <c r="L350" s="261"/>
      <c r="M350" s="262"/>
      <c r="N350" s="263"/>
      <c r="O350" s="263"/>
      <c r="P350" s="263"/>
      <c r="Q350" s="263"/>
      <c r="R350" s="263"/>
      <c r="S350" s="263"/>
      <c r="T350" s="264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5" t="s">
        <v>157</v>
      </c>
      <c r="AU350" s="265" t="s">
        <v>90</v>
      </c>
      <c r="AV350" s="15" t="s">
        <v>145</v>
      </c>
      <c r="AW350" s="15" t="s">
        <v>37</v>
      </c>
      <c r="AX350" s="15" t="s">
        <v>84</v>
      </c>
      <c r="AY350" s="265" t="s">
        <v>137</v>
      </c>
    </row>
    <row r="351" s="2" customFormat="1" ht="16.5" customHeight="1">
      <c r="A351" s="40"/>
      <c r="B351" s="41"/>
      <c r="C351" s="214" t="s">
        <v>479</v>
      </c>
      <c r="D351" s="214" t="s">
        <v>140</v>
      </c>
      <c r="E351" s="215" t="s">
        <v>480</v>
      </c>
      <c r="F351" s="216" t="s">
        <v>481</v>
      </c>
      <c r="G351" s="217" t="s">
        <v>153</v>
      </c>
      <c r="H351" s="218">
        <v>4.9660000000000002</v>
      </c>
      <c r="I351" s="219"/>
      <c r="J351" s="220">
        <f>ROUND(I351*H351,2)</f>
        <v>0</v>
      </c>
      <c r="K351" s="216" t="s">
        <v>144</v>
      </c>
      <c r="L351" s="46"/>
      <c r="M351" s="221" t="s">
        <v>19</v>
      </c>
      <c r="N351" s="222" t="s">
        <v>48</v>
      </c>
      <c r="O351" s="86"/>
      <c r="P351" s="223">
        <f>O351*H351</f>
        <v>0</v>
      </c>
      <c r="Q351" s="223">
        <v>0.00029999999999999997</v>
      </c>
      <c r="R351" s="223">
        <f>Q351*H351</f>
        <v>0.0014897999999999999</v>
      </c>
      <c r="S351" s="223">
        <v>0</v>
      </c>
      <c r="T351" s="224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5" t="s">
        <v>274</v>
      </c>
      <c r="AT351" s="225" t="s">
        <v>140</v>
      </c>
      <c r="AU351" s="225" t="s">
        <v>90</v>
      </c>
      <c r="AY351" s="19" t="s">
        <v>137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9" t="s">
        <v>90</v>
      </c>
      <c r="BK351" s="226">
        <f>ROUND(I351*H351,2)</f>
        <v>0</v>
      </c>
      <c r="BL351" s="19" t="s">
        <v>274</v>
      </c>
      <c r="BM351" s="225" t="s">
        <v>482</v>
      </c>
    </row>
    <row r="352" s="2" customFormat="1">
      <c r="A352" s="40"/>
      <c r="B352" s="41"/>
      <c r="C352" s="42"/>
      <c r="D352" s="227" t="s">
        <v>147</v>
      </c>
      <c r="E352" s="42"/>
      <c r="F352" s="228" t="s">
        <v>483</v>
      </c>
      <c r="G352" s="42"/>
      <c r="H352" s="42"/>
      <c r="I352" s="229"/>
      <c r="J352" s="42"/>
      <c r="K352" s="42"/>
      <c r="L352" s="46"/>
      <c r="M352" s="230"/>
      <c r="N352" s="231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147</v>
      </c>
      <c r="AU352" s="19" t="s">
        <v>90</v>
      </c>
    </row>
    <row r="353" s="2" customFormat="1">
      <c r="A353" s="40"/>
      <c r="B353" s="41"/>
      <c r="C353" s="42"/>
      <c r="D353" s="232" t="s">
        <v>149</v>
      </c>
      <c r="E353" s="42"/>
      <c r="F353" s="233" t="s">
        <v>484</v>
      </c>
      <c r="G353" s="42"/>
      <c r="H353" s="42"/>
      <c r="I353" s="229"/>
      <c r="J353" s="42"/>
      <c r="K353" s="42"/>
      <c r="L353" s="46"/>
      <c r="M353" s="230"/>
      <c r="N353" s="231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149</v>
      </c>
      <c r="AU353" s="19" t="s">
        <v>90</v>
      </c>
    </row>
    <row r="354" s="13" customFormat="1">
      <c r="A354" s="13"/>
      <c r="B354" s="234"/>
      <c r="C354" s="235"/>
      <c r="D354" s="227" t="s">
        <v>157</v>
      </c>
      <c r="E354" s="236" t="s">
        <v>19</v>
      </c>
      <c r="F354" s="237" t="s">
        <v>235</v>
      </c>
      <c r="G354" s="235"/>
      <c r="H354" s="236" t="s">
        <v>19</v>
      </c>
      <c r="I354" s="238"/>
      <c r="J354" s="235"/>
      <c r="K354" s="235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157</v>
      </c>
      <c r="AU354" s="243" t="s">
        <v>90</v>
      </c>
      <c r="AV354" s="13" t="s">
        <v>84</v>
      </c>
      <c r="AW354" s="13" t="s">
        <v>37</v>
      </c>
      <c r="AX354" s="13" t="s">
        <v>76</v>
      </c>
      <c r="AY354" s="243" t="s">
        <v>137</v>
      </c>
    </row>
    <row r="355" s="13" customFormat="1">
      <c r="A355" s="13"/>
      <c r="B355" s="234"/>
      <c r="C355" s="235"/>
      <c r="D355" s="227" t="s">
        <v>157</v>
      </c>
      <c r="E355" s="236" t="s">
        <v>19</v>
      </c>
      <c r="F355" s="237" t="s">
        <v>236</v>
      </c>
      <c r="G355" s="235"/>
      <c r="H355" s="236" t="s">
        <v>19</v>
      </c>
      <c r="I355" s="238"/>
      <c r="J355" s="235"/>
      <c r="K355" s="235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157</v>
      </c>
      <c r="AU355" s="243" t="s">
        <v>90</v>
      </c>
      <c r="AV355" s="13" t="s">
        <v>84</v>
      </c>
      <c r="AW355" s="13" t="s">
        <v>37</v>
      </c>
      <c r="AX355" s="13" t="s">
        <v>76</v>
      </c>
      <c r="AY355" s="243" t="s">
        <v>137</v>
      </c>
    </row>
    <row r="356" s="14" customFormat="1">
      <c r="A356" s="14"/>
      <c r="B356" s="244"/>
      <c r="C356" s="245"/>
      <c r="D356" s="227" t="s">
        <v>157</v>
      </c>
      <c r="E356" s="246" t="s">
        <v>19</v>
      </c>
      <c r="F356" s="247" t="s">
        <v>237</v>
      </c>
      <c r="G356" s="245"/>
      <c r="H356" s="248">
        <v>1.4159999999999999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157</v>
      </c>
      <c r="AU356" s="254" t="s">
        <v>90</v>
      </c>
      <c r="AV356" s="14" t="s">
        <v>90</v>
      </c>
      <c r="AW356" s="14" t="s">
        <v>37</v>
      </c>
      <c r="AX356" s="14" t="s">
        <v>76</v>
      </c>
      <c r="AY356" s="254" t="s">
        <v>137</v>
      </c>
    </row>
    <row r="357" s="13" customFormat="1">
      <c r="A357" s="13"/>
      <c r="B357" s="234"/>
      <c r="C357" s="235"/>
      <c r="D357" s="227" t="s">
        <v>157</v>
      </c>
      <c r="E357" s="236" t="s">
        <v>19</v>
      </c>
      <c r="F357" s="237" t="s">
        <v>238</v>
      </c>
      <c r="G357" s="235"/>
      <c r="H357" s="236" t="s">
        <v>19</v>
      </c>
      <c r="I357" s="238"/>
      <c r="J357" s="235"/>
      <c r="K357" s="235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157</v>
      </c>
      <c r="AU357" s="243" t="s">
        <v>90</v>
      </c>
      <c r="AV357" s="13" t="s">
        <v>84</v>
      </c>
      <c r="AW357" s="13" t="s">
        <v>37</v>
      </c>
      <c r="AX357" s="13" t="s">
        <v>76</v>
      </c>
      <c r="AY357" s="243" t="s">
        <v>137</v>
      </c>
    </row>
    <row r="358" s="14" customFormat="1">
      <c r="A358" s="14"/>
      <c r="B358" s="244"/>
      <c r="C358" s="245"/>
      <c r="D358" s="227" t="s">
        <v>157</v>
      </c>
      <c r="E358" s="246" t="s">
        <v>19</v>
      </c>
      <c r="F358" s="247" t="s">
        <v>239</v>
      </c>
      <c r="G358" s="245"/>
      <c r="H358" s="248">
        <v>3.5499999999999998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157</v>
      </c>
      <c r="AU358" s="254" t="s">
        <v>90</v>
      </c>
      <c r="AV358" s="14" t="s">
        <v>90</v>
      </c>
      <c r="AW358" s="14" t="s">
        <v>37</v>
      </c>
      <c r="AX358" s="14" t="s">
        <v>76</v>
      </c>
      <c r="AY358" s="254" t="s">
        <v>137</v>
      </c>
    </row>
    <row r="359" s="15" customFormat="1">
      <c r="A359" s="15"/>
      <c r="B359" s="255"/>
      <c r="C359" s="256"/>
      <c r="D359" s="227" t="s">
        <v>157</v>
      </c>
      <c r="E359" s="257" t="s">
        <v>19</v>
      </c>
      <c r="F359" s="258" t="s">
        <v>183</v>
      </c>
      <c r="G359" s="256"/>
      <c r="H359" s="259">
        <v>4.9660000000000002</v>
      </c>
      <c r="I359" s="260"/>
      <c r="J359" s="256"/>
      <c r="K359" s="256"/>
      <c r="L359" s="261"/>
      <c r="M359" s="262"/>
      <c r="N359" s="263"/>
      <c r="O359" s="263"/>
      <c r="P359" s="263"/>
      <c r="Q359" s="263"/>
      <c r="R359" s="263"/>
      <c r="S359" s="263"/>
      <c r="T359" s="264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5" t="s">
        <v>157</v>
      </c>
      <c r="AU359" s="265" t="s">
        <v>90</v>
      </c>
      <c r="AV359" s="15" t="s">
        <v>145</v>
      </c>
      <c r="AW359" s="15" t="s">
        <v>37</v>
      </c>
      <c r="AX359" s="15" t="s">
        <v>84</v>
      </c>
      <c r="AY359" s="265" t="s">
        <v>137</v>
      </c>
    </row>
    <row r="360" s="2" customFormat="1" ht="24.15" customHeight="1">
      <c r="A360" s="40"/>
      <c r="B360" s="41"/>
      <c r="C360" s="214" t="s">
        <v>485</v>
      </c>
      <c r="D360" s="214" t="s">
        <v>140</v>
      </c>
      <c r="E360" s="215" t="s">
        <v>486</v>
      </c>
      <c r="F360" s="216" t="s">
        <v>487</v>
      </c>
      <c r="G360" s="217" t="s">
        <v>277</v>
      </c>
      <c r="H360" s="218">
        <v>35.159999999999997</v>
      </c>
      <c r="I360" s="219"/>
      <c r="J360" s="220">
        <f>ROUND(I360*H360,2)</f>
        <v>0</v>
      </c>
      <c r="K360" s="216" t="s">
        <v>144</v>
      </c>
      <c r="L360" s="46"/>
      <c r="M360" s="221" t="s">
        <v>19</v>
      </c>
      <c r="N360" s="222" t="s">
        <v>48</v>
      </c>
      <c r="O360" s="86"/>
      <c r="P360" s="223">
        <f>O360*H360</f>
        <v>0</v>
      </c>
      <c r="Q360" s="223">
        <v>0</v>
      </c>
      <c r="R360" s="223">
        <f>Q360*H360</f>
        <v>0</v>
      </c>
      <c r="S360" s="223">
        <v>0.01174</v>
      </c>
      <c r="T360" s="224">
        <f>S360*H360</f>
        <v>0.41277839999999999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5" t="s">
        <v>274</v>
      </c>
      <c r="AT360" s="225" t="s">
        <v>140</v>
      </c>
      <c r="AU360" s="225" t="s">
        <v>90</v>
      </c>
      <c r="AY360" s="19" t="s">
        <v>137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9" t="s">
        <v>90</v>
      </c>
      <c r="BK360" s="226">
        <f>ROUND(I360*H360,2)</f>
        <v>0</v>
      </c>
      <c r="BL360" s="19" t="s">
        <v>274</v>
      </c>
      <c r="BM360" s="225" t="s">
        <v>488</v>
      </c>
    </row>
    <row r="361" s="2" customFormat="1">
      <c r="A361" s="40"/>
      <c r="B361" s="41"/>
      <c r="C361" s="42"/>
      <c r="D361" s="227" t="s">
        <v>147</v>
      </c>
      <c r="E361" s="42"/>
      <c r="F361" s="228" t="s">
        <v>487</v>
      </c>
      <c r="G361" s="42"/>
      <c r="H361" s="42"/>
      <c r="I361" s="229"/>
      <c r="J361" s="42"/>
      <c r="K361" s="42"/>
      <c r="L361" s="46"/>
      <c r="M361" s="230"/>
      <c r="N361" s="231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147</v>
      </c>
      <c r="AU361" s="19" t="s">
        <v>90</v>
      </c>
    </row>
    <row r="362" s="2" customFormat="1">
      <c r="A362" s="40"/>
      <c r="B362" s="41"/>
      <c r="C362" s="42"/>
      <c r="D362" s="232" t="s">
        <v>149</v>
      </c>
      <c r="E362" s="42"/>
      <c r="F362" s="233" t="s">
        <v>489</v>
      </c>
      <c r="G362" s="42"/>
      <c r="H362" s="42"/>
      <c r="I362" s="229"/>
      <c r="J362" s="42"/>
      <c r="K362" s="42"/>
      <c r="L362" s="46"/>
      <c r="M362" s="230"/>
      <c r="N362" s="231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149</v>
      </c>
      <c r="AU362" s="19" t="s">
        <v>90</v>
      </c>
    </row>
    <row r="363" s="13" customFormat="1">
      <c r="A363" s="13"/>
      <c r="B363" s="234"/>
      <c r="C363" s="235"/>
      <c r="D363" s="227" t="s">
        <v>157</v>
      </c>
      <c r="E363" s="236" t="s">
        <v>19</v>
      </c>
      <c r="F363" s="237" t="s">
        <v>167</v>
      </c>
      <c r="G363" s="235"/>
      <c r="H363" s="236" t="s">
        <v>19</v>
      </c>
      <c r="I363" s="238"/>
      <c r="J363" s="235"/>
      <c r="K363" s="235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157</v>
      </c>
      <c r="AU363" s="243" t="s">
        <v>90</v>
      </c>
      <c r="AV363" s="13" t="s">
        <v>84</v>
      </c>
      <c r="AW363" s="13" t="s">
        <v>37</v>
      </c>
      <c r="AX363" s="13" t="s">
        <v>76</v>
      </c>
      <c r="AY363" s="243" t="s">
        <v>137</v>
      </c>
    </row>
    <row r="364" s="14" customFormat="1">
      <c r="A364" s="14"/>
      <c r="B364" s="244"/>
      <c r="C364" s="245"/>
      <c r="D364" s="227" t="s">
        <v>157</v>
      </c>
      <c r="E364" s="246" t="s">
        <v>19</v>
      </c>
      <c r="F364" s="247" t="s">
        <v>490</v>
      </c>
      <c r="G364" s="245"/>
      <c r="H364" s="248">
        <v>26.02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157</v>
      </c>
      <c r="AU364" s="254" t="s">
        <v>90</v>
      </c>
      <c r="AV364" s="14" t="s">
        <v>90</v>
      </c>
      <c r="AW364" s="14" t="s">
        <v>37</v>
      </c>
      <c r="AX364" s="14" t="s">
        <v>76</v>
      </c>
      <c r="AY364" s="254" t="s">
        <v>137</v>
      </c>
    </row>
    <row r="365" s="14" customFormat="1">
      <c r="A365" s="14"/>
      <c r="B365" s="244"/>
      <c r="C365" s="245"/>
      <c r="D365" s="227" t="s">
        <v>157</v>
      </c>
      <c r="E365" s="246" t="s">
        <v>19</v>
      </c>
      <c r="F365" s="247" t="s">
        <v>491</v>
      </c>
      <c r="G365" s="245"/>
      <c r="H365" s="248">
        <v>-8.1400000000000006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157</v>
      </c>
      <c r="AU365" s="254" t="s">
        <v>90</v>
      </c>
      <c r="AV365" s="14" t="s">
        <v>90</v>
      </c>
      <c r="AW365" s="14" t="s">
        <v>37</v>
      </c>
      <c r="AX365" s="14" t="s">
        <v>76</v>
      </c>
      <c r="AY365" s="254" t="s">
        <v>137</v>
      </c>
    </row>
    <row r="366" s="13" customFormat="1">
      <c r="A366" s="13"/>
      <c r="B366" s="234"/>
      <c r="C366" s="235"/>
      <c r="D366" s="227" t="s">
        <v>157</v>
      </c>
      <c r="E366" s="236" t="s">
        <v>19</v>
      </c>
      <c r="F366" s="237" t="s">
        <v>172</v>
      </c>
      <c r="G366" s="235"/>
      <c r="H366" s="236" t="s">
        <v>19</v>
      </c>
      <c r="I366" s="238"/>
      <c r="J366" s="235"/>
      <c r="K366" s="235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157</v>
      </c>
      <c r="AU366" s="243" t="s">
        <v>90</v>
      </c>
      <c r="AV366" s="13" t="s">
        <v>84</v>
      </c>
      <c r="AW366" s="13" t="s">
        <v>37</v>
      </c>
      <c r="AX366" s="13" t="s">
        <v>76</v>
      </c>
      <c r="AY366" s="243" t="s">
        <v>137</v>
      </c>
    </row>
    <row r="367" s="14" customFormat="1">
      <c r="A367" s="14"/>
      <c r="B367" s="244"/>
      <c r="C367" s="245"/>
      <c r="D367" s="227" t="s">
        <v>157</v>
      </c>
      <c r="E367" s="246" t="s">
        <v>19</v>
      </c>
      <c r="F367" s="247" t="s">
        <v>492</v>
      </c>
      <c r="G367" s="245"/>
      <c r="H367" s="248">
        <v>13.779999999999999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157</v>
      </c>
      <c r="AU367" s="254" t="s">
        <v>90</v>
      </c>
      <c r="AV367" s="14" t="s">
        <v>90</v>
      </c>
      <c r="AW367" s="14" t="s">
        <v>37</v>
      </c>
      <c r="AX367" s="14" t="s">
        <v>76</v>
      </c>
      <c r="AY367" s="254" t="s">
        <v>137</v>
      </c>
    </row>
    <row r="368" s="14" customFormat="1">
      <c r="A368" s="14"/>
      <c r="B368" s="244"/>
      <c r="C368" s="245"/>
      <c r="D368" s="227" t="s">
        <v>157</v>
      </c>
      <c r="E368" s="246" t="s">
        <v>19</v>
      </c>
      <c r="F368" s="247" t="s">
        <v>493</v>
      </c>
      <c r="G368" s="245"/>
      <c r="H368" s="248">
        <v>-1.7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157</v>
      </c>
      <c r="AU368" s="254" t="s">
        <v>90</v>
      </c>
      <c r="AV368" s="14" t="s">
        <v>90</v>
      </c>
      <c r="AW368" s="14" t="s">
        <v>37</v>
      </c>
      <c r="AX368" s="14" t="s">
        <v>76</v>
      </c>
      <c r="AY368" s="254" t="s">
        <v>137</v>
      </c>
    </row>
    <row r="369" s="13" customFormat="1">
      <c r="A369" s="13"/>
      <c r="B369" s="234"/>
      <c r="C369" s="235"/>
      <c r="D369" s="227" t="s">
        <v>157</v>
      </c>
      <c r="E369" s="236" t="s">
        <v>19</v>
      </c>
      <c r="F369" s="237" t="s">
        <v>175</v>
      </c>
      <c r="G369" s="235"/>
      <c r="H369" s="236" t="s">
        <v>19</v>
      </c>
      <c r="I369" s="238"/>
      <c r="J369" s="235"/>
      <c r="K369" s="235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157</v>
      </c>
      <c r="AU369" s="243" t="s">
        <v>90</v>
      </c>
      <c r="AV369" s="13" t="s">
        <v>84</v>
      </c>
      <c r="AW369" s="13" t="s">
        <v>37</v>
      </c>
      <c r="AX369" s="13" t="s">
        <v>76</v>
      </c>
      <c r="AY369" s="243" t="s">
        <v>137</v>
      </c>
    </row>
    <row r="370" s="14" customFormat="1">
      <c r="A370" s="14"/>
      <c r="B370" s="244"/>
      <c r="C370" s="245"/>
      <c r="D370" s="227" t="s">
        <v>157</v>
      </c>
      <c r="E370" s="246" t="s">
        <v>19</v>
      </c>
      <c r="F370" s="247" t="s">
        <v>494</v>
      </c>
      <c r="G370" s="245"/>
      <c r="H370" s="248">
        <v>5.7999999999999998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157</v>
      </c>
      <c r="AU370" s="254" t="s">
        <v>90</v>
      </c>
      <c r="AV370" s="14" t="s">
        <v>90</v>
      </c>
      <c r="AW370" s="14" t="s">
        <v>37</v>
      </c>
      <c r="AX370" s="14" t="s">
        <v>76</v>
      </c>
      <c r="AY370" s="254" t="s">
        <v>137</v>
      </c>
    </row>
    <row r="371" s="14" customFormat="1">
      <c r="A371" s="14"/>
      <c r="B371" s="244"/>
      <c r="C371" s="245"/>
      <c r="D371" s="227" t="s">
        <v>157</v>
      </c>
      <c r="E371" s="246" t="s">
        <v>19</v>
      </c>
      <c r="F371" s="247" t="s">
        <v>495</v>
      </c>
      <c r="G371" s="245"/>
      <c r="H371" s="248">
        <v>-0.59999999999999998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157</v>
      </c>
      <c r="AU371" s="254" t="s">
        <v>90</v>
      </c>
      <c r="AV371" s="14" t="s">
        <v>90</v>
      </c>
      <c r="AW371" s="14" t="s">
        <v>37</v>
      </c>
      <c r="AX371" s="14" t="s">
        <v>76</v>
      </c>
      <c r="AY371" s="254" t="s">
        <v>137</v>
      </c>
    </row>
    <row r="372" s="15" customFormat="1">
      <c r="A372" s="15"/>
      <c r="B372" s="255"/>
      <c r="C372" s="256"/>
      <c r="D372" s="227" t="s">
        <v>157</v>
      </c>
      <c r="E372" s="257" t="s">
        <v>19</v>
      </c>
      <c r="F372" s="258" t="s">
        <v>183</v>
      </c>
      <c r="G372" s="256"/>
      <c r="H372" s="259">
        <v>35.159999999999997</v>
      </c>
      <c r="I372" s="260"/>
      <c r="J372" s="256"/>
      <c r="K372" s="256"/>
      <c r="L372" s="261"/>
      <c r="M372" s="262"/>
      <c r="N372" s="263"/>
      <c r="O372" s="263"/>
      <c r="P372" s="263"/>
      <c r="Q372" s="263"/>
      <c r="R372" s="263"/>
      <c r="S372" s="263"/>
      <c r="T372" s="26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5" t="s">
        <v>157</v>
      </c>
      <c r="AU372" s="265" t="s">
        <v>90</v>
      </c>
      <c r="AV372" s="15" t="s">
        <v>145</v>
      </c>
      <c r="AW372" s="15" t="s">
        <v>37</v>
      </c>
      <c r="AX372" s="15" t="s">
        <v>84</v>
      </c>
      <c r="AY372" s="265" t="s">
        <v>137</v>
      </c>
    </row>
    <row r="373" s="2" customFormat="1" ht="24.15" customHeight="1">
      <c r="A373" s="40"/>
      <c r="B373" s="41"/>
      <c r="C373" s="214" t="s">
        <v>496</v>
      </c>
      <c r="D373" s="214" t="s">
        <v>140</v>
      </c>
      <c r="E373" s="215" t="s">
        <v>497</v>
      </c>
      <c r="F373" s="216" t="s">
        <v>498</v>
      </c>
      <c r="G373" s="217" t="s">
        <v>153</v>
      </c>
      <c r="H373" s="218">
        <v>4.9660000000000002</v>
      </c>
      <c r="I373" s="219"/>
      <c r="J373" s="220">
        <f>ROUND(I373*H373,2)</f>
        <v>0</v>
      </c>
      <c r="K373" s="216" t="s">
        <v>144</v>
      </c>
      <c r="L373" s="46"/>
      <c r="M373" s="221" t="s">
        <v>19</v>
      </c>
      <c r="N373" s="222" t="s">
        <v>48</v>
      </c>
      <c r="O373" s="86"/>
      <c r="P373" s="223">
        <f>O373*H373</f>
        <v>0</v>
      </c>
      <c r="Q373" s="223">
        <v>0</v>
      </c>
      <c r="R373" s="223">
        <f>Q373*H373</f>
        <v>0</v>
      </c>
      <c r="S373" s="223">
        <v>0.083169999999999994</v>
      </c>
      <c r="T373" s="224">
        <f>S373*H373</f>
        <v>0.41302222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5" t="s">
        <v>274</v>
      </c>
      <c r="AT373" s="225" t="s">
        <v>140</v>
      </c>
      <c r="AU373" s="225" t="s">
        <v>90</v>
      </c>
      <c r="AY373" s="19" t="s">
        <v>137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9" t="s">
        <v>90</v>
      </c>
      <c r="BK373" s="226">
        <f>ROUND(I373*H373,2)</f>
        <v>0</v>
      </c>
      <c r="BL373" s="19" t="s">
        <v>274</v>
      </c>
      <c r="BM373" s="225" t="s">
        <v>499</v>
      </c>
    </row>
    <row r="374" s="2" customFormat="1">
      <c r="A374" s="40"/>
      <c r="B374" s="41"/>
      <c r="C374" s="42"/>
      <c r="D374" s="227" t="s">
        <v>147</v>
      </c>
      <c r="E374" s="42"/>
      <c r="F374" s="228" t="s">
        <v>498</v>
      </c>
      <c r="G374" s="42"/>
      <c r="H374" s="42"/>
      <c r="I374" s="229"/>
      <c r="J374" s="42"/>
      <c r="K374" s="42"/>
      <c r="L374" s="46"/>
      <c r="M374" s="230"/>
      <c r="N374" s="231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147</v>
      </c>
      <c r="AU374" s="19" t="s">
        <v>90</v>
      </c>
    </row>
    <row r="375" s="2" customFormat="1">
      <c r="A375" s="40"/>
      <c r="B375" s="41"/>
      <c r="C375" s="42"/>
      <c r="D375" s="232" t="s">
        <v>149</v>
      </c>
      <c r="E375" s="42"/>
      <c r="F375" s="233" t="s">
        <v>500</v>
      </c>
      <c r="G375" s="42"/>
      <c r="H375" s="42"/>
      <c r="I375" s="229"/>
      <c r="J375" s="42"/>
      <c r="K375" s="42"/>
      <c r="L375" s="46"/>
      <c r="M375" s="230"/>
      <c r="N375" s="231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149</v>
      </c>
      <c r="AU375" s="19" t="s">
        <v>90</v>
      </c>
    </row>
    <row r="376" s="13" customFormat="1">
      <c r="A376" s="13"/>
      <c r="B376" s="234"/>
      <c r="C376" s="235"/>
      <c r="D376" s="227" t="s">
        <v>157</v>
      </c>
      <c r="E376" s="236" t="s">
        <v>19</v>
      </c>
      <c r="F376" s="237" t="s">
        <v>236</v>
      </c>
      <c r="G376" s="235"/>
      <c r="H376" s="236" t="s">
        <v>19</v>
      </c>
      <c r="I376" s="238"/>
      <c r="J376" s="235"/>
      <c r="K376" s="235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157</v>
      </c>
      <c r="AU376" s="243" t="s">
        <v>90</v>
      </c>
      <c r="AV376" s="13" t="s">
        <v>84</v>
      </c>
      <c r="AW376" s="13" t="s">
        <v>37</v>
      </c>
      <c r="AX376" s="13" t="s">
        <v>76</v>
      </c>
      <c r="AY376" s="243" t="s">
        <v>137</v>
      </c>
    </row>
    <row r="377" s="14" customFormat="1">
      <c r="A377" s="14"/>
      <c r="B377" s="244"/>
      <c r="C377" s="245"/>
      <c r="D377" s="227" t="s">
        <v>157</v>
      </c>
      <c r="E377" s="246" t="s">
        <v>19</v>
      </c>
      <c r="F377" s="247" t="s">
        <v>237</v>
      </c>
      <c r="G377" s="245"/>
      <c r="H377" s="248">
        <v>1.4159999999999999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157</v>
      </c>
      <c r="AU377" s="254" t="s">
        <v>90</v>
      </c>
      <c r="AV377" s="14" t="s">
        <v>90</v>
      </c>
      <c r="AW377" s="14" t="s">
        <v>37</v>
      </c>
      <c r="AX377" s="14" t="s">
        <v>76</v>
      </c>
      <c r="AY377" s="254" t="s">
        <v>137</v>
      </c>
    </row>
    <row r="378" s="13" customFormat="1">
      <c r="A378" s="13"/>
      <c r="B378" s="234"/>
      <c r="C378" s="235"/>
      <c r="D378" s="227" t="s">
        <v>157</v>
      </c>
      <c r="E378" s="236" t="s">
        <v>19</v>
      </c>
      <c r="F378" s="237" t="s">
        <v>238</v>
      </c>
      <c r="G378" s="235"/>
      <c r="H378" s="236" t="s">
        <v>19</v>
      </c>
      <c r="I378" s="238"/>
      <c r="J378" s="235"/>
      <c r="K378" s="235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157</v>
      </c>
      <c r="AU378" s="243" t="s">
        <v>90</v>
      </c>
      <c r="AV378" s="13" t="s">
        <v>84</v>
      </c>
      <c r="AW378" s="13" t="s">
        <v>37</v>
      </c>
      <c r="AX378" s="13" t="s">
        <v>76</v>
      </c>
      <c r="AY378" s="243" t="s">
        <v>137</v>
      </c>
    </row>
    <row r="379" s="14" customFormat="1">
      <c r="A379" s="14"/>
      <c r="B379" s="244"/>
      <c r="C379" s="245"/>
      <c r="D379" s="227" t="s">
        <v>157</v>
      </c>
      <c r="E379" s="246" t="s">
        <v>19</v>
      </c>
      <c r="F379" s="247" t="s">
        <v>239</v>
      </c>
      <c r="G379" s="245"/>
      <c r="H379" s="248">
        <v>3.5499999999999998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157</v>
      </c>
      <c r="AU379" s="254" t="s">
        <v>90</v>
      </c>
      <c r="AV379" s="14" t="s">
        <v>90</v>
      </c>
      <c r="AW379" s="14" t="s">
        <v>37</v>
      </c>
      <c r="AX379" s="14" t="s">
        <v>76</v>
      </c>
      <c r="AY379" s="254" t="s">
        <v>137</v>
      </c>
    </row>
    <row r="380" s="15" customFormat="1">
      <c r="A380" s="15"/>
      <c r="B380" s="255"/>
      <c r="C380" s="256"/>
      <c r="D380" s="227" t="s">
        <v>157</v>
      </c>
      <c r="E380" s="257" t="s">
        <v>19</v>
      </c>
      <c r="F380" s="258" t="s">
        <v>183</v>
      </c>
      <c r="G380" s="256"/>
      <c r="H380" s="259">
        <v>4.9660000000000002</v>
      </c>
      <c r="I380" s="260"/>
      <c r="J380" s="256"/>
      <c r="K380" s="256"/>
      <c r="L380" s="261"/>
      <c r="M380" s="262"/>
      <c r="N380" s="263"/>
      <c r="O380" s="263"/>
      <c r="P380" s="263"/>
      <c r="Q380" s="263"/>
      <c r="R380" s="263"/>
      <c r="S380" s="263"/>
      <c r="T380" s="264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5" t="s">
        <v>157</v>
      </c>
      <c r="AU380" s="265" t="s">
        <v>90</v>
      </c>
      <c r="AV380" s="15" t="s">
        <v>145</v>
      </c>
      <c r="AW380" s="15" t="s">
        <v>37</v>
      </c>
      <c r="AX380" s="15" t="s">
        <v>84</v>
      </c>
      <c r="AY380" s="265" t="s">
        <v>137</v>
      </c>
    </row>
    <row r="381" s="2" customFormat="1" ht="24.15" customHeight="1">
      <c r="A381" s="40"/>
      <c r="B381" s="41"/>
      <c r="C381" s="214" t="s">
        <v>501</v>
      </c>
      <c r="D381" s="214" t="s">
        <v>140</v>
      </c>
      <c r="E381" s="215" t="s">
        <v>502</v>
      </c>
      <c r="F381" s="216" t="s">
        <v>503</v>
      </c>
      <c r="G381" s="217" t="s">
        <v>153</v>
      </c>
      <c r="H381" s="218">
        <v>4.9660000000000002</v>
      </c>
      <c r="I381" s="219"/>
      <c r="J381" s="220">
        <f>ROUND(I381*H381,2)</f>
        <v>0</v>
      </c>
      <c r="K381" s="216" t="s">
        <v>144</v>
      </c>
      <c r="L381" s="46"/>
      <c r="M381" s="221" t="s">
        <v>19</v>
      </c>
      <c r="N381" s="222" t="s">
        <v>48</v>
      </c>
      <c r="O381" s="86"/>
      <c r="P381" s="223">
        <f>O381*H381</f>
        <v>0</v>
      </c>
      <c r="Q381" s="223">
        <v>0.0063499999999999997</v>
      </c>
      <c r="R381" s="223">
        <f>Q381*H381</f>
        <v>0.031534100000000002</v>
      </c>
      <c r="S381" s="223">
        <v>0</v>
      </c>
      <c r="T381" s="224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5" t="s">
        <v>274</v>
      </c>
      <c r="AT381" s="225" t="s">
        <v>140</v>
      </c>
      <c r="AU381" s="225" t="s">
        <v>90</v>
      </c>
      <c r="AY381" s="19" t="s">
        <v>137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9" t="s">
        <v>90</v>
      </c>
      <c r="BK381" s="226">
        <f>ROUND(I381*H381,2)</f>
        <v>0</v>
      </c>
      <c r="BL381" s="19" t="s">
        <v>274</v>
      </c>
      <c r="BM381" s="225" t="s">
        <v>504</v>
      </c>
    </row>
    <row r="382" s="2" customFormat="1">
      <c r="A382" s="40"/>
      <c r="B382" s="41"/>
      <c r="C382" s="42"/>
      <c r="D382" s="227" t="s">
        <v>147</v>
      </c>
      <c r="E382" s="42"/>
      <c r="F382" s="228" t="s">
        <v>505</v>
      </c>
      <c r="G382" s="42"/>
      <c r="H382" s="42"/>
      <c r="I382" s="229"/>
      <c r="J382" s="42"/>
      <c r="K382" s="42"/>
      <c r="L382" s="46"/>
      <c r="M382" s="230"/>
      <c r="N382" s="231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147</v>
      </c>
      <c r="AU382" s="19" t="s">
        <v>90</v>
      </c>
    </row>
    <row r="383" s="2" customFormat="1">
      <c r="A383" s="40"/>
      <c r="B383" s="41"/>
      <c r="C383" s="42"/>
      <c r="D383" s="232" t="s">
        <v>149</v>
      </c>
      <c r="E383" s="42"/>
      <c r="F383" s="233" t="s">
        <v>506</v>
      </c>
      <c r="G383" s="42"/>
      <c r="H383" s="42"/>
      <c r="I383" s="229"/>
      <c r="J383" s="42"/>
      <c r="K383" s="42"/>
      <c r="L383" s="46"/>
      <c r="M383" s="230"/>
      <c r="N383" s="231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149</v>
      </c>
      <c r="AU383" s="19" t="s">
        <v>90</v>
      </c>
    </row>
    <row r="384" s="13" customFormat="1">
      <c r="A384" s="13"/>
      <c r="B384" s="234"/>
      <c r="C384" s="235"/>
      <c r="D384" s="227" t="s">
        <v>157</v>
      </c>
      <c r="E384" s="236" t="s">
        <v>19</v>
      </c>
      <c r="F384" s="237" t="s">
        <v>235</v>
      </c>
      <c r="G384" s="235"/>
      <c r="H384" s="236" t="s">
        <v>19</v>
      </c>
      <c r="I384" s="238"/>
      <c r="J384" s="235"/>
      <c r="K384" s="235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157</v>
      </c>
      <c r="AU384" s="243" t="s">
        <v>90</v>
      </c>
      <c r="AV384" s="13" t="s">
        <v>84</v>
      </c>
      <c r="AW384" s="13" t="s">
        <v>37</v>
      </c>
      <c r="AX384" s="13" t="s">
        <v>76</v>
      </c>
      <c r="AY384" s="243" t="s">
        <v>137</v>
      </c>
    </row>
    <row r="385" s="13" customFormat="1">
      <c r="A385" s="13"/>
      <c r="B385" s="234"/>
      <c r="C385" s="235"/>
      <c r="D385" s="227" t="s">
        <v>157</v>
      </c>
      <c r="E385" s="236" t="s">
        <v>19</v>
      </c>
      <c r="F385" s="237" t="s">
        <v>236</v>
      </c>
      <c r="G385" s="235"/>
      <c r="H385" s="236" t="s">
        <v>19</v>
      </c>
      <c r="I385" s="238"/>
      <c r="J385" s="235"/>
      <c r="K385" s="235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157</v>
      </c>
      <c r="AU385" s="243" t="s">
        <v>90</v>
      </c>
      <c r="AV385" s="13" t="s">
        <v>84</v>
      </c>
      <c r="AW385" s="13" t="s">
        <v>37</v>
      </c>
      <c r="AX385" s="13" t="s">
        <v>76</v>
      </c>
      <c r="AY385" s="243" t="s">
        <v>137</v>
      </c>
    </row>
    <row r="386" s="14" customFormat="1">
      <c r="A386" s="14"/>
      <c r="B386" s="244"/>
      <c r="C386" s="245"/>
      <c r="D386" s="227" t="s">
        <v>157</v>
      </c>
      <c r="E386" s="246" t="s">
        <v>19</v>
      </c>
      <c r="F386" s="247" t="s">
        <v>237</v>
      </c>
      <c r="G386" s="245"/>
      <c r="H386" s="248">
        <v>1.4159999999999999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157</v>
      </c>
      <c r="AU386" s="254" t="s">
        <v>90</v>
      </c>
      <c r="AV386" s="14" t="s">
        <v>90</v>
      </c>
      <c r="AW386" s="14" t="s">
        <v>37</v>
      </c>
      <c r="AX386" s="14" t="s">
        <v>76</v>
      </c>
      <c r="AY386" s="254" t="s">
        <v>137</v>
      </c>
    </row>
    <row r="387" s="13" customFormat="1">
      <c r="A387" s="13"/>
      <c r="B387" s="234"/>
      <c r="C387" s="235"/>
      <c r="D387" s="227" t="s">
        <v>157</v>
      </c>
      <c r="E387" s="236" t="s">
        <v>19</v>
      </c>
      <c r="F387" s="237" t="s">
        <v>238</v>
      </c>
      <c r="G387" s="235"/>
      <c r="H387" s="236" t="s">
        <v>19</v>
      </c>
      <c r="I387" s="238"/>
      <c r="J387" s="235"/>
      <c r="K387" s="235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157</v>
      </c>
      <c r="AU387" s="243" t="s">
        <v>90</v>
      </c>
      <c r="AV387" s="13" t="s">
        <v>84</v>
      </c>
      <c r="AW387" s="13" t="s">
        <v>37</v>
      </c>
      <c r="AX387" s="13" t="s">
        <v>76</v>
      </c>
      <c r="AY387" s="243" t="s">
        <v>137</v>
      </c>
    </row>
    <row r="388" s="14" customFormat="1">
      <c r="A388" s="14"/>
      <c r="B388" s="244"/>
      <c r="C388" s="245"/>
      <c r="D388" s="227" t="s">
        <v>157</v>
      </c>
      <c r="E388" s="246" t="s">
        <v>19</v>
      </c>
      <c r="F388" s="247" t="s">
        <v>239</v>
      </c>
      <c r="G388" s="245"/>
      <c r="H388" s="248">
        <v>3.5499999999999998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157</v>
      </c>
      <c r="AU388" s="254" t="s">
        <v>90</v>
      </c>
      <c r="AV388" s="14" t="s">
        <v>90</v>
      </c>
      <c r="AW388" s="14" t="s">
        <v>37</v>
      </c>
      <c r="AX388" s="14" t="s">
        <v>76</v>
      </c>
      <c r="AY388" s="254" t="s">
        <v>137</v>
      </c>
    </row>
    <row r="389" s="15" customFormat="1">
      <c r="A389" s="15"/>
      <c r="B389" s="255"/>
      <c r="C389" s="256"/>
      <c r="D389" s="227" t="s">
        <v>157</v>
      </c>
      <c r="E389" s="257" t="s">
        <v>19</v>
      </c>
      <c r="F389" s="258" t="s">
        <v>183</v>
      </c>
      <c r="G389" s="256"/>
      <c r="H389" s="259">
        <v>4.9660000000000002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5" t="s">
        <v>157</v>
      </c>
      <c r="AU389" s="265" t="s">
        <v>90</v>
      </c>
      <c r="AV389" s="15" t="s">
        <v>145</v>
      </c>
      <c r="AW389" s="15" t="s">
        <v>37</v>
      </c>
      <c r="AX389" s="15" t="s">
        <v>84</v>
      </c>
      <c r="AY389" s="265" t="s">
        <v>137</v>
      </c>
    </row>
    <row r="390" s="2" customFormat="1" ht="33" customHeight="1">
      <c r="A390" s="40"/>
      <c r="B390" s="41"/>
      <c r="C390" s="277" t="s">
        <v>507</v>
      </c>
      <c r="D390" s="277" t="s">
        <v>340</v>
      </c>
      <c r="E390" s="278" t="s">
        <v>508</v>
      </c>
      <c r="F390" s="279" t="s">
        <v>509</v>
      </c>
      <c r="G390" s="280" t="s">
        <v>153</v>
      </c>
      <c r="H390" s="281">
        <v>5.4630000000000001</v>
      </c>
      <c r="I390" s="282"/>
      <c r="J390" s="283">
        <f>ROUND(I390*H390,2)</f>
        <v>0</v>
      </c>
      <c r="K390" s="279" t="s">
        <v>144</v>
      </c>
      <c r="L390" s="284"/>
      <c r="M390" s="285" t="s">
        <v>19</v>
      </c>
      <c r="N390" s="286" t="s">
        <v>48</v>
      </c>
      <c r="O390" s="86"/>
      <c r="P390" s="223">
        <f>O390*H390</f>
        <v>0</v>
      </c>
      <c r="Q390" s="223">
        <v>0.019199999999999998</v>
      </c>
      <c r="R390" s="223">
        <f>Q390*H390</f>
        <v>0.10488959999999999</v>
      </c>
      <c r="S390" s="223">
        <v>0</v>
      </c>
      <c r="T390" s="224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25" t="s">
        <v>343</v>
      </c>
      <c r="AT390" s="225" t="s">
        <v>340</v>
      </c>
      <c r="AU390" s="225" t="s">
        <v>90</v>
      </c>
      <c r="AY390" s="19" t="s">
        <v>137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9" t="s">
        <v>90</v>
      </c>
      <c r="BK390" s="226">
        <f>ROUND(I390*H390,2)</f>
        <v>0</v>
      </c>
      <c r="BL390" s="19" t="s">
        <v>274</v>
      </c>
      <c r="BM390" s="225" t="s">
        <v>510</v>
      </c>
    </row>
    <row r="391" s="2" customFormat="1">
      <c r="A391" s="40"/>
      <c r="B391" s="41"/>
      <c r="C391" s="42"/>
      <c r="D391" s="227" t="s">
        <v>147</v>
      </c>
      <c r="E391" s="42"/>
      <c r="F391" s="228" t="s">
        <v>509</v>
      </c>
      <c r="G391" s="42"/>
      <c r="H391" s="42"/>
      <c r="I391" s="229"/>
      <c r="J391" s="42"/>
      <c r="K391" s="42"/>
      <c r="L391" s="46"/>
      <c r="M391" s="230"/>
      <c r="N391" s="231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147</v>
      </c>
      <c r="AU391" s="19" t="s">
        <v>90</v>
      </c>
    </row>
    <row r="392" s="14" customFormat="1">
      <c r="A392" s="14"/>
      <c r="B392" s="244"/>
      <c r="C392" s="245"/>
      <c r="D392" s="227" t="s">
        <v>157</v>
      </c>
      <c r="E392" s="245"/>
      <c r="F392" s="247" t="s">
        <v>511</v>
      </c>
      <c r="G392" s="245"/>
      <c r="H392" s="248">
        <v>5.4630000000000001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157</v>
      </c>
      <c r="AU392" s="254" t="s">
        <v>90</v>
      </c>
      <c r="AV392" s="14" t="s">
        <v>90</v>
      </c>
      <c r="AW392" s="14" t="s">
        <v>4</v>
      </c>
      <c r="AX392" s="14" t="s">
        <v>84</v>
      </c>
      <c r="AY392" s="254" t="s">
        <v>137</v>
      </c>
    </row>
    <row r="393" s="2" customFormat="1" ht="24.15" customHeight="1">
      <c r="A393" s="40"/>
      <c r="B393" s="41"/>
      <c r="C393" s="214" t="s">
        <v>512</v>
      </c>
      <c r="D393" s="214" t="s">
        <v>140</v>
      </c>
      <c r="E393" s="215" t="s">
        <v>513</v>
      </c>
      <c r="F393" s="216" t="s">
        <v>514</v>
      </c>
      <c r="G393" s="217" t="s">
        <v>153</v>
      </c>
      <c r="H393" s="218">
        <v>4.9660000000000002</v>
      </c>
      <c r="I393" s="219"/>
      <c r="J393" s="220">
        <f>ROUND(I393*H393,2)</f>
        <v>0</v>
      </c>
      <c r="K393" s="216" t="s">
        <v>144</v>
      </c>
      <c r="L393" s="46"/>
      <c r="M393" s="221" t="s">
        <v>19</v>
      </c>
      <c r="N393" s="222" t="s">
        <v>48</v>
      </c>
      <c r="O393" s="86"/>
      <c r="P393" s="223">
        <f>O393*H393</f>
        <v>0</v>
      </c>
      <c r="Q393" s="223">
        <v>0</v>
      </c>
      <c r="R393" s="223">
        <f>Q393*H393</f>
        <v>0</v>
      </c>
      <c r="S393" s="223">
        <v>0</v>
      </c>
      <c r="T393" s="224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5" t="s">
        <v>274</v>
      </c>
      <c r="AT393" s="225" t="s">
        <v>140</v>
      </c>
      <c r="AU393" s="225" t="s">
        <v>90</v>
      </c>
      <c r="AY393" s="19" t="s">
        <v>137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9" t="s">
        <v>90</v>
      </c>
      <c r="BK393" s="226">
        <f>ROUND(I393*H393,2)</f>
        <v>0</v>
      </c>
      <c r="BL393" s="19" t="s">
        <v>274</v>
      </c>
      <c r="BM393" s="225" t="s">
        <v>515</v>
      </c>
    </row>
    <row r="394" s="2" customFormat="1">
      <c r="A394" s="40"/>
      <c r="B394" s="41"/>
      <c r="C394" s="42"/>
      <c r="D394" s="227" t="s">
        <v>147</v>
      </c>
      <c r="E394" s="42"/>
      <c r="F394" s="228" t="s">
        <v>516</v>
      </c>
      <c r="G394" s="42"/>
      <c r="H394" s="42"/>
      <c r="I394" s="229"/>
      <c r="J394" s="42"/>
      <c r="K394" s="42"/>
      <c r="L394" s="46"/>
      <c r="M394" s="230"/>
      <c r="N394" s="231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147</v>
      </c>
      <c r="AU394" s="19" t="s">
        <v>90</v>
      </c>
    </row>
    <row r="395" s="2" customFormat="1">
      <c r="A395" s="40"/>
      <c r="B395" s="41"/>
      <c r="C395" s="42"/>
      <c r="D395" s="232" t="s">
        <v>149</v>
      </c>
      <c r="E395" s="42"/>
      <c r="F395" s="233" t="s">
        <v>517</v>
      </c>
      <c r="G395" s="42"/>
      <c r="H395" s="42"/>
      <c r="I395" s="229"/>
      <c r="J395" s="42"/>
      <c r="K395" s="42"/>
      <c r="L395" s="46"/>
      <c r="M395" s="230"/>
      <c r="N395" s="231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149</v>
      </c>
      <c r="AU395" s="19" t="s">
        <v>90</v>
      </c>
    </row>
    <row r="396" s="13" customFormat="1">
      <c r="A396" s="13"/>
      <c r="B396" s="234"/>
      <c r="C396" s="235"/>
      <c r="D396" s="227" t="s">
        <v>157</v>
      </c>
      <c r="E396" s="236" t="s">
        <v>19</v>
      </c>
      <c r="F396" s="237" t="s">
        <v>235</v>
      </c>
      <c r="G396" s="235"/>
      <c r="H396" s="236" t="s">
        <v>19</v>
      </c>
      <c r="I396" s="238"/>
      <c r="J396" s="235"/>
      <c r="K396" s="235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157</v>
      </c>
      <c r="AU396" s="243" t="s">
        <v>90</v>
      </c>
      <c r="AV396" s="13" t="s">
        <v>84</v>
      </c>
      <c r="AW396" s="13" t="s">
        <v>37</v>
      </c>
      <c r="AX396" s="13" t="s">
        <v>76</v>
      </c>
      <c r="AY396" s="243" t="s">
        <v>137</v>
      </c>
    </row>
    <row r="397" s="13" customFormat="1">
      <c r="A397" s="13"/>
      <c r="B397" s="234"/>
      <c r="C397" s="235"/>
      <c r="D397" s="227" t="s">
        <v>157</v>
      </c>
      <c r="E397" s="236" t="s">
        <v>19</v>
      </c>
      <c r="F397" s="237" t="s">
        <v>236</v>
      </c>
      <c r="G397" s="235"/>
      <c r="H397" s="236" t="s">
        <v>19</v>
      </c>
      <c r="I397" s="238"/>
      <c r="J397" s="235"/>
      <c r="K397" s="235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157</v>
      </c>
      <c r="AU397" s="243" t="s">
        <v>90</v>
      </c>
      <c r="AV397" s="13" t="s">
        <v>84</v>
      </c>
      <c r="AW397" s="13" t="s">
        <v>37</v>
      </c>
      <c r="AX397" s="13" t="s">
        <v>76</v>
      </c>
      <c r="AY397" s="243" t="s">
        <v>137</v>
      </c>
    </row>
    <row r="398" s="14" customFormat="1">
      <c r="A398" s="14"/>
      <c r="B398" s="244"/>
      <c r="C398" s="245"/>
      <c r="D398" s="227" t="s">
        <v>157</v>
      </c>
      <c r="E398" s="246" t="s">
        <v>19</v>
      </c>
      <c r="F398" s="247" t="s">
        <v>237</v>
      </c>
      <c r="G398" s="245"/>
      <c r="H398" s="248">
        <v>1.4159999999999999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157</v>
      </c>
      <c r="AU398" s="254" t="s">
        <v>90</v>
      </c>
      <c r="AV398" s="14" t="s">
        <v>90</v>
      </c>
      <c r="AW398" s="14" t="s">
        <v>37</v>
      </c>
      <c r="AX398" s="14" t="s">
        <v>76</v>
      </c>
      <c r="AY398" s="254" t="s">
        <v>137</v>
      </c>
    </row>
    <row r="399" s="13" customFormat="1">
      <c r="A399" s="13"/>
      <c r="B399" s="234"/>
      <c r="C399" s="235"/>
      <c r="D399" s="227" t="s">
        <v>157</v>
      </c>
      <c r="E399" s="236" t="s">
        <v>19</v>
      </c>
      <c r="F399" s="237" t="s">
        <v>238</v>
      </c>
      <c r="G399" s="235"/>
      <c r="H399" s="236" t="s">
        <v>19</v>
      </c>
      <c r="I399" s="238"/>
      <c r="J399" s="235"/>
      <c r="K399" s="235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157</v>
      </c>
      <c r="AU399" s="243" t="s">
        <v>90</v>
      </c>
      <c r="AV399" s="13" t="s">
        <v>84</v>
      </c>
      <c r="AW399" s="13" t="s">
        <v>37</v>
      </c>
      <c r="AX399" s="13" t="s">
        <v>76</v>
      </c>
      <c r="AY399" s="243" t="s">
        <v>137</v>
      </c>
    </row>
    <row r="400" s="14" customFormat="1">
      <c r="A400" s="14"/>
      <c r="B400" s="244"/>
      <c r="C400" s="245"/>
      <c r="D400" s="227" t="s">
        <v>157</v>
      </c>
      <c r="E400" s="246" t="s">
        <v>19</v>
      </c>
      <c r="F400" s="247" t="s">
        <v>239</v>
      </c>
      <c r="G400" s="245"/>
      <c r="H400" s="248">
        <v>3.5499999999999998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157</v>
      </c>
      <c r="AU400" s="254" t="s">
        <v>90</v>
      </c>
      <c r="AV400" s="14" t="s">
        <v>90</v>
      </c>
      <c r="AW400" s="14" t="s">
        <v>37</v>
      </c>
      <c r="AX400" s="14" t="s">
        <v>76</v>
      </c>
      <c r="AY400" s="254" t="s">
        <v>137</v>
      </c>
    </row>
    <row r="401" s="15" customFormat="1">
      <c r="A401" s="15"/>
      <c r="B401" s="255"/>
      <c r="C401" s="256"/>
      <c r="D401" s="227" t="s">
        <v>157</v>
      </c>
      <c r="E401" s="257" t="s">
        <v>19</v>
      </c>
      <c r="F401" s="258" t="s">
        <v>183</v>
      </c>
      <c r="G401" s="256"/>
      <c r="H401" s="259">
        <v>4.9660000000000002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5" t="s">
        <v>157</v>
      </c>
      <c r="AU401" s="265" t="s">
        <v>90</v>
      </c>
      <c r="AV401" s="15" t="s">
        <v>145</v>
      </c>
      <c r="AW401" s="15" t="s">
        <v>37</v>
      </c>
      <c r="AX401" s="15" t="s">
        <v>84</v>
      </c>
      <c r="AY401" s="265" t="s">
        <v>137</v>
      </c>
    </row>
    <row r="402" s="2" customFormat="1" ht="24.15" customHeight="1">
      <c r="A402" s="40"/>
      <c r="B402" s="41"/>
      <c r="C402" s="214" t="s">
        <v>518</v>
      </c>
      <c r="D402" s="214" t="s">
        <v>140</v>
      </c>
      <c r="E402" s="215" t="s">
        <v>519</v>
      </c>
      <c r="F402" s="216" t="s">
        <v>520</v>
      </c>
      <c r="G402" s="217" t="s">
        <v>153</v>
      </c>
      <c r="H402" s="218">
        <v>4.9660000000000002</v>
      </c>
      <c r="I402" s="219"/>
      <c r="J402" s="220">
        <f>ROUND(I402*H402,2)</f>
        <v>0</v>
      </c>
      <c r="K402" s="216" t="s">
        <v>144</v>
      </c>
      <c r="L402" s="46"/>
      <c r="M402" s="221" t="s">
        <v>19</v>
      </c>
      <c r="N402" s="222" t="s">
        <v>48</v>
      </c>
      <c r="O402" s="86"/>
      <c r="P402" s="223">
        <f>O402*H402</f>
        <v>0</v>
      </c>
      <c r="Q402" s="223">
        <v>0.0015</v>
      </c>
      <c r="R402" s="223">
        <f>Q402*H402</f>
        <v>0.0074490000000000008</v>
      </c>
      <c r="S402" s="223">
        <v>0</v>
      </c>
      <c r="T402" s="224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5" t="s">
        <v>274</v>
      </c>
      <c r="AT402" s="225" t="s">
        <v>140</v>
      </c>
      <c r="AU402" s="225" t="s">
        <v>90</v>
      </c>
      <c r="AY402" s="19" t="s">
        <v>137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9" t="s">
        <v>90</v>
      </c>
      <c r="BK402" s="226">
        <f>ROUND(I402*H402,2)</f>
        <v>0</v>
      </c>
      <c r="BL402" s="19" t="s">
        <v>274</v>
      </c>
      <c r="BM402" s="225" t="s">
        <v>521</v>
      </c>
    </row>
    <row r="403" s="2" customFormat="1">
      <c r="A403" s="40"/>
      <c r="B403" s="41"/>
      <c r="C403" s="42"/>
      <c r="D403" s="227" t="s">
        <v>147</v>
      </c>
      <c r="E403" s="42"/>
      <c r="F403" s="228" t="s">
        <v>522</v>
      </c>
      <c r="G403" s="42"/>
      <c r="H403" s="42"/>
      <c r="I403" s="229"/>
      <c r="J403" s="42"/>
      <c r="K403" s="42"/>
      <c r="L403" s="46"/>
      <c r="M403" s="230"/>
      <c r="N403" s="231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147</v>
      </c>
      <c r="AU403" s="19" t="s">
        <v>90</v>
      </c>
    </row>
    <row r="404" s="2" customFormat="1">
      <c r="A404" s="40"/>
      <c r="B404" s="41"/>
      <c r="C404" s="42"/>
      <c r="D404" s="232" t="s">
        <v>149</v>
      </c>
      <c r="E404" s="42"/>
      <c r="F404" s="233" t="s">
        <v>523</v>
      </c>
      <c r="G404" s="42"/>
      <c r="H404" s="42"/>
      <c r="I404" s="229"/>
      <c r="J404" s="42"/>
      <c r="K404" s="42"/>
      <c r="L404" s="46"/>
      <c r="M404" s="230"/>
      <c r="N404" s="231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149</v>
      </c>
      <c r="AU404" s="19" t="s">
        <v>90</v>
      </c>
    </row>
    <row r="405" s="13" customFormat="1">
      <c r="A405" s="13"/>
      <c r="B405" s="234"/>
      <c r="C405" s="235"/>
      <c r="D405" s="227" t="s">
        <v>157</v>
      </c>
      <c r="E405" s="236" t="s">
        <v>19</v>
      </c>
      <c r="F405" s="237" t="s">
        <v>235</v>
      </c>
      <c r="G405" s="235"/>
      <c r="H405" s="236" t="s">
        <v>19</v>
      </c>
      <c r="I405" s="238"/>
      <c r="J405" s="235"/>
      <c r="K405" s="235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157</v>
      </c>
      <c r="AU405" s="243" t="s">
        <v>90</v>
      </c>
      <c r="AV405" s="13" t="s">
        <v>84</v>
      </c>
      <c r="AW405" s="13" t="s">
        <v>37</v>
      </c>
      <c r="AX405" s="13" t="s">
        <v>76</v>
      </c>
      <c r="AY405" s="243" t="s">
        <v>137</v>
      </c>
    </row>
    <row r="406" s="13" customFormat="1">
      <c r="A406" s="13"/>
      <c r="B406" s="234"/>
      <c r="C406" s="235"/>
      <c r="D406" s="227" t="s">
        <v>157</v>
      </c>
      <c r="E406" s="236" t="s">
        <v>19</v>
      </c>
      <c r="F406" s="237" t="s">
        <v>236</v>
      </c>
      <c r="G406" s="235"/>
      <c r="H406" s="236" t="s">
        <v>19</v>
      </c>
      <c r="I406" s="238"/>
      <c r="J406" s="235"/>
      <c r="K406" s="235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157</v>
      </c>
      <c r="AU406" s="243" t="s">
        <v>90</v>
      </c>
      <c r="AV406" s="13" t="s">
        <v>84</v>
      </c>
      <c r="AW406" s="13" t="s">
        <v>37</v>
      </c>
      <c r="AX406" s="13" t="s">
        <v>76</v>
      </c>
      <c r="AY406" s="243" t="s">
        <v>137</v>
      </c>
    </row>
    <row r="407" s="14" customFormat="1">
      <c r="A407" s="14"/>
      <c r="B407" s="244"/>
      <c r="C407" s="245"/>
      <c r="D407" s="227" t="s">
        <v>157</v>
      </c>
      <c r="E407" s="246" t="s">
        <v>19</v>
      </c>
      <c r="F407" s="247" t="s">
        <v>237</v>
      </c>
      <c r="G407" s="245"/>
      <c r="H407" s="248">
        <v>1.4159999999999999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157</v>
      </c>
      <c r="AU407" s="254" t="s">
        <v>90</v>
      </c>
      <c r="AV407" s="14" t="s">
        <v>90</v>
      </c>
      <c r="AW407" s="14" t="s">
        <v>37</v>
      </c>
      <c r="AX407" s="14" t="s">
        <v>76</v>
      </c>
      <c r="AY407" s="254" t="s">
        <v>137</v>
      </c>
    </row>
    <row r="408" s="13" customFormat="1">
      <c r="A408" s="13"/>
      <c r="B408" s="234"/>
      <c r="C408" s="235"/>
      <c r="D408" s="227" t="s">
        <v>157</v>
      </c>
      <c r="E408" s="236" t="s">
        <v>19</v>
      </c>
      <c r="F408" s="237" t="s">
        <v>238</v>
      </c>
      <c r="G408" s="235"/>
      <c r="H408" s="236" t="s">
        <v>19</v>
      </c>
      <c r="I408" s="238"/>
      <c r="J408" s="235"/>
      <c r="K408" s="235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157</v>
      </c>
      <c r="AU408" s="243" t="s">
        <v>90</v>
      </c>
      <c r="AV408" s="13" t="s">
        <v>84</v>
      </c>
      <c r="AW408" s="13" t="s">
        <v>37</v>
      </c>
      <c r="AX408" s="13" t="s">
        <v>76</v>
      </c>
      <c r="AY408" s="243" t="s">
        <v>137</v>
      </c>
    </row>
    <row r="409" s="14" customFormat="1">
      <c r="A409" s="14"/>
      <c r="B409" s="244"/>
      <c r="C409" s="245"/>
      <c r="D409" s="227" t="s">
        <v>157</v>
      </c>
      <c r="E409" s="246" t="s">
        <v>19</v>
      </c>
      <c r="F409" s="247" t="s">
        <v>239</v>
      </c>
      <c r="G409" s="245"/>
      <c r="H409" s="248">
        <v>3.5499999999999998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157</v>
      </c>
      <c r="AU409" s="254" t="s">
        <v>90</v>
      </c>
      <c r="AV409" s="14" t="s">
        <v>90</v>
      </c>
      <c r="AW409" s="14" t="s">
        <v>37</v>
      </c>
      <c r="AX409" s="14" t="s">
        <v>76</v>
      </c>
      <c r="AY409" s="254" t="s">
        <v>137</v>
      </c>
    </row>
    <row r="410" s="15" customFormat="1">
      <c r="A410" s="15"/>
      <c r="B410" s="255"/>
      <c r="C410" s="256"/>
      <c r="D410" s="227" t="s">
        <v>157</v>
      </c>
      <c r="E410" s="257" t="s">
        <v>19</v>
      </c>
      <c r="F410" s="258" t="s">
        <v>183</v>
      </c>
      <c r="G410" s="256"/>
      <c r="H410" s="259">
        <v>4.9660000000000002</v>
      </c>
      <c r="I410" s="260"/>
      <c r="J410" s="256"/>
      <c r="K410" s="256"/>
      <c r="L410" s="261"/>
      <c r="M410" s="262"/>
      <c r="N410" s="263"/>
      <c r="O410" s="263"/>
      <c r="P410" s="263"/>
      <c r="Q410" s="263"/>
      <c r="R410" s="263"/>
      <c r="S410" s="263"/>
      <c r="T410" s="264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5" t="s">
        <v>157</v>
      </c>
      <c r="AU410" s="265" t="s">
        <v>90</v>
      </c>
      <c r="AV410" s="15" t="s">
        <v>145</v>
      </c>
      <c r="AW410" s="15" t="s">
        <v>37</v>
      </c>
      <c r="AX410" s="15" t="s">
        <v>84</v>
      </c>
      <c r="AY410" s="265" t="s">
        <v>137</v>
      </c>
    </row>
    <row r="411" s="2" customFormat="1" ht="16.5" customHeight="1">
      <c r="A411" s="40"/>
      <c r="B411" s="41"/>
      <c r="C411" s="214" t="s">
        <v>524</v>
      </c>
      <c r="D411" s="214" t="s">
        <v>140</v>
      </c>
      <c r="E411" s="215" t="s">
        <v>525</v>
      </c>
      <c r="F411" s="216" t="s">
        <v>526</v>
      </c>
      <c r="G411" s="217" t="s">
        <v>277</v>
      </c>
      <c r="H411" s="218">
        <v>11.42</v>
      </c>
      <c r="I411" s="219"/>
      <c r="J411" s="220">
        <f>ROUND(I411*H411,2)</f>
        <v>0</v>
      </c>
      <c r="K411" s="216" t="s">
        <v>144</v>
      </c>
      <c r="L411" s="46"/>
      <c r="M411" s="221" t="s">
        <v>19</v>
      </c>
      <c r="N411" s="222" t="s">
        <v>48</v>
      </c>
      <c r="O411" s="86"/>
      <c r="P411" s="223">
        <f>O411*H411</f>
        <v>0</v>
      </c>
      <c r="Q411" s="223">
        <v>3.0000000000000001E-05</v>
      </c>
      <c r="R411" s="223">
        <f>Q411*H411</f>
        <v>0.00034260000000000003</v>
      </c>
      <c r="S411" s="223">
        <v>0</v>
      </c>
      <c r="T411" s="224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25" t="s">
        <v>274</v>
      </c>
      <c r="AT411" s="225" t="s">
        <v>140</v>
      </c>
      <c r="AU411" s="225" t="s">
        <v>90</v>
      </c>
      <c r="AY411" s="19" t="s">
        <v>137</v>
      </c>
      <c r="BE411" s="226">
        <f>IF(N411="základní",J411,0)</f>
        <v>0</v>
      </c>
      <c r="BF411" s="226">
        <f>IF(N411="snížená",J411,0)</f>
        <v>0</v>
      </c>
      <c r="BG411" s="226">
        <f>IF(N411="zákl. přenesená",J411,0)</f>
        <v>0</v>
      </c>
      <c r="BH411" s="226">
        <f>IF(N411="sníž. přenesená",J411,0)</f>
        <v>0</v>
      </c>
      <c r="BI411" s="226">
        <f>IF(N411="nulová",J411,0)</f>
        <v>0</v>
      </c>
      <c r="BJ411" s="19" t="s">
        <v>90</v>
      </c>
      <c r="BK411" s="226">
        <f>ROUND(I411*H411,2)</f>
        <v>0</v>
      </c>
      <c r="BL411" s="19" t="s">
        <v>274</v>
      </c>
      <c r="BM411" s="225" t="s">
        <v>527</v>
      </c>
    </row>
    <row r="412" s="2" customFormat="1">
      <c r="A412" s="40"/>
      <c r="B412" s="41"/>
      <c r="C412" s="42"/>
      <c r="D412" s="227" t="s">
        <v>147</v>
      </c>
      <c r="E412" s="42"/>
      <c r="F412" s="228" t="s">
        <v>528</v>
      </c>
      <c r="G412" s="42"/>
      <c r="H412" s="42"/>
      <c r="I412" s="229"/>
      <c r="J412" s="42"/>
      <c r="K412" s="42"/>
      <c r="L412" s="46"/>
      <c r="M412" s="230"/>
      <c r="N412" s="231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147</v>
      </c>
      <c r="AU412" s="19" t="s">
        <v>90</v>
      </c>
    </row>
    <row r="413" s="2" customFormat="1">
      <c r="A413" s="40"/>
      <c r="B413" s="41"/>
      <c r="C413" s="42"/>
      <c r="D413" s="232" t="s">
        <v>149</v>
      </c>
      <c r="E413" s="42"/>
      <c r="F413" s="233" t="s">
        <v>529</v>
      </c>
      <c r="G413" s="42"/>
      <c r="H413" s="42"/>
      <c r="I413" s="229"/>
      <c r="J413" s="42"/>
      <c r="K413" s="42"/>
      <c r="L413" s="46"/>
      <c r="M413" s="230"/>
      <c r="N413" s="231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149</v>
      </c>
      <c r="AU413" s="19" t="s">
        <v>90</v>
      </c>
    </row>
    <row r="414" s="13" customFormat="1">
      <c r="A414" s="13"/>
      <c r="B414" s="234"/>
      <c r="C414" s="235"/>
      <c r="D414" s="227" t="s">
        <v>157</v>
      </c>
      <c r="E414" s="236" t="s">
        <v>19</v>
      </c>
      <c r="F414" s="237" t="s">
        <v>235</v>
      </c>
      <c r="G414" s="235"/>
      <c r="H414" s="236" t="s">
        <v>19</v>
      </c>
      <c r="I414" s="238"/>
      <c r="J414" s="235"/>
      <c r="K414" s="235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157</v>
      </c>
      <c r="AU414" s="243" t="s">
        <v>90</v>
      </c>
      <c r="AV414" s="13" t="s">
        <v>84</v>
      </c>
      <c r="AW414" s="13" t="s">
        <v>37</v>
      </c>
      <c r="AX414" s="13" t="s">
        <v>76</v>
      </c>
      <c r="AY414" s="243" t="s">
        <v>137</v>
      </c>
    </row>
    <row r="415" s="13" customFormat="1">
      <c r="A415" s="13"/>
      <c r="B415" s="234"/>
      <c r="C415" s="235"/>
      <c r="D415" s="227" t="s">
        <v>157</v>
      </c>
      <c r="E415" s="236" t="s">
        <v>19</v>
      </c>
      <c r="F415" s="237" t="s">
        <v>236</v>
      </c>
      <c r="G415" s="235"/>
      <c r="H415" s="236" t="s">
        <v>19</v>
      </c>
      <c r="I415" s="238"/>
      <c r="J415" s="235"/>
      <c r="K415" s="235"/>
      <c r="L415" s="239"/>
      <c r="M415" s="240"/>
      <c r="N415" s="241"/>
      <c r="O415" s="241"/>
      <c r="P415" s="241"/>
      <c r="Q415" s="241"/>
      <c r="R415" s="241"/>
      <c r="S415" s="241"/>
      <c r="T415" s="24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3" t="s">
        <v>157</v>
      </c>
      <c r="AU415" s="243" t="s">
        <v>90</v>
      </c>
      <c r="AV415" s="13" t="s">
        <v>84</v>
      </c>
      <c r="AW415" s="13" t="s">
        <v>37</v>
      </c>
      <c r="AX415" s="13" t="s">
        <v>76</v>
      </c>
      <c r="AY415" s="243" t="s">
        <v>137</v>
      </c>
    </row>
    <row r="416" s="14" customFormat="1">
      <c r="A416" s="14"/>
      <c r="B416" s="244"/>
      <c r="C416" s="245"/>
      <c r="D416" s="227" t="s">
        <v>157</v>
      </c>
      <c r="E416" s="246" t="s">
        <v>19</v>
      </c>
      <c r="F416" s="247" t="s">
        <v>530</v>
      </c>
      <c r="G416" s="245"/>
      <c r="H416" s="248">
        <v>4.2400000000000002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4" t="s">
        <v>157</v>
      </c>
      <c r="AU416" s="254" t="s">
        <v>90</v>
      </c>
      <c r="AV416" s="14" t="s">
        <v>90</v>
      </c>
      <c r="AW416" s="14" t="s">
        <v>37</v>
      </c>
      <c r="AX416" s="14" t="s">
        <v>76</v>
      </c>
      <c r="AY416" s="254" t="s">
        <v>137</v>
      </c>
    </row>
    <row r="417" s="13" customFormat="1">
      <c r="A417" s="13"/>
      <c r="B417" s="234"/>
      <c r="C417" s="235"/>
      <c r="D417" s="227" t="s">
        <v>157</v>
      </c>
      <c r="E417" s="236" t="s">
        <v>19</v>
      </c>
      <c r="F417" s="237" t="s">
        <v>238</v>
      </c>
      <c r="G417" s="235"/>
      <c r="H417" s="236" t="s">
        <v>19</v>
      </c>
      <c r="I417" s="238"/>
      <c r="J417" s="235"/>
      <c r="K417" s="235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157</v>
      </c>
      <c r="AU417" s="243" t="s">
        <v>90</v>
      </c>
      <c r="AV417" s="13" t="s">
        <v>84</v>
      </c>
      <c r="AW417" s="13" t="s">
        <v>37</v>
      </c>
      <c r="AX417" s="13" t="s">
        <v>76</v>
      </c>
      <c r="AY417" s="243" t="s">
        <v>137</v>
      </c>
    </row>
    <row r="418" s="14" customFormat="1">
      <c r="A418" s="14"/>
      <c r="B418" s="244"/>
      <c r="C418" s="245"/>
      <c r="D418" s="227" t="s">
        <v>157</v>
      </c>
      <c r="E418" s="246" t="s">
        <v>19</v>
      </c>
      <c r="F418" s="247" t="s">
        <v>531</v>
      </c>
      <c r="G418" s="245"/>
      <c r="H418" s="248">
        <v>7.1799999999999997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157</v>
      </c>
      <c r="AU418" s="254" t="s">
        <v>90</v>
      </c>
      <c r="AV418" s="14" t="s">
        <v>90</v>
      </c>
      <c r="AW418" s="14" t="s">
        <v>37</v>
      </c>
      <c r="AX418" s="14" t="s">
        <v>76</v>
      </c>
      <c r="AY418" s="254" t="s">
        <v>137</v>
      </c>
    </row>
    <row r="419" s="15" customFormat="1">
      <c r="A419" s="15"/>
      <c r="B419" s="255"/>
      <c r="C419" s="256"/>
      <c r="D419" s="227" t="s">
        <v>157</v>
      </c>
      <c r="E419" s="257" t="s">
        <v>19</v>
      </c>
      <c r="F419" s="258" t="s">
        <v>183</v>
      </c>
      <c r="G419" s="256"/>
      <c r="H419" s="259">
        <v>11.42</v>
      </c>
      <c r="I419" s="260"/>
      <c r="J419" s="256"/>
      <c r="K419" s="256"/>
      <c r="L419" s="261"/>
      <c r="M419" s="262"/>
      <c r="N419" s="263"/>
      <c r="O419" s="263"/>
      <c r="P419" s="263"/>
      <c r="Q419" s="263"/>
      <c r="R419" s="263"/>
      <c r="S419" s="263"/>
      <c r="T419" s="264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5" t="s">
        <v>157</v>
      </c>
      <c r="AU419" s="265" t="s">
        <v>90</v>
      </c>
      <c r="AV419" s="15" t="s">
        <v>145</v>
      </c>
      <c r="AW419" s="15" t="s">
        <v>37</v>
      </c>
      <c r="AX419" s="15" t="s">
        <v>84</v>
      </c>
      <c r="AY419" s="265" t="s">
        <v>137</v>
      </c>
    </row>
    <row r="420" s="2" customFormat="1" ht="21.75" customHeight="1">
      <c r="A420" s="40"/>
      <c r="B420" s="41"/>
      <c r="C420" s="214" t="s">
        <v>532</v>
      </c>
      <c r="D420" s="214" t="s">
        <v>140</v>
      </c>
      <c r="E420" s="215" t="s">
        <v>533</v>
      </c>
      <c r="F420" s="216" t="s">
        <v>534</v>
      </c>
      <c r="G420" s="217" t="s">
        <v>277</v>
      </c>
      <c r="H420" s="218">
        <v>16.100000000000001</v>
      </c>
      <c r="I420" s="219"/>
      <c r="J420" s="220">
        <f>ROUND(I420*H420,2)</f>
        <v>0</v>
      </c>
      <c r="K420" s="216" t="s">
        <v>144</v>
      </c>
      <c r="L420" s="46"/>
      <c r="M420" s="221" t="s">
        <v>19</v>
      </c>
      <c r="N420" s="222" t="s">
        <v>48</v>
      </c>
      <c r="O420" s="86"/>
      <c r="P420" s="223">
        <f>O420*H420</f>
        <v>0</v>
      </c>
      <c r="Q420" s="223">
        <v>0</v>
      </c>
      <c r="R420" s="223">
        <f>Q420*H420</f>
        <v>0</v>
      </c>
      <c r="S420" s="223">
        <v>0</v>
      </c>
      <c r="T420" s="224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25" t="s">
        <v>274</v>
      </c>
      <c r="AT420" s="225" t="s">
        <v>140</v>
      </c>
      <c r="AU420" s="225" t="s">
        <v>90</v>
      </c>
      <c r="AY420" s="19" t="s">
        <v>137</v>
      </c>
      <c r="BE420" s="226">
        <f>IF(N420="základní",J420,0)</f>
        <v>0</v>
      </c>
      <c r="BF420" s="226">
        <f>IF(N420="snížená",J420,0)</f>
        <v>0</v>
      </c>
      <c r="BG420" s="226">
        <f>IF(N420="zákl. přenesená",J420,0)</f>
        <v>0</v>
      </c>
      <c r="BH420" s="226">
        <f>IF(N420="sníž. přenesená",J420,0)</f>
        <v>0</v>
      </c>
      <c r="BI420" s="226">
        <f>IF(N420="nulová",J420,0)</f>
        <v>0</v>
      </c>
      <c r="BJ420" s="19" t="s">
        <v>90</v>
      </c>
      <c r="BK420" s="226">
        <f>ROUND(I420*H420,2)</f>
        <v>0</v>
      </c>
      <c r="BL420" s="19" t="s">
        <v>274</v>
      </c>
      <c r="BM420" s="225" t="s">
        <v>535</v>
      </c>
    </row>
    <row r="421" s="2" customFormat="1">
      <c r="A421" s="40"/>
      <c r="B421" s="41"/>
      <c r="C421" s="42"/>
      <c r="D421" s="227" t="s">
        <v>147</v>
      </c>
      <c r="E421" s="42"/>
      <c r="F421" s="228" t="s">
        <v>536</v>
      </c>
      <c r="G421" s="42"/>
      <c r="H421" s="42"/>
      <c r="I421" s="229"/>
      <c r="J421" s="42"/>
      <c r="K421" s="42"/>
      <c r="L421" s="46"/>
      <c r="M421" s="230"/>
      <c r="N421" s="231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147</v>
      </c>
      <c r="AU421" s="19" t="s">
        <v>90</v>
      </c>
    </row>
    <row r="422" s="2" customFormat="1">
      <c r="A422" s="40"/>
      <c r="B422" s="41"/>
      <c r="C422" s="42"/>
      <c r="D422" s="232" t="s">
        <v>149</v>
      </c>
      <c r="E422" s="42"/>
      <c r="F422" s="233" t="s">
        <v>537</v>
      </c>
      <c r="G422" s="42"/>
      <c r="H422" s="42"/>
      <c r="I422" s="229"/>
      <c r="J422" s="42"/>
      <c r="K422" s="42"/>
      <c r="L422" s="46"/>
      <c r="M422" s="230"/>
      <c r="N422" s="231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149</v>
      </c>
      <c r="AU422" s="19" t="s">
        <v>90</v>
      </c>
    </row>
    <row r="423" s="14" customFormat="1">
      <c r="A423" s="14"/>
      <c r="B423" s="244"/>
      <c r="C423" s="245"/>
      <c r="D423" s="227" t="s">
        <v>157</v>
      </c>
      <c r="E423" s="246" t="s">
        <v>19</v>
      </c>
      <c r="F423" s="247" t="s">
        <v>538</v>
      </c>
      <c r="G423" s="245"/>
      <c r="H423" s="248">
        <v>11.880000000000001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157</v>
      </c>
      <c r="AU423" s="254" t="s">
        <v>90</v>
      </c>
      <c r="AV423" s="14" t="s">
        <v>90</v>
      </c>
      <c r="AW423" s="14" t="s">
        <v>37</v>
      </c>
      <c r="AX423" s="14" t="s">
        <v>76</v>
      </c>
      <c r="AY423" s="254" t="s">
        <v>137</v>
      </c>
    </row>
    <row r="424" s="14" customFormat="1">
      <c r="A424" s="14"/>
      <c r="B424" s="244"/>
      <c r="C424" s="245"/>
      <c r="D424" s="227" t="s">
        <v>157</v>
      </c>
      <c r="E424" s="246" t="s">
        <v>19</v>
      </c>
      <c r="F424" s="247" t="s">
        <v>539</v>
      </c>
      <c r="G424" s="245"/>
      <c r="H424" s="248">
        <v>4.2199999999999998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157</v>
      </c>
      <c r="AU424" s="254" t="s">
        <v>90</v>
      </c>
      <c r="AV424" s="14" t="s">
        <v>90</v>
      </c>
      <c r="AW424" s="14" t="s">
        <v>37</v>
      </c>
      <c r="AX424" s="14" t="s">
        <v>76</v>
      </c>
      <c r="AY424" s="254" t="s">
        <v>137</v>
      </c>
    </row>
    <row r="425" s="15" customFormat="1">
      <c r="A425" s="15"/>
      <c r="B425" s="255"/>
      <c r="C425" s="256"/>
      <c r="D425" s="227" t="s">
        <v>157</v>
      </c>
      <c r="E425" s="257" t="s">
        <v>19</v>
      </c>
      <c r="F425" s="258" t="s">
        <v>183</v>
      </c>
      <c r="G425" s="256"/>
      <c r="H425" s="259">
        <v>16.100000000000001</v>
      </c>
      <c r="I425" s="260"/>
      <c r="J425" s="256"/>
      <c r="K425" s="256"/>
      <c r="L425" s="261"/>
      <c r="M425" s="262"/>
      <c r="N425" s="263"/>
      <c r="O425" s="263"/>
      <c r="P425" s="263"/>
      <c r="Q425" s="263"/>
      <c r="R425" s="263"/>
      <c r="S425" s="263"/>
      <c r="T425" s="264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5" t="s">
        <v>157</v>
      </c>
      <c r="AU425" s="265" t="s">
        <v>90</v>
      </c>
      <c r="AV425" s="15" t="s">
        <v>145</v>
      </c>
      <c r="AW425" s="15" t="s">
        <v>37</v>
      </c>
      <c r="AX425" s="15" t="s">
        <v>84</v>
      </c>
      <c r="AY425" s="265" t="s">
        <v>137</v>
      </c>
    </row>
    <row r="426" s="2" customFormat="1" ht="21.75" customHeight="1">
      <c r="A426" s="40"/>
      <c r="B426" s="41"/>
      <c r="C426" s="214" t="s">
        <v>540</v>
      </c>
      <c r="D426" s="214" t="s">
        <v>140</v>
      </c>
      <c r="E426" s="215" t="s">
        <v>541</v>
      </c>
      <c r="F426" s="216" t="s">
        <v>542</v>
      </c>
      <c r="G426" s="217" t="s">
        <v>277</v>
      </c>
      <c r="H426" s="218">
        <v>12.619999999999999</v>
      </c>
      <c r="I426" s="219"/>
      <c r="J426" s="220">
        <f>ROUND(I426*H426,2)</f>
        <v>0</v>
      </c>
      <c r="K426" s="216" t="s">
        <v>144</v>
      </c>
      <c r="L426" s="46"/>
      <c r="M426" s="221" t="s">
        <v>19</v>
      </c>
      <c r="N426" s="222" t="s">
        <v>48</v>
      </c>
      <c r="O426" s="86"/>
      <c r="P426" s="223">
        <f>O426*H426</f>
        <v>0</v>
      </c>
      <c r="Q426" s="223">
        <v>0.00017000000000000001</v>
      </c>
      <c r="R426" s="223">
        <f>Q426*H426</f>
        <v>0.0021454</v>
      </c>
      <c r="S426" s="223">
        <v>0</v>
      </c>
      <c r="T426" s="224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25" t="s">
        <v>274</v>
      </c>
      <c r="AT426" s="225" t="s">
        <v>140</v>
      </c>
      <c r="AU426" s="225" t="s">
        <v>90</v>
      </c>
      <c r="AY426" s="19" t="s">
        <v>137</v>
      </c>
      <c r="BE426" s="226">
        <f>IF(N426="základní",J426,0)</f>
        <v>0</v>
      </c>
      <c r="BF426" s="226">
        <f>IF(N426="snížená",J426,0)</f>
        <v>0</v>
      </c>
      <c r="BG426" s="226">
        <f>IF(N426="zákl. přenesená",J426,0)</f>
        <v>0</v>
      </c>
      <c r="BH426" s="226">
        <f>IF(N426="sníž. přenesená",J426,0)</f>
        <v>0</v>
      </c>
      <c r="BI426" s="226">
        <f>IF(N426="nulová",J426,0)</f>
        <v>0</v>
      </c>
      <c r="BJ426" s="19" t="s">
        <v>90</v>
      </c>
      <c r="BK426" s="226">
        <f>ROUND(I426*H426,2)</f>
        <v>0</v>
      </c>
      <c r="BL426" s="19" t="s">
        <v>274</v>
      </c>
      <c r="BM426" s="225" t="s">
        <v>543</v>
      </c>
    </row>
    <row r="427" s="2" customFormat="1">
      <c r="A427" s="40"/>
      <c r="B427" s="41"/>
      <c r="C427" s="42"/>
      <c r="D427" s="227" t="s">
        <v>147</v>
      </c>
      <c r="E427" s="42"/>
      <c r="F427" s="228" t="s">
        <v>544</v>
      </c>
      <c r="G427" s="42"/>
      <c r="H427" s="42"/>
      <c r="I427" s="229"/>
      <c r="J427" s="42"/>
      <c r="K427" s="42"/>
      <c r="L427" s="46"/>
      <c r="M427" s="230"/>
      <c r="N427" s="231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147</v>
      </c>
      <c r="AU427" s="19" t="s">
        <v>90</v>
      </c>
    </row>
    <row r="428" s="2" customFormat="1">
      <c r="A428" s="40"/>
      <c r="B428" s="41"/>
      <c r="C428" s="42"/>
      <c r="D428" s="232" t="s">
        <v>149</v>
      </c>
      <c r="E428" s="42"/>
      <c r="F428" s="233" t="s">
        <v>545</v>
      </c>
      <c r="G428" s="42"/>
      <c r="H428" s="42"/>
      <c r="I428" s="229"/>
      <c r="J428" s="42"/>
      <c r="K428" s="42"/>
      <c r="L428" s="46"/>
      <c r="M428" s="230"/>
      <c r="N428" s="231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149</v>
      </c>
      <c r="AU428" s="19" t="s">
        <v>90</v>
      </c>
    </row>
    <row r="429" s="13" customFormat="1">
      <c r="A429" s="13"/>
      <c r="B429" s="234"/>
      <c r="C429" s="235"/>
      <c r="D429" s="227" t="s">
        <v>157</v>
      </c>
      <c r="E429" s="236" t="s">
        <v>19</v>
      </c>
      <c r="F429" s="237" t="s">
        <v>235</v>
      </c>
      <c r="G429" s="235"/>
      <c r="H429" s="236" t="s">
        <v>19</v>
      </c>
      <c r="I429" s="238"/>
      <c r="J429" s="235"/>
      <c r="K429" s="235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157</v>
      </c>
      <c r="AU429" s="243" t="s">
        <v>90</v>
      </c>
      <c r="AV429" s="13" t="s">
        <v>84</v>
      </c>
      <c r="AW429" s="13" t="s">
        <v>37</v>
      </c>
      <c r="AX429" s="13" t="s">
        <v>76</v>
      </c>
      <c r="AY429" s="243" t="s">
        <v>137</v>
      </c>
    </row>
    <row r="430" s="13" customFormat="1">
      <c r="A430" s="13"/>
      <c r="B430" s="234"/>
      <c r="C430" s="235"/>
      <c r="D430" s="227" t="s">
        <v>157</v>
      </c>
      <c r="E430" s="236" t="s">
        <v>19</v>
      </c>
      <c r="F430" s="237" t="s">
        <v>236</v>
      </c>
      <c r="G430" s="235"/>
      <c r="H430" s="236" t="s">
        <v>19</v>
      </c>
      <c r="I430" s="238"/>
      <c r="J430" s="235"/>
      <c r="K430" s="235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157</v>
      </c>
      <c r="AU430" s="243" t="s">
        <v>90</v>
      </c>
      <c r="AV430" s="13" t="s">
        <v>84</v>
      </c>
      <c r="AW430" s="13" t="s">
        <v>37</v>
      </c>
      <c r="AX430" s="13" t="s">
        <v>76</v>
      </c>
      <c r="AY430" s="243" t="s">
        <v>137</v>
      </c>
    </row>
    <row r="431" s="14" customFormat="1">
      <c r="A431" s="14"/>
      <c r="B431" s="244"/>
      <c r="C431" s="245"/>
      <c r="D431" s="227" t="s">
        <v>157</v>
      </c>
      <c r="E431" s="246" t="s">
        <v>19</v>
      </c>
      <c r="F431" s="247" t="s">
        <v>546</v>
      </c>
      <c r="G431" s="245"/>
      <c r="H431" s="248">
        <v>4.8399999999999999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157</v>
      </c>
      <c r="AU431" s="254" t="s">
        <v>90</v>
      </c>
      <c r="AV431" s="14" t="s">
        <v>90</v>
      </c>
      <c r="AW431" s="14" t="s">
        <v>37</v>
      </c>
      <c r="AX431" s="14" t="s">
        <v>76</v>
      </c>
      <c r="AY431" s="254" t="s">
        <v>137</v>
      </c>
    </row>
    <row r="432" s="13" customFormat="1">
      <c r="A432" s="13"/>
      <c r="B432" s="234"/>
      <c r="C432" s="235"/>
      <c r="D432" s="227" t="s">
        <v>157</v>
      </c>
      <c r="E432" s="236" t="s">
        <v>19</v>
      </c>
      <c r="F432" s="237" t="s">
        <v>238</v>
      </c>
      <c r="G432" s="235"/>
      <c r="H432" s="236" t="s">
        <v>19</v>
      </c>
      <c r="I432" s="238"/>
      <c r="J432" s="235"/>
      <c r="K432" s="235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157</v>
      </c>
      <c r="AU432" s="243" t="s">
        <v>90</v>
      </c>
      <c r="AV432" s="13" t="s">
        <v>84</v>
      </c>
      <c r="AW432" s="13" t="s">
        <v>37</v>
      </c>
      <c r="AX432" s="13" t="s">
        <v>76</v>
      </c>
      <c r="AY432" s="243" t="s">
        <v>137</v>
      </c>
    </row>
    <row r="433" s="14" customFormat="1">
      <c r="A433" s="14"/>
      <c r="B433" s="244"/>
      <c r="C433" s="245"/>
      <c r="D433" s="227" t="s">
        <v>157</v>
      </c>
      <c r="E433" s="246" t="s">
        <v>19</v>
      </c>
      <c r="F433" s="247" t="s">
        <v>547</v>
      </c>
      <c r="G433" s="245"/>
      <c r="H433" s="248">
        <v>7.7800000000000002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157</v>
      </c>
      <c r="AU433" s="254" t="s">
        <v>90</v>
      </c>
      <c r="AV433" s="14" t="s">
        <v>90</v>
      </c>
      <c r="AW433" s="14" t="s">
        <v>37</v>
      </c>
      <c r="AX433" s="14" t="s">
        <v>76</v>
      </c>
      <c r="AY433" s="254" t="s">
        <v>137</v>
      </c>
    </row>
    <row r="434" s="15" customFormat="1">
      <c r="A434" s="15"/>
      <c r="B434" s="255"/>
      <c r="C434" s="256"/>
      <c r="D434" s="227" t="s">
        <v>157</v>
      </c>
      <c r="E434" s="257" t="s">
        <v>19</v>
      </c>
      <c r="F434" s="258" t="s">
        <v>183</v>
      </c>
      <c r="G434" s="256"/>
      <c r="H434" s="259">
        <v>12.619999999999999</v>
      </c>
      <c r="I434" s="260"/>
      <c r="J434" s="256"/>
      <c r="K434" s="256"/>
      <c r="L434" s="261"/>
      <c r="M434" s="262"/>
      <c r="N434" s="263"/>
      <c r="O434" s="263"/>
      <c r="P434" s="263"/>
      <c r="Q434" s="263"/>
      <c r="R434" s="263"/>
      <c r="S434" s="263"/>
      <c r="T434" s="264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5" t="s">
        <v>157</v>
      </c>
      <c r="AU434" s="265" t="s">
        <v>90</v>
      </c>
      <c r="AV434" s="15" t="s">
        <v>145</v>
      </c>
      <c r="AW434" s="15" t="s">
        <v>37</v>
      </c>
      <c r="AX434" s="15" t="s">
        <v>84</v>
      </c>
      <c r="AY434" s="265" t="s">
        <v>137</v>
      </c>
    </row>
    <row r="435" s="2" customFormat="1" ht="16.5" customHeight="1">
      <c r="A435" s="40"/>
      <c r="B435" s="41"/>
      <c r="C435" s="277" t="s">
        <v>548</v>
      </c>
      <c r="D435" s="277" t="s">
        <v>340</v>
      </c>
      <c r="E435" s="278" t="s">
        <v>549</v>
      </c>
      <c r="F435" s="279" t="s">
        <v>550</v>
      </c>
      <c r="G435" s="280" t="s">
        <v>277</v>
      </c>
      <c r="H435" s="281">
        <v>13.250999999999999</v>
      </c>
      <c r="I435" s="282"/>
      <c r="J435" s="283">
        <f>ROUND(I435*H435,2)</f>
        <v>0</v>
      </c>
      <c r="K435" s="279" t="s">
        <v>144</v>
      </c>
      <c r="L435" s="284"/>
      <c r="M435" s="285" t="s">
        <v>19</v>
      </c>
      <c r="N435" s="286" t="s">
        <v>48</v>
      </c>
      <c r="O435" s="86"/>
      <c r="P435" s="223">
        <f>O435*H435</f>
        <v>0</v>
      </c>
      <c r="Q435" s="223">
        <v>5.0000000000000002E-05</v>
      </c>
      <c r="R435" s="223">
        <f>Q435*H435</f>
        <v>0.00066255000000000003</v>
      </c>
      <c r="S435" s="223">
        <v>0</v>
      </c>
      <c r="T435" s="224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25" t="s">
        <v>343</v>
      </c>
      <c r="AT435" s="225" t="s">
        <v>340</v>
      </c>
      <c r="AU435" s="225" t="s">
        <v>90</v>
      </c>
      <c r="AY435" s="19" t="s">
        <v>137</v>
      </c>
      <c r="BE435" s="226">
        <f>IF(N435="základní",J435,0)</f>
        <v>0</v>
      </c>
      <c r="BF435" s="226">
        <f>IF(N435="snížená",J435,0)</f>
        <v>0</v>
      </c>
      <c r="BG435" s="226">
        <f>IF(N435="zákl. přenesená",J435,0)</f>
        <v>0</v>
      </c>
      <c r="BH435" s="226">
        <f>IF(N435="sníž. přenesená",J435,0)</f>
        <v>0</v>
      </c>
      <c r="BI435" s="226">
        <f>IF(N435="nulová",J435,0)</f>
        <v>0</v>
      </c>
      <c r="BJ435" s="19" t="s">
        <v>90</v>
      </c>
      <c r="BK435" s="226">
        <f>ROUND(I435*H435,2)</f>
        <v>0</v>
      </c>
      <c r="BL435" s="19" t="s">
        <v>274</v>
      </c>
      <c r="BM435" s="225" t="s">
        <v>551</v>
      </c>
    </row>
    <row r="436" s="2" customFormat="1">
      <c r="A436" s="40"/>
      <c r="B436" s="41"/>
      <c r="C436" s="42"/>
      <c r="D436" s="227" t="s">
        <v>147</v>
      </c>
      <c r="E436" s="42"/>
      <c r="F436" s="228" t="s">
        <v>550</v>
      </c>
      <c r="G436" s="42"/>
      <c r="H436" s="42"/>
      <c r="I436" s="229"/>
      <c r="J436" s="42"/>
      <c r="K436" s="42"/>
      <c r="L436" s="46"/>
      <c r="M436" s="230"/>
      <c r="N436" s="231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147</v>
      </c>
      <c r="AU436" s="19" t="s">
        <v>90</v>
      </c>
    </row>
    <row r="437" s="14" customFormat="1">
      <c r="A437" s="14"/>
      <c r="B437" s="244"/>
      <c r="C437" s="245"/>
      <c r="D437" s="227" t="s">
        <v>157</v>
      </c>
      <c r="E437" s="245"/>
      <c r="F437" s="247" t="s">
        <v>552</v>
      </c>
      <c r="G437" s="245"/>
      <c r="H437" s="248">
        <v>13.250999999999999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4" t="s">
        <v>157</v>
      </c>
      <c r="AU437" s="254" t="s">
        <v>90</v>
      </c>
      <c r="AV437" s="14" t="s">
        <v>90</v>
      </c>
      <c r="AW437" s="14" t="s">
        <v>4</v>
      </c>
      <c r="AX437" s="14" t="s">
        <v>84</v>
      </c>
      <c r="AY437" s="254" t="s">
        <v>137</v>
      </c>
    </row>
    <row r="438" s="2" customFormat="1" ht="24.15" customHeight="1">
      <c r="A438" s="40"/>
      <c r="B438" s="41"/>
      <c r="C438" s="214" t="s">
        <v>553</v>
      </c>
      <c r="D438" s="214" t="s">
        <v>140</v>
      </c>
      <c r="E438" s="215" t="s">
        <v>554</v>
      </c>
      <c r="F438" s="216" t="s">
        <v>555</v>
      </c>
      <c r="G438" s="217" t="s">
        <v>153</v>
      </c>
      <c r="H438" s="218">
        <v>4.9660000000000002</v>
      </c>
      <c r="I438" s="219"/>
      <c r="J438" s="220">
        <f>ROUND(I438*H438,2)</f>
        <v>0</v>
      </c>
      <c r="K438" s="216" t="s">
        <v>144</v>
      </c>
      <c r="L438" s="46"/>
      <c r="M438" s="221" t="s">
        <v>19</v>
      </c>
      <c r="N438" s="222" t="s">
        <v>48</v>
      </c>
      <c r="O438" s="86"/>
      <c r="P438" s="223">
        <f>O438*H438</f>
        <v>0</v>
      </c>
      <c r="Q438" s="223">
        <v>5.0000000000000002E-05</v>
      </c>
      <c r="R438" s="223">
        <f>Q438*H438</f>
        <v>0.00024830000000000002</v>
      </c>
      <c r="S438" s="223">
        <v>0</v>
      </c>
      <c r="T438" s="224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25" t="s">
        <v>274</v>
      </c>
      <c r="AT438" s="225" t="s">
        <v>140</v>
      </c>
      <c r="AU438" s="225" t="s">
        <v>90</v>
      </c>
      <c r="AY438" s="19" t="s">
        <v>137</v>
      </c>
      <c r="BE438" s="226">
        <f>IF(N438="základní",J438,0)</f>
        <v>0</v>
      </c>
      <c r="BF438" s="226">
        <f>IF(N438="snížená",J438,0)</f>
        <v>0</v>
      </c>
      <c r="BG438" s="226">
        <f>IF(N438="zákl. přenesená",J438,0)</f>
        <v>0</v>
      </c>
      <c r="BH438" s="226">
        <f>IF(N438="sníž. přenesená",J438,0)</f>
        <v>0</v>
      </c>
      <c r="BI438" s="226">
        <f>IF(N438="nulová",J438,0)</f>
        <v>0</v>
      </c>
      <c r="BJ438" s="19" t="s">
        <v>90</v>
      </c>
      <c r="BK438" s="226">
        <f>ROUND(I438*H438,2)</f>
        <v>0</v>
      </c>
      <c r="BL438" s="19" t="s">
        <v>274</v>
      </c>
      <c r="BM438" s="225" t="s">
        <v>556</v>
      </c>
    </row>
    <row r="439" s="2" customFormat="1">
      <c r="A439" s="40"/>
      <c r="B439" s="41"/>
      <c r="C439" s="42"/>
      <c r="D439" s="227" t="s">
        <v>147</v>
      </c>
      <c r="E439" s="42"/>
      <c r="F439" s="228" t="s">
        <v>557</v>
      </c>
      <c r="G439" s="42"/>
      <c r="H439" s="42"/>
      <c r="I439" s="229"/>
      <c r="J439" s="42"/>
      <c r="K439" s="42"/>
      <c r="L439" s="46"/>
      <c r="M439" s="230"/>
      <c r="N439" s="231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147</v>
      </c>
      <c r="AU439" s="19" t="s">
        <v>90</v>
      </c>
    </row>
    <row r="440" s="2" customFormat="1">
      <c r="A440" s="40"/>
      <c r="B440" s="41"/>
      <c r="C440" s="42"/>
      <c r="D440" s="232" t="s">
        <v>149</v>
      </c>
      <c r="E440" s="42"/>
      <c r="F440" s="233" t="s">
        <v>558</v>
      </c>
      <c r="G440" s="42"/>
      <c r="H440" s="42"/>
      <c r="I440" s="229"/>
      <c r="J440" s="42"/>
      <c r="K440" s="42"/>
      <c r="L440" s="46"/>
      <c r="M440" s="230"/>
      <c r="N440" s="231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149</v>
      </c>
      <c r="AU440" s="19" t="s">
        <v>90</v>
      </c>
    </row>
    <row r="441" s="13" customFormat="1">
      <c r="A441" s="13"/>
      <c r="B441" s="234"/>
      <c r="C441" s="235"/>
      <c r="D441" s="227" t="s">
        <v>157</v>
      </c>
      <c r="E441" s="236" t="s">
        <v>19</v>
      </c>
      <c r="F441" s="237" t="s">
        <v>235</v>
      </c>
      <c r="G441" s="235"/>
      <c r="H441" s="236" t="s">
        <v>19</v>
      </c>
      <c r="I441" s="238"/>
      <c r="J441" s="235"/>
      <c r="K441" s="235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157</v>
      </c>
      <c r="AU441" s="243" t="s">
        <v>90</v>
      </c>
      <c r="AV441" s="13" t="s">
        <v>84</v>
      </c>
      <c r="AW441" s="13" t="s">
        <v>37</v>
      </c>
      <c r="AX441" s="13" t="s">
        <v>76</v>
      </c>
      <c r="AY441" s="243" t="s">
        <v>137</v>
      </c>
    </row>
    <row r="442" s="13" customFormat="1">
      <c r="A442" s="13"/>
      <c r="B442" s="234"/>
      <c r="C442" s="235"/>
      <c r="D442" s="227" t="s">
        <v>157</v>
      </c>
      <c r="E442" s="236" t="s">
        <v>19</v>
      </c>
      <c r="F442" s="237" t="s">
        <v>236</v>
      </c>
      <c r="G442" s="235"/>
      <c r="H442" s="236" t="s">
        <v>19</v>
      </c>
      <c r="I442" s="238"/>
      <c r="J442" s="235"/>
      <c r="K442" s="235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157</v>
      </c>
      <c r="AU442" s="243" t="s">
        <v>90</v>
      </c>
      <c r="AV442" s="13" t="s">
        <v>84</v>
      </c>
      <c r="AW442" s="13" t="s">
        <v>37</v>
      </c>
      <c r="AX442" s="13" t="s">
        <v>76</v>
      </c>
      <c r="AY442" s="243" t="s">
        <v>137</v>
      </c>
    </row>
    <row r="443" s="14" customFormat="1">
      <c r="A443" s="14"/>
      <c r="B443" s="244"/>
      <c r="C443" s="245"/>
      <c r="D443" s="227" t="s">
        <v>157</v>
      </c>
      <c r="E443" s="246" t="s">
        <v>19</v>
      </c>
      <c r="F443" s="247" t="s">
        <v>237</v>
      </c>
      <c r="G443" s="245"/>
      <c r="H443" s="248">
        <v>1.4159999999999999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157</v>
      </c>
      <c r="AU443" s="254" t="s">
        <v>90</v>
      </c>
      <c r="AV443" s="14" t="s">
        <v>90</v>
      </c>
      <c r="AW443" s="14" t="s">
        <v>37</v>
      </c>
      <c r="AX443" s="14" t="s">
        <v>76</v>
      </c>
      <c r="AY443" s="254" t="s">
        <v>137</v>
      </c>
    </row>
    <row r="444" s="13" customFormat="1">
      <c r="A444" s="13"/>
      <c r="B444" s="234"/>
      <c r="C444" s="235"/>
      <c r="D444" s="227" t="s">
        <v>157</v>
      </c>
      <c r="E444" s="236" t="s">
        <v>19</v>
      </c>
      <c r="F444" s="237" t="s">
        <v>238</v>
      </c>
      <c r="G444" s="235"/>
      <c r="H444" s="236" t="s">
        <v>19</v>
      </c>
      <c r="I444" s="238"/>
      <c r="J444" s="235"/>
      <c r="K444" s="235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157</v>
      </c>
      <c r="AU444" s="243" t="s">
        <v>90</v>
      </c>
      <c r="AV444" s="13" t="s">
        <v>84</v>
      </c>
      <c r="AW444" s="13" t="s">
        <v>37</v>
      </c>
      <c r="AX444" s="13" t="s">
        <v>76</v>
      </c>
      <c r="AY444" s="243" t="s">
        <v>137</v>
      </c>
    </row>
    <row r="445" s="14" customFormat="1">
      <c r="A445" s="14"/>
      <c r="B445" s="244"/>
      <c r="C445" s="245"/>
      <c r="D445" s="227" t="s">
        <v>157</v>
      </c>
      <c r="E445" s="246" t="s">
        <v>19</v>
      </c>
      <c r="F445" s="247" t="s">
        <v>239</v>
      </c>
      <c r="G445" s="245"/>
      <c r="H445" s="248">
        <v>3.5499999999999998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4" t="s">
        <v>157</v>
      </c>
      <c r="AU445" s="254" t="s">
        <v>90</v>
      </c>
      <c r="AV445" s="14" t="s">
        <v>90</v>
      </c>
      <c r="AW445" s="14" t="s">
        <v>37</v>
      </c>
      <c r="AX445" s="14" t="s">
        <v>76</v>
      </c>
      <c r="AY445" s="254" t="s">
        <v>137</v>
      </c>
    </row>
    <row r="446" s="15" customFormat="1">
      <c r="A446" s="15"/>
      <c r="B446" s="255"/>
      <c r="C446" s="256"/>
      <c r="D446" s="227" t="s">
        <v>157</v>
      </c>
      <c r="E446" s="257" t="s">
        <v>19</v>
      </c>
      <c r="F446" s="258" t="s">
        <v>183</v>
      </c>
      <c r="G446" s="256"/>
      <c r="H446" s="259">
        <v>4.9660000000000002</v>
      </c>
      <c r="I446" s="260"/>
      <c r="J446" s="256"/>
      <c r="K446" s="256"/>
      <c r="L446" s="261"/>
      <c r="M446" s="262"/>
      <c r="N446" s="263"/>
      <c r="O446" s="263"/>
      <c r="P446" s="263"/>
      <c r="Q446" s="263"/>
      <c r="R446" s="263"/>
      <c r="S446" s="263"/>
      <c r="T446" s="264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5" t="s">
        <v>157</v>
      </c>
      <c r="AU446" s="265" t="s">
        <v>90</v>
      </c>
      <c r="AV446" s="15" t="s">
        <v>145</v>
      </c>
      <c r="AW446" s="15" t="s">
        <v>37</v>
      </c>
      <c r="AX446" s="15" t="s">
        <v>84</v>
      </c>
      <c r="AY446" s="265" t="s">
        <v>137</v>
      </c>
    </row>
    <row r="447" s="2" customFormat="1" ht="24.15" customHeight="1">
      <c r="A447" s="40"/>
      <c r="B447" s="41"/>
      <c r="C447" s="214" t="s">
        <v>559</v>
      </c>
      <c r="D447" s="214" t="s">
        <v>140</v>
      </c>
      <c r="E447" s="215" t="s">
        <v>560</v>
      </c>
      <c r="F447" s="216" t="s">
        <v>561</v>
      </c>
      <c r="G447" s="217" t="s">
        <v>348</v>
      </c>
      <c r="H447" s="287"/>
      <c r="I447" s="219"/>
      <c r="J447" s="220">
        <f>ROUND(I447*H447,2)</f>
        <v>0</v>
      </c>
      <c r="K447" s="216" t="s">
        <v>144</v>
      </c>
      <c r="L447" s="46"/>
      <c r="M447" s="221" t="s">
        <v>19</v>
      </c>
      <c r="N447" s="222" t="s">
        <v>48</v>
      </c>
      <c r="O447" s="86"/>
      <c r="P447" s="223">
        <f>O447*H447</f>
        <v>0</v>
      </c>
      <c r="Q447" s="223">
        <v>0</v>
      </c>
      <c r="R447" s="223">
        <f>Q447*H447</f>
        <v>0</v>
      </c>
      <c r="S447" s="223">
        <v>0</v>
      </c>
      <c r="T447" s="224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25" t="s">
        <v>274</v>
      </c>
      <c r="AT447" s="225" t="s">
        <v>140</v>
      </c>
      <c r="AU447" s="225" t="s">
        <v>90</v>
      </c>
      <c r="AY447" s="19" t="s">
        <v>137</v>
      </c>
      <c r="BE447" s="226">
        <f>IF(N447="základní",J447,0)</f>
        <v>0</v>
      </c>
      <c r="BF447" s="226">
        <f>IF(N447="snížená",J447,0)</f>
        <v>0</v>
      </c>
      <c r="BG447" s="226">
        <f>IF(N447="zákl. přenesená",J447,0)</f>
        <v>0</v>
      </c>
      <c r="BH447" s="226">
        <f>IF(N447="sníž. přenesená",J447,0)</f>
        <v>0</v>
      </c>
      <c r="BI447" s="226">
        <f>IF(N447="nulová",J447,0)</f>
        <v>0</v>
      </c>
      <c r="BJ447" s="19" t="s">
        <v>90</v>
      </c>
      <c r="BK447" s="226">
        <f>ROUND(I447*H447,2)</f>
        <v>0</v>
      </c>
      <c r="BL447" s="19" t="s">
        <v>274</v>
      </c>
      <c r="BM447" s="225" t="s">
        <v>562</v>
      </c>
    </row>
    <row r="448" s="2" customFormat="1">
      <c r="A448" s="40"/>
      <c r="B448" s="41"/>
      <c r="C448" s="42"/>
      <c r="D448" s="227" t="s">
        <v>147</v>
      </c>
      <c r="E448" s="42"/>
      <c r="F448" s="228" t="s">
        <v>563</v>
      </c>
      <c r="G448" s="42"/>
      <c r="H448" s="42"/>
      <c r="I448" s="229"/>
      <c r="J448" s="42"/>
      <c r="K448" s="42"/>
      <c r="L448" s="46"/>
      <c r="M448" s="230"/>
      <c r="N448" s="231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147</v>
      </c>
      <c r="AU448" s="19" t="s">
        <v>90</v>
      </c>
    </row>
    <row r="449" s="2" customFormat="1">
      <c r="A449" s="40"/>
      <c r="B449" s="41"/>
      <c r="C449" s="42"/>
      <c r="D449" s="232" t="s">
        <v>149</v>
      </c>
      <c r="E449" s="42"/>
      <c r="F449" s="233" t="s">
        <v>564</v>
      </c>
      <c r="G449" s="42"/>
      <c r="H449" s="42"/>
      <c r="I449" s="229"/>
      <c r="J449" s="42"/>
      <c r="K449" s="42"/>
      <c r="L449" s="46"/>
      <c r="M449" s="230"/>
      <c r="N449" s="231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149</v>
      </c>
      <c r="AU449" s="19" t="s">
        <v>90</v>
      </c>
    </row>
    <row r="450" s="12" customFormat="1" ht="22.8" customHeight="1">
      <c r="A450" s="12"/>
      <c r="B450" s="198"/>
      <c r="C450" s="199"/>
      <c r="D450" s="200" t="s">
        <v>75</v>
      </c>
      <c r="E450" s="212" t="s">
        <v>565</v>
      </c>
      <c r="F450" s="212" t="s">
        <v>566</v>
      </c>
      <c r="G450" s="199"/>
      <c r="H450" s="199"/>
      <c r="I450" s="202"/>
      <c r="J450" s="213">
        <f>BK450</f>
        <v>0</v>
      </c>
      <c r="K450" s="199"/>
      <c r="L450" s="204"/>
      <c r="M450" s="205"/>
      <c r="N450" s="206"/>
      <c r="O450" s="206"/>
      <c r="P450" s="207">
        <f>SUM(P451:P481)</f>
        <v>0</v>
      </c>
      <c r="Q450" s="206"/>
      <c r="R450" s="207">
        <f>SUM(R451:R481)</f>
        <v>0.01154878</v>
      </c>
      <c r="S450" s="206"/>
      <c r="T450" s="208">
        <f>SUM(T451:T481)</f>
        <v>0.060240000000000002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09" t="s">
        <v>90</v>
      </c>
      <c r="AT450" s="210" t="s">
        <v>75</v>
      </c>
      <c r="AU450" s="210" t="s">
        <v>84</v>
      </c>
      <c r="AY450" s="209" t="s">
        <v>137</v>
      </c>
      <c r="BK450" s="211">
        <f>SUM(BK451:BK481)</f>
        <v>0</v>
      </c>
    </row>
    <row r="451" s="2" customFormat="1" ht="24.15" customHeight="1">
      <c r="A451" s="40"/>
      <c r="B451" s="41"/>
      <c r="C451" s="214" t="s">
        <v>567</v>
      </c>
      <c r="D451" s="214" t="s">
        <v>140</v>
      </c>
      <c r="E451" s="215" t="s">
        <v>568</v>
      </c>
      <c r="F451" s="216" t="s">
        <v>569</v>
      </c>
      <c r="G451" s="217" t="s">
        <v>277</v>
      </c>
      <c r="H451" s="218">
        <v>60.240000000000002</v>
      </c>
      <c r="I451" s="219"/>
      <c r="J451" s="220">
        <f>ROUND(I451*H451,2)</f>
        <v>0</v>
      </c>
      <c r="K451" s="216" t="s">
        <v>144</v>
      </c>
      <c r="L451" s="46"/>
      <c r="M451" s="221" t="s">
        <v>19</v>
      </c>
      <c r="N451" s="222" t="s">
        <v>48</v>
      </c>
      <c r="O451" s="86"/>
      <c r="P451" s="223">
        <f>O451*H451</f>
        <v>0</v>
      </c>
      <c r="Q451" s="223">
        <v>0</v>
      </c>
      <c r="R451" s="223">
        <f>Q451*H451</f>
        <v>0</v>
      </c>
      <c r="S451" s="223">
        <v>0.001</v>
      </c>
      <c r="T451" s="224">
        <f>S451*H451</f>
        <v>0.060240000000000002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25" t="s">
        <v>274</v>
      </c>
      <c r="AT451" s="225" t="s">
        <v>140</v>
      </c>
      <c r="AU451" s="225" t="s">
        <v>90</v>
      </c>
      <c r="AY451" s="19" t="s">
        <v>137</v>
      </c>
      <c r="BE451" s="226">
        <f>IF(N451="základní",J451,0)</f>
        <v>0</v>
      </c>
      <c r="BF451" s="226">
        <f>IF(N451="snížená",J451,0)</f>
        <v>0</v>
      </c>
      <c r="BG451" s="226">
        <f>IF(N451="zákl. přenesená",J451,0)</f>
        <v>0</v>
      </c>
      <c r="BH451" s="226">
        <f>IF(N451="sníž. přenesená",J451,0)</f>
        <v>0</v>
      </c>
      <c r="BI451" s="226">
        <f>IF(N451="nulová",J451,0)</f>
        <v>0</v>
      </c>
      <c r="BJ451" s="19" t="s">
        <v>90</v>
      </c>
      <c r="BK451" s="226">
        <f>ROUND(I451*H451,2)</f>
        <v>0</v>
      </c>
      <c r="BL451" s="19" t="s">
        <v>274</v>
      </c>
      <c r="BM451" s="225" t="s">
        <v>570</v>
      </c>
    </row>
    <row r="452" s="2" customFormat="1">
      <c r="A452" s="40"/>
      <c r="B452" s="41"/>
      <c r="C452" s="42"/>
      <c r="D452" s="227" t="s">
        <v>147</v>
      </c>
      <c r="E452" s="42"/>
      <c r="F452" s="228" t="s">
        <v>571</v>
      </c>
      <c r="G452" s="42"/>
      <c r="H452" s="42"/>
      <c r="I452" s="229"/>
      <c r="J452" s="42"/>
      <c r="K452" s="42"/>
      <c r="L452" s="46"/>
      <c r="M452" s="230"/>
      <c r="N452" s="231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147</v>
      </c>
      <c r="AU452" s="19" t="s">
        <v>90</v>
      </c>
    </row>
    <row r="453" s="2" customFormat="1">
      <c r="A453" s="40"/>
      <c r="B453" s="41"/>
      <c r="C453" s="42"/>
      <c r="D453" s="232" t="s">
        <v>149</v>
      </c>
      <c r="E453" s="42"/>
      <c r="F453" s="233" t="s">
        <v>572</v>
      </c>
      <c r="G453" s="42"/>
      <c r="H453" s="42"/>
      <c r="I453" s="229"/>
      <c r="J453" s="42"/>
      <c r="K453" s="42"/>
      <c r="L453" s="46"/>
      <c r="M453" s="230"/>
      <c r="N453" s="231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149</v>
      </c>
      <c r="AU453" s="19" t="s">
        <v>90</v>
      </c>
    </row>
    <row r="454" s="13" customFormat="1">
      <c r="A454" s="13"/>
      <c r="B454" s="234"/>
      <c r="C454" s="235"/>
      <c r="D454" s="227" t="s">
        <v>157</v>
      </c>
      <c r="E454" s="236" t="s">
        <v>19</v>
      </c>
      <c r="F454" s="237" t="s">
        <v>170</v>
      </c>
      <c r="G454" s="235"/>
      <c r="H454" s="236" t="s">
        <v>19</v>
      </c>
      <c r="I454" s="238"/>
      <c r="J454" s="235"/>
      <c r="K454" s="235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157</v>
      </c>
      <c r="AU454" s="243" t="s">
        <v>90</v>
      </c>
      <c r="AV454" s="13" t="s">
        <v>84</v>
      </c>
      <c r="AW454" s="13" t="s">
        <v>37</v>
      </c>
      <c r="AX454" s="13" t="s">
        <v>76</v>
      </c>
      <c r="AY454" s="243" t="s">
        <v>137</v>
      </c>
    </row>
    <row r="455" s="14" customFormat="1">
      <c r="A455" s="14"/>
      <c r="B455" s="244"/>
      <c r="C455" s="245"/>
      <c r="D455" s="227" t="s">
        <v>157</v>
      </c>
      <c r="E455" s="246" t="s">
        <v>19</v>
      </c>
      <c r="F455" s="247" t="s">
        <v>573</v>
      </c>
      <c r="G455" s="245"/>
      <c r="H455" s="248">
        <v>15.42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4" t="s">
        <v>157</v>
      </c>
      <c r="AU455" s="254" t="s">
        <v>90</v>
      </c>
      <c r="AV455" s="14" t="s">
        <v>90</v>
      </c>
      <c r="AW455" s="14" t="s">
        <v>37</v>
      </c>
      <c r="AX455" s="14" t="s">
        <v>76</v>
      </c>
      <c r="AY455" s="254" t="s">
        <v>137</v>
      </c>
    </row>
    <row r="456" s="14" customFormat="1">
      <c r="A456" s="14"/>
      <c r="B456" s="244"/>
      <c r="C456" s="245"/>
      <c r="D456" s="227" t="s">
        <v>157</v>
      </c>
      <c r="E456" s="246" t="s">
        <v>19</v>
      </c>
      <c r="F456" s="247" t="s">
        <v>574</v>
      </c>
      <c r="G456" s="245"/>
      <c r="H456" s="248">
        <v>-0.80000000000000004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4" t="s">
        <v>157</v>
      </c>
      <c r="AU456" s="254" t="s">
        <v>90</v>
      </c>
      <c r="AV456" s="14" t="s">
        <v>90</v>
      </c>
      <c r="AW456" s="14" t="s">
        <v>37</v>
      </c>
      <c r="AX456" s="14" t="s">
        <v>76</v>
      </c>
      <c r="AY456" s="254" t="s">
        <v>137</v>
      </c>
    </row>
    <row r="457" s="13" customFormat="1">
      <c r="A457" s="13"/>
      <c r="B457" s="234"/>
      <c r="C457" s="235"/>
      <c r="D457" s="227" t="s">
        <v>157</v>
      </c>
      <c r="E457" s="236" t="s">
        <v>19</v>
      </c>
      <c r="F457" s="237" t="s">
        <v>177</v>
      </c>
      <c r="G457" s="235"/>
      <c r="H457" s="236" t="s">
        <v>19</v>
      </c>
      <c r="I457" s="238"/>
      <c r="J457" s="235"/>
      <c r="K457" s="235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157</v>
      </c>
      <c r="AU457" s="243" t="s">
        <v>90</v>
      </c>
      <c r="AV457" s="13" t="s">
        <v>84</v>
      </c>
      <c r="AW457" s="13" t="s">
        <v>37</v>
      </c>
      <c r="AX457" s="13" t="s">
        <v>76</v>
      </c>
      <c r="AY457" s="243" t="s">
        <v>137</v>
      </c>
    </row>
    <row r="458" s="14" customFormat="1">
      <c r="A458" s="14"/>
      <c r="B458" s="244"/>
      <c r="C458" s="245"/>
      <c r="D458" s="227" t="s">
        <v>157</v>
      </c>
      <c r="E458" s="246" t="s">
        <v>19</v>
      </c>
      <c r="F458" s="247" t="s">
        <v>575</v>
      </c>
      <c r="G458" s="245"/>
      <c r="H458" s="248">
        <v>16.140000000000001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157</v>
      </c>
      <c r="AU458" s="254" t="s">
        <v>90</v>
      </c>
      <c r="AV458" s="14" t="s">
        <v>90</v>
      </c>
      <c r="AW458" s="14" t="s">
        <v>37</v>
      </c>
      <c r="AX458" s="14" t="s">
        <v>76</v>
      </c>
      <c r="AY458" s="254" t="s">
        <v>137</v>
      </c>
    </row>
    <row r="459" s="14" customFormat="1">
      <c r="A459" s="14"/>
      <c r="B459" s="244"/>
      <c r="C459" s="245"/>
      <c r="D459" s="227" t="s">
        <v>157</v>
      </c>
      <c r="E459" s="246" t="s">
        <v>19</v>
      </c>
      <c r="F459" s="247" t="s">
        <v>576</v>
      </c>
      <c r="G459" s="245"/>
      <c r="H459" s="248">
        <v>-2.2999999999999998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4" t="s">
        <v>157</v>
      </c>
      <c r="AU459" s="254" t="s">
        <v>90</v>
      </c>
      <c r="AV459" s="14" t="s">
        <v>90</v>
      </c>
      <c r="AW459" s="14" t="s">
        <v>37</v>
      </c>
      <c r="AX459" s="14" t="s">
        <v>76</v>
      </c>
      <c r="AY459" s="254" t="s">
        <v>137</v>
      </c>
    </row>
    <row r="460" s="13" customFormat="1">
      <c r="A460" s="13"/>
      <c r="B460" s="234"/>
      <c r="C460" s="235"/>
      <c r="D460" s="227" t="s">
        <v>157</v>
      </c>
      <c r="E460" s="236" t="s">
        <v>19</v>
      </c>
      <c r="F460" s="237" t="s">
        <v>179</v>
      </c>
      <c r="G460" s="235"/>
      <c r="H460" s="236" t="s">
        <v>19</v>
      </c>
      <c r="I460" s="238"/>
      <c r="J460" s="235"/>
      <c r="K460" s="235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157</v>
      </c>
      <c r="AU460" s="243" t="s">
        <v>90</v>
      </c>
      <c r="AV460" s="13" t="s">
        <v>84</v>
      </c>
      <c r="AW460" s="13" t="s">
        <v>37</v>
      </c>
      <c r="AX460" s="13" t="s">
        <v>76</v>
      </c>
      <c r="AY460" s="243" t="s">
        <v>137</v>
      </c>
    </row>
    <row r="461" s="14" customFormat="1">
      <c r="A461" s="14"/>
      <c r="B461" s="244"/>
      <c r="C461" s="245"/>
      <c r="D461" s="227" t="s">
        <v>157</v>
      </c>
      <c r="E461" s="246" t="s">
        <v>19</v>
      </c>
      <c r="F461" s="247" t="s">
        <v>577</v>
      </c>
      <c r="G461" s="245"/>
      <c r="H461" s="248">
        <v>17.719999999999999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4" t="s">
        <v>157</v>
      </c>
      <c r="AU461" s="254" t="s">
        <v>90</v>
      </c>
      <c r="AV461" s="14" t="s">
        <v>90</v>
      </c>
      <c r="AW461" s="14" t="s">
        <v>37</v>
      </c>
      <c r="AX461" s="14" t="s">
        <v>76</v>
      </c>
      <c r="AY461" s="254" t="s">
        <v>137</v>
      </c>
    </row>
    <row r="462" s="14" customFormat="1">
      <c r="A462" s="14"/>
      <c r="B462" s="244"/>
      <c r="C462" s="245"/>
      <c r="D462" s="227" t="s">
        <v>157</v>
      </c>
      <c r="E462" s="246" t="s">
        <v>19</v>
      </c>
      <c r="F462" s="247" t="s">
        <v>578</v>
      </c>
      <c r="G462" s="245"/>
      <c r="H462" s="248">
        <v>-2.2000000000000002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4" t="s">
        <v>157</v>
      </c>
      <c r="AU462" s="254" t="s">
        <v>90</v>
      </c>
      <c r="AV462" s="14" t="s">
        <v>90</v>
      </c>
      <c r="AW462" s="14" t="s">
        <v>37</v>
      </c>
      <c r="AX462" s="14" t="s">
        <v>76</v>
      </c>
      <c r="AY462" s="254" t="s">
        <v>137</v>
      </c>
    </row>
    <row r="463" s="13" customFormat="1">
      <c r="A463" s="13"/>
      <c r="B463" s="234"/>
      <c r="C463" s="235"/>
      <c r="D463" s="227" t="s">
        <v>157</v>
      </c>
      <c r="E463" s="236" t="s">
        <v>19</v>
      </c>
      <c r="F463" s="237" t="s">
        <v>181</v>
      </c>
      <c r="G463" s="235"/>
      <c r="H463" s="236" t="s">
        <v>19</v>
      </c>
      <c r="I463" s="238"/>
      <c r="J463" s="235"/>
      <c r="K463" s="235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157</v>
      </c>
      <c r="AU463" s="243" t="s">
        <v>90</v>
      </c>
      <c r="AV463" s="13" t="s">
        <v>84</v>
      </c>
      <c r="AW463" s="13" t="s">
        <v>37</v>
      </c>
      <c r="AX463" s="13" t="s">
        <v>76</v>
      </c>
      <c r="AY463" s="243" t="s">
        <v>137</v>
      </c>
    </row>
    <row r="464" s="14" customFormat="1">
      <c r="A464" s="14"/>
      <c r="B464" s="244"/>
      <c r="C464" s="245"/>
      <c r="D464" s="227" t="s">
        <v>157</v>
      </c>
      <c r="E464" s="246" t="s">
        <v>19</v>
      </c>
      <c r="F464" s="247" t="s">
        <v>579</v>
      </c>
      <c r="G464" s="245"/>
      <c r="H464" s="248">
        <v>17.940000000000001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157</v>
      </c>
      <c r="AU464" s="254" t="s">
        <v>90</v>
      </c>
      <c r="AV464" s="14" t="s">
        <v>90</v>
      </c>
      <c r="AW464" s="14" t="s">
        <v>37</v>
      </c>
      <c r="AX464" s="14" t="s">
        <v>76</v>
      </c>
      <c r="AY464" s="254" t="s">
        <v>137</v>
      </c>
    </row>
    <row r="465" s="14" customFormat="1">
      <c r="A465" s="14"/>
      <c r="B465" s="244"/>
      <c r="C465" s="245"/>
      <c r="D465" s="227" t="s">
        <v>157</v>
      </c>
      <c r="E465" s="246" t="s">
        <v>19</v>
      </c>
      <c r="F465" s="247" t="s">
        <v>580</v>
      </c>
      <c r="G465" s="245"/>
      <c r="H465" s="248">
        <v>-1.6799999999999999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4" t="s">
        <v>157</v>
      </c>
      <c r="AU465" s="254" t="s">
        <v>90</v>
      </c>
      <c r="AV465" s="14" t="s">
        <v>90</v>
      </c>
      <c r="AW465" s="14" t="s">
        <v>37</v>
      </c>
      <c r="AX465" s="14" t="s">
        <v>76</v>
      </c>
      <c r="AY465" s="254" t="s">
        <v>137</v>
      </c>
    </row>
    <row r="466" s="15" customFormat="1">
      <c r="A466" s="15"/>
      <c r="B466" s="255"/>
      <c r="C466" s="256"/>
      <c r="D466" s="227" t="s">
        <v>157</v>
      </c>
      <c r="E466" s="257" t="s">
        <v>19</v>
      </c>
      <c r="F466" s="258" t="s">
        <v>183</v>
      </c>
      <c r="G466" s="256"/>
      <c r="H466" s="259">
        <v>60.240000000000002</v>
      </c>
      <c r="I466" s="260"/>
      <c r="J466" s="256"/>
      <c r="K466" s="256"/>
      <c r="L466" s="261"/>
      <c r="M466" s="262"/>
      <c r="N466" s="263"/>
      <c r="O466" s="263"/>
      <c r="P466" s="263"/>
      <c r="Q466" s="263"/>
      <c r="R466" s="263"/>
      <c r="S466" s="263"/>
      <c r="T466" s="264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5" t="s">
        <v>157</v>
      </c>
      <c r="AU466" s="265" t="s">
        <v>90</v>
      </c>
      <c r="AV466" s="15" t="s">
        <v>145</v>
      </c>
      <c r="AW466" s="15" t="s">
        <v>37</v>
      </c>
      <c r="AX466" s="15" t="s">
        <v>84</v>
      </c>
      <c r="AY466" s="265" t="s">
        <v>137</v>
      </c>
    </row>
    <row r="467" s="2" customFormat="1" ht="24.15" customHeight="1">
      <c r="A467" s="40"/>
      <c r="B467" s="41"/>
      <c r="C467" s="214" t="s">
        <v>581</v>
      </c>
      <c r="D467" s="214" t="s">
        <v>140</v>
      </c>
      <c r="E467" s="215" t="s">
        <v>582</v>
      </c>
      <c r="F467" s="216" t="s">
        <v>583</v>
      </c>
      <c r="G467" s="217" t="s">
        <v>153</v>
      </c>
      <c r="H467" s="218">
        <v>67.933999999999998</v>
      </c>
      <c r="I467" s="219"/>
      <c r="J467" s="220">
        <f>ROUND(I467*H467,2)</f>
        <v>0</v>
      </c>
      <c r="K467" s="216" t="s">
        <v>144</v>
      </c>
      <c r="L467" s="46"/>
      <c r="M467" s="221" t="s">
        <v>19</v>
      </c>
      <c r="N467" s="222" t="s">
        <v>48</v>
      </c>
      <c r="O467" s="86"/>
      <c r="P467" s="223">
        <f>O467*H467</f>
        <v>0</v>
      </c>
      <c r="Q467" s="223">
        <v>0.00017000000000000001</v>
      </c>
      <c r="R467" s="223">
        <f>Q467*H467</f>
        <v>0.01154878</v>
      </c>
      <c r="S467" s="223">
        <v>0</v>
      </c>
      <c r="T467" s="224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25" t="s">
        <v>274</v>
      </c>
      <c r="AT467" s="225" t="s">
        <v>140</v>
      </c>
      <c r="AU467" s="225" t="s">
        <v>90</v>
      </c>
      <c r="AY467" s="19" t="s">
        <v>137</v>
      </c>
      <c r="BE467" s="226">
        <f>IF(N467="základní",J467,0)</f>
        <v>0</v>
      </c>
      <c r="BF467" s="226">
        <f>IF(N467="snížená",J467,0)</f>
        <v>0</v>
      </c>
      <c r="BG467" s="226">
        <f>IF(N467="zákl. přenesená",J467,0)</f>
        <v>0</v>
      </c>
      <c r="BH467" s="226">
        <f>IF(N467="sníž. přenesená",J467,0)</f>
        <v>0</v>
      </c>
      <c r="BI467" s="226">
        <f>IF(N467="nulová",J467,0)</f>
        <v>0</v>
      </c>
      <c r="BJ467" s="19" t="s">
        <v>90</v>
      </c>
      <c r="BK467" s="226">
        <f>ROUND(I467*H467,2)</f>
        <v>0</v>
      </c>
      <c r="BL467" s="19" t="s">
        <v>274</v>
      </c>
      <c r="BM467" s="225" t="s">
        <v>584</v>
      </c>
    </row>
    <row r="468" s="2" customFormat="1">
      <c r="A468" s="40"/>
      <c r="B468" s="41"/>
      <c r="C468" s="42"/>
      <c r="D468" s="227" t="s">
        <v>147</v>
      </c>
      <c r="E468" s="42"/>
      <c r="F468" s="228" t="s">
        <v>585</v>
      </c>
      <c r="G468" s="42"/>
      <c r="H468" s="42"/>
      <c r="I468" s="229"/>
      <c r="J468" s="42"/>
      <c r="K468" s="42"/>
      <c r="L468" s="46"/>
      <c r="M468" s="230"/>
      <c r="N468" s="231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147</v>
      </c>
      <c r="AU468" s="19" t="s">
        <v>90</v>
      </c>
    </row>
    <row r="469" s="2" customFormat="1">
      <c r="A469" s="40"/>
      <c r="B469" s="41"/>
      <c r="C469" s="42"/>
      <c r="D469" s="232" t="s">
        <v>149</v>
      </c>
      <c r="E469" s="42"/>
      <c r="F469" s="233" t="s">
        <v>586</v>
      </c>
      <c r="G469" s="42"/>
      <c r="H469" s="42"/>
      <c r="I469" s="229"/>
      <c r="J469" s="42"/>
      <c r="K469" s="42"/>
      <c r="L469" s="46"/>
      <c r="M469" s="230"/>
      <c r="N469" s="231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149</v>
      </c>
      <c r="AU469" s="19" t="s">
        <v>90</v>
      </c>
    </row>
    <row r="470" s="13" customFormat="1">
      <c r="A470" s="13"/>
      <c r="B470" s="234"/>
      <c r="C470" s="235"/>
      <c r="D470" s="227" t="s">
        <v>157</v>
      </c>
      <c r="E470" s="236" t="s">
        <v>19</v>
      </c>
      <c r="F470" s="237" t="s">
        <v>170</v>
      </c>
      <c r="G470" s="235"/>
      <c r="H470" s="236" t="s">
        <v>19</v>
      </c>
      <c r="I470" s="238"/>
      <c r="J470" s="235"/>
      <c r="K470" s="235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157</v>
      </c>
      <c r="AU470" s="243" t="s">
        <v>90</v>
      </c>
      <c r="AV470" s="13" t="s">
        <v>84</v>
      </c>
      <c r="AW470" s="13" t="s">
        <v>37</v>
      </c>
      <c r="AX470" s="13" t="s">
        <v>76</v>
      </c>
      <c r="AY470" s="243" t="s">
        <v>137</v>
      </c>
    </row>
    <row r="471" s="14" customFormat="1">
      <c r="A471" s="14"/>
      <c r="B471" s="244"/>
      <c r="C471" s="245"/>
      <c r="D471" s="227" t="s">
        <v>157</v>
      </c>
      <c r="E471" s="246" t="s">
        <v>19</v>
      </c>
      <c r="F471" s="247" t="s">
        <v>587</v>
      </c>
      <c r="G471" s="245"/>
      <c r="H471" s="248">
        <v>14.94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4" t="s">
        <v>157</v>
      </c>
      <c r="AU471" s="254" t="s">
        <v>90</v>
      </c>
      <c r="AV471" s="14" t="s">
        <v>90</v>
      </c>
      <c r="AW471" s="14" t="s">
        <v>37</v>
      </c>
      <c r="AX471" s="14" t="s">
        <v>76</v>
      </c>
      <c r="AY471" s="254" t="s">
        <v>137</v>
      </c>
    </row>
    <row r="472" s="13" customFormat="1">
      <c r="A472" s="13"/>
      <c r="B472" s="234"/>
      <c r="C472" s="235"/>
      <c r="D472" s="227" t="s">
        <v>157</v>
      </c>
      <c r="E472" s="236" t="s">
        <v>19</v>
      </c>
      <c r="F472" s="237" t="s">
        <v>177</v>
      </c>
      <c r="G472" s="235"/>
      <c r="H472" s="236" t="s">
        <v>19</v>
      </c>
      <c r="I472" s="238"/>
      <c r="J472" s="235"/>
      <c r="K472" s="235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157</v>
      </c>
      <c r="AU472" s="243" t="s">
        <v>90</v>
      </c>
      <c r="AV472" s="13" t="s">
        <v>84</v>
      </c>
      <c r="AW472" s="13" t="s">
        <v>37</v>
      </c>
      <c r="AX472" s="13" t="s">
        <v>76</v>
      </c>
      <c r="AY472" s="243" t="s">
        <v>137</v>
      </c>
    </row>
    <row r="473" s="14" customFormat="1">
      <c r="A473" s="14"/>
      <c r="B473" s="244"/>
      <c r="C473" s="245"/>
      <c r="D473" s="227" t="s">
        <v>157</v>
      </c>
      <c r="E473" s="246" t="s">
        <v>19</v>
      </c>
      <c r="F473" s="247" t="s">
        <v>588</v>
      </c>
      <c r="G473" s="245"/>
      <c r="H473" s="248">
        <v>16.108000000000001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4" t="s">
        <v>157</v>
      </c>
      <c r="AU473" s="254" t="s">
        <v>90</v>
      </c>
      <c r="AV473" s="14" t="s">
        <v>90</v>
      </c>
      <c r="AW473" s="14" t="s">
        <v>37</v>
      </c>
      <c r="AX473" s="14" t="s">
        <v>76</v>
      </c>
      <c r="AY473" s="254" t="s">
        <v>137</v>
      </c>
    </row>
    <row r="474" s="13" customFormat="1">
      <c r="A474" s="13"/>
      <c r="B474" s="234"/>
      <c r="C474" s="235"/>
      <c r="D474" s="227" t="s">
        <v>157</v>
      </c>
      <c r="E474" s="236" t="s">
        <v>19</v>
      </c>
      <c r="F474" s="237" t="s">
        <v>179</v>
      </c>
      <c r="G474" s="235"/>
      <c r="H474" s="236" t="s">
        <v>19</v>
      </c>
      <c r="I474" s="238"/>
      <c r="J474" s="235"/>
      <c r="K474" s="235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157</v>
      </c>
      <c r="AU474" s="243" t="s">
        <v>90</v>
      </c>
      <c r="AV474" s="13" t="s">
        <v>84</v>
      </c>
      <c r="AW474" s="13" t="s">
        <v>37</v>
      </c>
      <c r="AX474" s="13" t="s">
        <v>76</v>
      </c>
      <c r="AY474" s="243" t="s">
        <v>137</v>
      </c>
    </row>
    <row r="475" s="14" customFormat="1">
      <c r="A475" s="14"/>
      <c r="B475" s="244"/>
      <c r="C475" s="245"/>
      <c r="D475" s="227" t="s">
        <v>157</v>
      </c>
      <c r="E475" s="246" t="s">
        <v>19</v>
      </c>
      <c r="F475" s="247" t="s">
        <v>589</v>
      </c>
      <c r="G475" s="245"/>
      <c r="H475" s="248">
        <v>19.079999999999998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4" t="s">
        <v>157</v>
      </c>
      <c r="AU475" s="254" t="s">
        <v>90</v>
      </c>
      <c r="AV475" s="14" t="s">
        <v>90</v>
      </c>
      <c r="AW475" s="14" t="s">
        <v>37</v>
      </c>
      <c r="AX475" s="14" t="s">
        <v>76</v>
      </c>
      <c r="AY475" s="254" t="s">
        <v>137</v>
      </c>
    </row>
    <row r="476" s="13" customFormat="1">
      <c r="A476" s="13"/>
      <c r="B476" s="234"/>
      <c r="C476" s="235"/>
      <c r="D476" s="227" t="s">
        <v>157</v>
      </c>
      <c r="E476" s="236" t="s">
        <v>19</v>
      </c>
      <c r="F476" s="237" t="s">
        <v>181</v>
      </c>
      <c r="G476" s="235"/>
      <c r="H476" s="236" t="s">
        <v>19</v>
      </c>
      <c r="I476" s="238"/>
      <c r="J476" s="235"/>
      <c r="K476" s="235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157</v>
      </c>
      <c r="AU476" s="243" t="s">
        <v>90</v>
      </c>
      <c r="AV476" s="13" t="s">
        <v>84</v>
      </c>
      <c r="AW476" s="13" t="s">
        <v>37</v>
      </c>
      <c r="AX476" s="13" t="s">
        <v>76</v>
      </c>
      <c r="AY476" s="243" t="s">
        <v>137</v>
      </c>
    </row>
    <row r="477" s="14" customFormat="1">
      <c r="A477" s="14"/>
      <c r="B477" s="244"/>
      <c r="C477" s="245"/>
      <c r="D477" s="227" t="s">
        <v>157</v>
      </c>
      <c r="E477" s="246" t="s">
        <v>19</v>
      </c>
      <c r="F477" s="247" t="s">
        <v>590</v>
      </c>
      <c r="G477" s="245"/>
      <c r="H477" s="248">
        <v>17.806000000000001</v>
      </c>
      <c r="I477" s="249"/>
      <c r="J477" s="245"/>
      <c r="K477" s="245"/>
      <c r="L477" s="250"/>
      <c r="M477" s="251"/>
      <c r="N477" s="252"/>
      <c r="O477" s="252"/>
      <c r="P477" s="252"/>
      <c r="Q477" s="252"/>
      <c r="R477" s="252"/>
      <c r="S477" s="252"/>
      <c r="T477" s="25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4" t="s">
        <v>157</v>
      </c>
      <c r="AU477" s="254" t="s">
        <v>90</v>
      </c>
      <c r="AV477" s="14" t="s">
        <v>90</v>
      </c>
      <c r="AW477" s="14" t="s">
        <v>37</v>
      </c>
      <c r="AX477" s="14" t="s">
        <v>76</v>
      </c>
      <c r="AY477" s="254" t="s">
        <v>137</v>
      </c>
    </row>
    <row r="478" s="15" customFormat="1">
      <c r="A478" s="15"/>
      <c r="B478" s="255"/>
      <c r="C478" s="256"/>
      <c r="D478" s="227" t="s">
        <v>157</v>
      </c>
      <c r="E478" s="257" t="s">
        <v>19</v>
      </c>
      <c r="F478" s="258" t="s">
        <v>183</v>
      </c>
      <c r="G478" s="256"/>
      <c r="H478" s="259">
        <v>67.933999999999998</v>
      </c>
      <c r="I478" s="260"/>
      <c r="J478" s="256"/>
      <c r="K478" s="256"/>
      <c r="L478" s="261"/>
      <c r="M478" s="262"/>
      <c r="N478" s="263"/>
      <c r="O478" s="263"/>
      <c r="P478" s="263"/>
      <c r="Q478" s="263"/>
      <c r="R478" s="263"/>
      <c r="S478" s="263"/>
      <c r="T478" s="264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65" t="s">
        <v>157</v>
      </c>
      <c r="AU478" s="265" t="s">
        <v>90</v>
      </c>
      <c r="AV478" s="15" t="s">
        <v>145</v>
      </c>
      <c r="AW478" s="15" t="s">
        <v>37</v>
      </c>
      <c r="AX478" s="15" t="s">
        <v>84</v>
      </c>
      <c r="AY478" s="265" t="s">
        <v>137</v>
      </c>
    </row>
    <row r="479" s="2" customFormat="1" ht="16.5" customHeight="1">
      <c r="A479" s="40"/>
      <c r="B479" s="41"/>
      <c r="C479" s="214" t="s">
        <v>591</v>
      </c>
      <c r="D479" s="214" t="s">
        <v>140</v>
      </c>
      <c r="E479" s="215" t="s">
        <v>592</v>
      </c>
      <c r="F479" s="216" t="s">
        <v>593</v>
      </c>
      <c r="G479" s="217" t="s">
        <v>153</v>
      </c>
      <c r="H479" s="218">
        <v>67.933999999999998</v>
      </c>
      <c r="I479" s="219"/>
      <c r="J479" s="220">
        <f>ROUND(I479*H479,2)</f>
        <v>0</v>
      </c>
      <c r="K479" s="216" t="s">
        <v>144</v>
      </c>
      <c r="L479" s="46"/>
      <c r="M479" s="221" t="s">
        <v>19</v>
      </c>
      <c r="N479" s="222" t="s">
        <v>48</v>
      </c>
      <c r="O479" s="86"/>
      <c r="P479" s="223">
        <f>O479*H479</f>
        <v>0</v>
      </c>
      <c r="Q479" s="223">
        <v>0</v>
      </c>
      <c r="R479" s="223">
        <f>Q479*H479</f>
        <v>0</v>
      </c>
      <c r="S479" s="223">
        <v>0</v>
      </c>
      <c r="T479" s="224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25" t="s">
        <v>274</v>
      </c>
      <c r="AT479" s="225" t="s">
        <v>140</v>
      </c>
      <c r="AU479" s="225" t="s">
        <v>90</v>
      </c>
      <c r="AY479" s="19" t="s">
        <v>137</v>
      </c>
      <c r="BE479" s="226">
        <f>IF(N479="základní",J479,0)</f>
        <v>0</v>
      </c>
      <c r="BF479" s="226">
        <f>IF(N479="snížená",J479,0)</f>
        <v>0</v>
      </c>
      <c r="BG479" s="226">
        <f>IF(N479="zákl. přenesená",J479,0)</f>
        <v>0</v>
      </c>
      <c r="BH479" s="226">
        <f>IF(N479="sníž. přenesená",J479,0)</f>
        <v>0</v>
      </c>
      <c r="BI479" s="226">
        <f>IF(N479="nulová",J479,0)</f>
        <v>0</v>
      </c>
      <c r="BJ479" s="19" t="s">
        <v>90</v>
      </c>
      <c r="BK479" s="226">
        <f>ROUND(I479*H479,2)</f>
        <v>0</v>
      </c>
      <c r="BL479" s="19" t="s">
        <v>274</v>
      </c>
      <c r="BM479" s="225" t="s">
        <v>594</v>
      </c>
    </row>
    <row r="480" s="2" customFormat="1">
      <c r="A480" s="40"/>
      <c r="B480" s="41"/>
      <c r="C480" s="42"/>
      <c r="D480" s="227" t="s">
        <v>147</v>
      </c>
      <c r="E480" s="42"/>
      <c r="F480" s="228" t="s">
        <v>595</v>
      </c>
      <c r="G480" s="42"/>
      <c r="H480" s="42"/>
      <c r="I480" s="229"/>
      <c r="J480" s="42"/>
      <c r="K480" s="42"/>
      <c r="L480" s="46"/>
      <c r="M480" s="230"/>
      <c r="N480" s="231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147</v>
      </c>
      <c r="AU480" s="19" t="s">
        <v>90</v>
      </c>
    </row>
    <row r="481" s="2" customFormat="1">
      <c r="A481" s="40"/>
      <c r="B481" s="41"/>
      <c r="C481" s="42"/>
      <c r="D481" s="232" t="s">
        <v>149</v>
      </c>
      <c r="E481" s="42"/>
      <c r="F481" s="233" t="s">
        <v>596</v>
      </c>
      <c r="G481" s="42"/>
      <c r="H481" s="42"/>
      <c r="I481" s="229"/>
      <c r="J481" s="42"/>
      <c r="K481" s="42"/>
      <c r="L481" s="46"/>
      <c r="M481" s="230"/>
      <c r="N481" s="231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149</v>
      </c>
      <c r="AU481" s="19" t="s">
        <v>90</v>
      </c>
    </row>
    <row r="482" s="12" customFormat="1" ht="22.8" customHeight="1">
      <c r="A482" s="12"/>
      <c r="B482" s="198"/>
      <c r="C482" s="199"/>
      <c r="D482" s="200" t="s">
        <v>75</v>
      </c>
      <c r="E482" s="212" t="s">
        <v>597</v>
      </c>
      <c r="F482" s="212" t="s">
        <v>598</v>
      </c>
      <c r="G482" s="199"/>
      <c r="H482" s="199"/>
      <c r="I482" s="202"/>
      <c r="J482" s="213">
        <f>BK482</f>
        <v>0</v>
      </c>
      <c r="K482" s="199"/>
      <c r="L482" s="204"/>
      <c r="M482" s="205"/>
      <c r="N482" s="206"/>
      <c r="O482" s="206"/>
      <c r="P482" s="207">
        <f>SUM(P483:P691)</f>
        <v>0</v>
      </c>
      <c r="Q482" s="206"/>
      <c r="R482" s="207">
        <f>SUM(R483:R691)</f>
        <v>1.57283266</v>
      </c>
      <c r="S482" s="206"/>
      <c r="T482" s="208">
        <f>SUM(T483:T691)</f>
        <v>0.031884000000000003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09" t="s">
        <v>90</v>
      </c>
      <c r="AT482" s="210" t="s">
        <v>75</v>
      </c>
      <c r="AU482" s="210" t="s">
        <v>84</v>
      </c>
      <c r="AY482" s="209" t="s">
        <v>137</v>
      </c>
      <c r="BK482" s="211">
        <f>SUM(BK483:BK691)</f>
        <v>0</v>
      </c>
    </row>
    <row r="483" s="2" customFormat="1" ht="21.75" customHeight="1">
      <c r="A483" s="40"/>
      <c r="B483" s="41"/>
      <c r="C483" s="214" t="s">
        <v>599</v>
      </c>
      <c r="D483" s="214" t="s">
        <v>140</v>
      </c>
      <c r="E483" s="215" t="s">
        <v>600</v>
      </c>
      <c r="F483" s="216" t="s">
        <v>601</v>
      </c>
      <c r="G483" s="217" t="s">
        <v>153</v>
      </c>
      <c r="H483" s="218">
        <v>96.837000000000003</v>
      </c>
      <c r="I483" s="219"/>
      <c r="J483" s="220">
        <f>ROUND(I483*H483,2)</f>
        <v>0</v>
      </c>
      <c r="K483" s="216" t="s">
        <v>144</v>
      </c>
      <c r="L483" s="46"/>
      <c r="M483" s="221" t="s">
        <v>19</v>
      </c>
      <c r="N483" s="222" t="s">
        <v>48</v>
      </c>
      <c r="O483" s="86"/>
      <c r="P483" s="223">
        <f>O483*H483</f>
        <v>0</v>
      </c>
      <c r="Q483" s="223">
        <v>0</v>
      </c>
      <c r="R483" s="223">
        <f>Q483*H483</f>
        <v>0</v>
      </c>
      <c r="S483" s="223">
        <v>0</v>
      </c>
      <c r="T483" s="224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25" t="s">
        <v>274</v>
      </c>
      <c r="AT483" s="225" t="s">
        <v>140</v>
      </c>
      <c r="AU483" s="225" t="s">
        <v>90</v>
      </c>
      <c r="AY483" s="19" t="s">
        <v>137</v>
      </c>
      <c r="BE483" s="226">
        <f>IF(N483="základní",J483,0)</f>
        <v>0</v>
      </c>
      <c r="BF483" s="226">
        <f>IF(N483="snížená",J483,0)</f>
        <v>0</v>
      </c>
      <c r="BG483" s="226">
        <f>IF(N483="zákl. přenesená",J483,0)</f>
        <v>0</v>
      </c>
      <c r="BH483" s="226">
        <f>IF(N483="sníž. přenesená",J483,0)</f>
        <v>0</v>
      </c>
      <c r="BI483" s="226">
        <f>IF(N483="nulová",J483,0)</f>
        <v>0</v>
      </c>
      <c r="BJ483" s="19" t="s">
        <v>90</v>
      </c>
      <c r="BK483" s="226">
        <f>ROUND(I483*H483,2)</f>
        <v>0</v>
      </c>
      <c r="BL483" s="19" t="s">
        <v>274</v>
      </c>
      <c r="BM483" s="225" t="s">
        <v>602</v>
      </c>
    </row>
    <row r="484" s="2" customFormat="1">
      <c r="A484" s="40"/>
      <c r="B484" s="41"/>
      <c r="C484" s="42"/>
      <c r="D484" s="227" t="s">
        <v>147</v>
      </c>
      <c r="E484" s="42"/>
      <c r="F484" s="228" t="s">
        <v>603</v>
      </c>
      <c r="G484" s="42"/>
      <c r="H484" s="42"/>
      <c r="I484" s="229"/>
      <c r="J484" s="42"/>
      <c r="K484" s="42"/>
      <c r="L484" s="46"/>
      <c r="M484" s="230"/>
      <c r="N484" s="231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147</v>
      </c>
      <c r="AU484" s="19" t="s">
        <v>90</v>
      </c>
    </row>
    <row r="485" s="2" customFormat="1">
      <c r="A485" s="40"/>
      <c r="B485" s="41"/>
      <c r="C485" s="42"/>
      <c r="D485" s="232" t="s">
        <v>149</v>
      </c>
      <c r="E485" s="42"/>
      <c r="F485" s="233" t="s">
        <v>604</v>
      </c>
      <c r="G485" s="42"/>
      <c r="H485" s="42"/>
      <c r="I485" s="229"/>
      <c r="J485" s="42"/>
      <c r="K485" s="42"/>
      <c r="L485" s="46"/>
      <c r="M485" s="230"/>
      <c r="N485" s="231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149</v>
      </c>
      <c r="AU485" s="19" t="s">
        <v>90</v>
      </c>
    </row>
    <row r="486" s="13" customFormat="1">
      <c r="A486" s="13"/>
      <c r="B486" s="234"/>
      <c r="C486" s="235"/>
      <c r="D486" s="227" t="s">
        <v>157</v>
      </c>
      <c r="E486" s="236" t="s">
        <v>19</v>
      </c>
      <c r="F486" s="237" t="s">
        <v>605</v>
      </c>
      <c r="G486" s="235"/>
      <c r="H486" s="236" t="s">
        <v>19</v>
      </c>
      <c r="I486" s="238"/>
      <c r="J486" s="235"/>
      <c r="K486" s="235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157</v>
      </c>
      <c r="AU486" s="243" t="s">
        <v>90</v>
      </c>
      <c r="AV486" s="13" t="s">
        <v>84</v>
      </c>
      <c r="AW486" s="13" t="s">
        <v>37</v>
      </c>
      <c r="AX486" s="13" t="s">
        <v>76</v>
      </c>
      <c r="AY486" s="243" t="s">
        <v>137</v>
      </c>
    </row>
    <row r="487" s="13" customFormat="1">
      <c r="A487" s="13"/>
      <c r="B487" s="234"/>
      <c r="C487" s="235"/>
      <c r="D487" s="227" t="s">
        <v>157</v>
      </c>
      <c r="E487" s="236" t="s">
        <v>19</v>
      </c>
      <c r="F487" s="237" t="s">
        <v>170</v>
      </c>
      <c r="G487" s="235"/>
      <c r="H487" s="236" t="s">
        <v>19</v>
      </c>
      <c r="I487" s="238"/>
      <c r="J487" s="235"/>
      <c r="K487" s="235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157</v>
      </c>
      <c r="AU487" s="243" t="s">
        <v>90</v>
      </c>
      <c r="AV487" s="13" t="s">
        <v>84</v>
      </c>
      <c r="AW487" s="13" t="s">
        <v>37</v>
      </c>
      <c r="AX487" s="13" t="s">
        <v>76</v>
      </c>
      <c r="AY487" s="243" t="s">
        <v>137</v>
      </c>
    </row>
    <row r="488" s="14" customFormat="1">
      <c r="A488" s="14"/>
      <c r="B488" s="244"/>
      <c r="C488" s="245"/>
      <c r="D488" s="227" t="s">
        <v>157</v>
      </c>
      <c r="E488" s="246" t="s">
        <v>19</v>
      </c>
      <c r="F488" s="247" t="s">
        <v>587</v>
      </c>
      <c r="G488" s="245"/>
      <c r="H488" s="248">
        <v>14.94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4" t="s">
        <v>157</v>
      </c>
      <c r="AU488" s="254" t="s">
        <v>90</v>
      </c>
      <c r="AV488" s="14" t="s">
        <v>90</v>
      </c>
      <c r="AW488" s="14" t="s">
        <v>37</v>
      </c>
      <c r="AX488" s="14" t="s">
        <v>76</v>
      </c>
      <c r="AY488" s="254" t="s">
        <v>137</v>
      </c>
    </row>
    <row r="489" s="13" customFormat="1">
      <c r="A489" s="13"/>
      <c r="B489" s="234"/>
      <c r="C489" s="235"/>
      <c r="D489" s="227" t="s">
        <v>157</v>
      </c>
      <c r="E489" s="236" t="s">
        <v>19</v>
      </c>
      <c r="F489" s="237" t="s">
        <v>172</v>
      </c>
      <c r="G489" s="235"/>
      <c r="H489" s="236" t="s">
        <v>19</v>
      </c>
      <c r="I489" s="238"/>
      <c r="J489" s="235"/>
      <c r="K489" s="235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157</v>
      </c>
      <c r="AU489" s="243" t="s">
        <v>90</v>
      </c>
      <c r="AV489" s="13" t="s">
        <v>84</v>
      </c>
      <c r="AW489" s="13" t="s">
        <v>37</v>
      </c>
      <c r="AX489" s="13" t="s">
        <v>76</v>
      </c>
      <c r="AY489" s="243" t="s">
        <v>137</v>
      </c>
    </row>
    <row r="490" s="14" customFormat="1">
      <c r="A490" s="14"/>
      <c r="B490" s="244"/>
      <c r="C490" s="245"/>
      <c r="D490" s="227" t="s">
        <v>157</v>
      </c>
      <c r="E490" s="246" t="s">
        <v>19</v>
      </c>
      <c r="F490" s="247" t="s">
        <v>606</v>
      </c>
      <c r="G490" s="245"/>
      <c r="H490" s="248">
        <v>11.304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4" t="s">
        <v>157</v>
      </c>
      <c r="AU490" s="254" t="s">
        <v>90</v>
      </c>
      <c r="AV490" s="14" t="s">
        <v>90</v>
      </c>
      <c r="AW490" s="14" t="s">
        <v>37</v>
      </c>
      <c r="AX490" s="14" t="s">
        <v>76</v>
      </c>
      <c r="AY490" s="254" t="s">
        <v>137</v>
      </c>
    </row>
    <row r="491" s="13" customFormat="1">
      <c r="A491" s="13"/>
      <c r="B491" s="234"/>
      <c r="C491" s="235"/>
      <c r="D491" s="227" t="s">
        <v>157</v>
      </c>
      <c r="E491" s="236" t="s">
        <v>19</v>
      </c>
      <c r="F491" s="237" t="s">
        <v>177</v>
      </c>
      <c r="G491" s="235"/>
      <c r="H491" s="236" t="s">
        <v>19</v>
      </c>
      <c r="I491" s="238"/>
      <c r="J491" s="235"/>
      <c r="K491" s="235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157</v>
      </c>
      <c r="AU491" s="243" t="s">
        <v>90</v>
      </c>
      <c r="AV491" s="13" t="s">
        <v>84</v>
      </c>
      <c r="AW491" s="13" t="s">
        <v>37</v>
      </c>
      <c r="AX491" s="13" t="s">
        <v>76</v>
      </c>
      <c r="AY491" s="243" t="s">
        <v>137</v>
      </c>
    </row>
    <row r="492" s="14" customFormat="1">
      <c r="A492" s="14"/>
      <c r="B492" s="244"/>
      <c r="C492" s="245"/>
      <c r="D492" s="227" t="s">
        <v>157</v>
      </c>
      <c r="E492" s="246" t="s">
        <v>19</v>
      </c>
      <c r="F492" s="247" t="s">
        <v>588</v>
      </c>
      <c r="G492" s="245"/>
      <c r="H492" s="248">
        <v>16.108000000000001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157</v>
      </c>
      <c r="AU492" s="254" t="s">
        <v>90</v>
      </c>
      <c r="AV492" s="14" t="s">
        <v>90</v>
      </c>
      <c r="AW492" s="14" t="s">
        <v>37</v>
      </c>
      <c r="AX492" s="14" t="s">
        <v>76</v>
      </c>
      <c r="AY492" s="254" t="s">
        <v>137</v>
      </c>
    </row>
    <row r="493" s="13" customFormat="1">
      <c r="A493" s="13"/>
      <c r="B493" s="234"/>
      <c r="C493" s="235"/>
      <c r="D493" s="227" t="s">
        <v>157</v>
      </c>
      <c r="E493" s="236" t="s">
        <v>19</v>
      </c>
      <c r="F493" s="237" t="s">
        <v>179</v>
      </c>
      <c r="G493" s="235"/>
      <c r="H493" s="236" t="s">
        <v>19</v>
      </c>
      <c r="I493" s="238"/>
      <c r="J493" s="235"/>
      <c r="K493" s="235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157</v>
      </c>
      <c r="AU493" s="243" t="s">
        <v>90</v>
      </c>
      <c r="AV493" s="13" t="s">
        <v>84</v>
      </c>
      <c r="AW493" s="13" t="s">
        <v>37</v>
      </c>
      <c r="AX493" s="13" t="s">
        <v>76</v>
      </c>
      <c r="AY493" s="243" t="s">
        <v>137</v>
      </c>
    </row>
    <row r="494" s="14" customFormat="1">
      <c r="A494" s="14"/>
      <c r="B494" s="244"/>
      <c r="C494" s="245"/>
      <c r="D494" s="227" t="s">
        <v>157</v>
      </c>
      <c r="E494" s="246" t="s">
        <v>19</v>
      </c>
      <c r="F494" s="247" t="s">
        <v>589</v>
      </c>
      <c r="G494" s="245"/>
      <c r="H494" s="248">
        <v>19.079999999999998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4" t="s">
        <v>157</v>
      </c>
      <c r="AU494" s="254" t="s">
        <v>90</v>
      </c>
      <c r="AV494" s="14" t="s">
        <v>90</v>
      </c>
      <c r="AW494" s="14" t="s">
        <v>37</v>
      </c>
      <c r="AX494" s="14" t="s">
        <v>76</v>
      </c>
      <c r="AY494" s="254" t="s">
        <v>137</v>
      </c>
    </row>
    <row r="495" s="13" customFormat="1">
      <c r="A495" s="13"/>
      <c r="B495" s="234"/>
      <c r="C495" s="235"/>
      <c r="D495" s="227" t="s">
        <v>157</v>
      </c>
      <c r="E495" s="236" t="s">
        <v>19</v>
      </c>
      <c r="F495" s="237" t="s">
        <v>181</v>
      </c>
      <c r="G495" s="235"/>
      <c r="H495" s="236" t="s">
        <v>19</v>
      </c>
      <c r="I495" s="238"/>
      <c r="J495" s="235"/>
      <c r="K495" s="235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157</v>
      </c>
      <c r="AU495" s="243" t="s">
        <v>90</v>
      </c>
      <c r="AV495" s="13" t="s">
        <v>84</v>
      </c>
      <c r="AW495" s="13" t="s">
        <v>37</v>
      </c>
      <c r="AX495" s="13" t="s">
        <v>76</v>
      </c>
      <c r="AY495" s="243" t="s">
        <v>137</v>
      </c>
    </row>
    <row r="496" s="14" customFormat="1">
      <c r="A496" s="14"/>
      <c r="B496" s="244"/>
      <c r="C496" s="245"/>
      <c r="D496" s="227" t="s">
        <v>157</v>
      </c>
      <c r="E496" s="246" t="s">
        <v>19</v>
      </c>
      <c r="F496" s="247" t="s">
        <v>590</v>
      </c>
      <c r="G496" s="245"/>
      <c r="H496" s="248">
        <v>17.806000000000001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4" t="s">
        <v>157</v>
      </c>
      <c r="AU496" s="254" t="s">
        <v>90</v>
      </c>
      <c r="AV496" s="14" t="s">
        <v>90</v>
      </c>
      <c r="AW496" s="14" t="s">
        <v>37</v>
      </c>
      <c r="AX496" s="14" t="s">
        <v>76</v>
      </c>
      <c r="AY496" s="254" t="s">
        <v>137</v>
      </c>
    </row>
    <row r="497" s="16" customFormat="1">
      <c r="A497" s="16"/>
      <c r="B497" s="266"/>
      <c r="C497" s="267"/>
      <c r="D497" s="227" t="s">
        <v>157</v>
      </c>
      <c r="E497" s="268" t="s">
        <v>19</v>
      </c>
      <c r="F497" s="269" t="s">
        <v>240</v>
      </c>
      <c r="G497" s="267"/>
      <c r="H497" s="270">
        <v>79.238</v>
      </c>
      <c r="I497" s="271"/>
      <c r="J497" s="267"/>
      <c r="K497" s="267"/>
      <c r="L497" s="272"/>
      <c r="M497" s="273"/>
      <c r="N497" s="274"/>
      <c r="O497" s="274"/>
      <c r="P497" s="274"/>
      <c r="Q497" s="274"/>
      <c r="R497" s="274"/>
      <c r="S497" s="274"/>
      <c r="T497" s="275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T497" s="276" t="s">
        <v>157</v>
      </c>
      <c r="AU497" s="276" t="s">
        <v>90</v>
      </c>
      <c r="AV497" s="16" t="s">
        <v>138</v>
      </c>
      <c r="AW497" s="16" t="s">
        <v>37</v>
      </c>
      <c r="AX497" s="16" t="s">
        <v>76</v>
      </c>
      <c r="AY497" s="276" t="s">
        <v>137</v>
      </c>
    </row>
    <row r="498" s="13" customFormat="1">
      <c r="A498" s="13"/>
      <c r="B498" s="234"/>
      <c r="C498" s="235"/>
      <c r="D498" s="227" t="s">
        <v>157</v>
      </c>
      <c r="E498" s="236" t="s">
        <v>19</v>
      </c>
      <c r="F498" s="237" t="s">
        <v>241</v>
      </c>
      <c r="G498" s="235"/>
      <c r="H498" s="236" t="s">
        <v>19</v>
      </c>
      <c r="I498" s="238"/>
      <c r="J498" s="235"/>
      <c r="K498" s="235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157</v>
      </c>
      <c r="AU498" s="243" t="s">
        <v>90</v>
      </c>
      <c r="AV498" s="13" t="s">
        <v>84</v>
      </c>
      <c r="AW498" s="13" t="s">
        <v>37</v>
      </c>
      <c r="AX498" s="13" t="s">
        <v>76</v>
      </c>
      <c r="AY498" s="243" t="s">
        <v>137</v>
      </c>
    </row>
    <row r="499" s="13" customFormat="1">
      <c r="A499" s="13"/>
      <c r="B499" s="234"/>
      <c r="C499" s="235"/>
      <c r="D499" s="227" t="s">
        <v>157</v>
      </c>
      <c r="E499" s="236" t="s">
        <v>19</v>
      </c>
      <c r="F499" s="237" t="s">
        <v>167</v>
      </c>
      <c r="G499" s="235"/>
      <c r="H499" s="236" t="s">
        <v>19</v>
      </c>
      <c r="I499" s="238"/>
      <c r="J499" s="235"/>
      <c r="K499" s="235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157</v>
      </c>
      <c r="AU499" s="243" t="s">
        <v>90</v>
      </c>
      <c r="AV499" s="13" t="s">
        <v>84</v>
      </c>
      <c r="AW499" s="13" t="s">
        <v>37</v>
      </c>
      <c r="AX499" s="13" t="s">
        <v>76</v>
      </c>
      <c r="AY499" s="243" t="s">
        <v>137</v>
      </c>
    </row>
    <row r="500" s="14" customFormat="1">
      <c r="A500" s="14"/>
      <c r="B500" s="244"/>
      <c r="C500" s="245"/>
      <c r="D500" s="227" t="s">
        <v>157</v>
      </c>
      <c r="E500" s="246" t="s">
        <v>19</v>
      </c>
      <c r="F500" s="247" t="s">
        <v>242</v>
      </c>
      <c r="G500" s="245"/>
      <c r="H500" s="248">
        <v>15.638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157</v>
      </c>
      <c r="AU500" s="254" t="s">
        <v>90</v>
      </c>
      <c r="AV500" s="14" t="s">
        <v>90</v>
      </c>
      <c r="AW500" s="14" t="s">
        <v>37</v>
      </c>
      <c r="AX500" s="14" t="s">
        <v>76</v>
      </c>
      <c r="AY500" s="254" t="s">
        <v>137</v>
      </c>
    </row>
    <row r="501" s="13" customFormat="1">
      <c r="A501" s="13"/>
      <c r="B501" s="234"/>
      <c r="C501" s="235"/>
      <c r="D501" s="227" t="s">
        <v>157</v>
      </c>
      <c r="E501" s="236" t="s">
        <v>19</v>
      </c>
      <c r="F501" s="237" t="s">
        <v>175</v>
      </c>
      <c r="G501" s="235"/>
      <c r="H501" s="236" t="s">
        <v>19</v>
      </c>
      <c r="I501" s="238"/>
      <c r="J501" s="235"/>
      <c r="K501" s="235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157</v>
      </c>
      <c r="AU501" s="243" t="s">
        <v>90</v>
      </c>
      <c r="AV501" s="13" t="s">
        <v>84</v>
      </c>
      <c r="AW501" s="13" t="s">
        <v>37</v>
      </c>
      <c r="AX501" s="13" t="s">
        <v>76</v>
      </c>
      <c r="AY501" s="243" t="s">
        <v>137</v>
      </c>
    </row>
    <row r="502" s="14" customFormat="1">
      <c r="A502" s="14"/>
      <c r="B502" s="244"/>
      <c r="C502" s="245"/>
      <c r="D502" s="227" t="s">
        <v>157</v>
      </c>
      <c r="E502" s="246" t="s">
        <v>19</v>
      </c>
      <c r="F502" s="247" t="s">
        <v>243</v>
      </c>
      <c r="G502" s="245"/>
      <c r="H502" s="248">
        <v>1.9610000000000001</v>
      </c>
      <c r="I502" s="249"/>
      <c r="J502" s="245"/>
      <c r="K502" s="245"/>
      <c r="L502" s="250"/>
      <c r="M502" s="251"/>
      <c r="N502" s="252"/>
      <c r="O502" s="252"/>
      <c r="P502" s="252"/>
      <c r="Q502" s="252"/>
      <c r="R502" s="252"/>
      <c r="S502" s="252"/>
      <c r="T502" s="25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4" t="s">
        <v>157</v>
      </c>
      <c r="AU502" s="254" t="s">
        <v>90</v>
      </c>
      <c r="AV502" s="14" t="s">
        <v>90</v>
      </c>
      <c r="AW502" s="14" t="s">
        <v>37</v>
      </c>
      <c r="AX502" s="14" t="s">
        <v>76</v>
      </c>
      <c r="AY502" s="254" t="s">
        <v>137</v>
      </c>
    </row>
    <row r="503" s="16" customFormat="1">
      <c r="A503" s="16"/>
      <c r="B503" s="266"/>
      <c r="C503" s="267"/>
      <c r="D503" s="227" t="s">
        <v>157</v>
      </c>
      <c r="E503" s="268" t="s">
        <v>19</v>
      </c>
      <c r="F503" s="269" t="s">
        <v>240</v>
      </c>
      <c r="G503" s="267"/>
      <c r="H503" s="270">
        <v>17.599</v>
      </c>
      <c r="I503" s="271"/>
      <c r="J503" s="267"/>
      <c r="K503" s="267"/>
      <c r="L503" s="272"/>
      <c r="M503" s="273"/>
      <c r="N503" s="274"/>
      <c r="O503" s="274"/>
      <c r="P503" s="274"/>
      <c r="Q503" s="274"/>
      <c r="R503" s="274"/>
      <c r="S503" s="274"/>
      <c r="T503" s="275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276" t="s">
        <v>157</v>
      </c>
      <c r="AU503" s="276" t="s">
        <v>90</v>
      </c>
      <c r="AV503" s="16" t="s">
        <v>138</v>
      </c>
      <c r="AW503" s="16" t="s">
        <v>37</v>
      </c>
      <c r="AX503" s="16" t="s">
        <v>76</v>
      </c>
      <c r="AY503" s="276" t="s">
        <v>137</v>
      </c>
    </row>
    <row r="504" s="15" customFormat="1">
      <c r="A504" s="15"/>
      <c r="B504" s="255"/>
      <c r="C504" s="256"/>
      <c r="D504" s="227" t="s">
        <v>157</v>
      </c>
      <c r="E504" s="257" t="s">
        <v>19</v>
      </c>
      <c r="F504" s="258" t="s">
        <v>183</v>
      </c>
      <c r="G504" s="256"/>
      <c r="H504" s="259">
        <v>96.837000000000003</v>
      </c>
      <c r="I504" s="260"/>
      <c r="J504" s="256"/>
      <c r="K504" s="256"/>
      <c r="L504" s="261"/>
      <c r="M504" s="262"/>
      <c r="N504" s="263"/>
      <c r="O504" s="263"/>
      <c r="P504" s="263"/>
      <c r="Q504" s="263"/>
      <c r="R504" s="263"/>
      <c r="S504" s="263"/>
      <c r="T504" s="264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5" t="s">
        <v>157</v>
      </c>
      <c r="AU504" s="265" t="s">
        <v>90</v>
      </c>
      <c r="AV504" s="15" t="s">
        <v>145</v>
      </c>
      <c r="AW504" s="15" t="s">
        <v>37</v>
      </c>
      <c r="AX504" s="15" t="s">
        <v>84</v>
      </c>
      <c r="AY504" s="265" t="s">
        <v>137</v>
      </c>
    </row>
    <row r="505" s="2" customFormat="1" ht="24.15" customHeight="1">
      <c r="A505" s="40"/>
      <c r="B505" s="41"/>
      <c r="C505" s="214" t="s">
        <v>607</v>
      </c>
      <c r="D505" s="214" t="s">
        <v>140</v>
      </c>
      <c r="E505" s="215" t="s">
        <v>608</v>
      </c>
      <c r="F505" s="216" t="s">
        <v>609</v>
      </c>
      <c r="G505" s="217" t="s">
        <v>153</v>
      </c>
      <c r="H505" s="218">
        <v>96.837000000000003</v>
      </c>
      <c r="I505" s="219"/>
      <c r="J505" s="220">
        <f>ROUND(I505*H505,2)</f>
        <v>0</v>
      </c>
      <c r="K505" s="216" t="s">
        <v>144</v>
      </c>
      <c r="L505" s="46"/>
      <c r="M505" s="221" t="s">
        <v>19</v>
      </c>
      <c r="N505" s="222" t="s">
        <v>48</v>
      </c>
      <c r="O505" s="86"/>
      <c r="P505" s="223">
        <f>O505*H505</f>
        <v>0</v>
      </c>
      <c r="Q505" s="223">
        <v>0</v>
      </c>
      <c r="R505" s="223">
        <f>Q505*H505</f>
        <v>0</v>
      </c>
      <c r="S505" s="223">
        <v>0</v>
      </c>
      <c r="T505" s="224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25" t="s">
        <v>274</v>
      </c>
      <c r="AT505" s="225" t="s">
        <v>140</v>
      </c>
      <c r="AU505" s="225" t="s">
        <v>90</v>
      </c>
      <c r="AY505" s="19" t="s">
        <v>137</v>
      </c>
      <c r="BE505" s="226">
        <f>IF(N505="základní",J505,0)</f>
        <v>0</v>
      </c>
      <c r="BF505" s="226">
        <f>IF(N505="snížená",J505,0)</f>
        <v>0</v>
      </c>
      <c r="BG505" s="226">
        <f>IF(N505="zákl. přenesená",J505,0)</f>
        <v>0</v>
      </c>
      <c r="BH505" s="226">
        <f>IF(N505="sníž. přenesená",J505,0)</f>
        <v>0</v>
      </c>
      <c r="BI505" s="226">
        <f>IF(N505="nulová",J505,0)</f>
        <v>0</v>
      </c>
      <c r="BJ505" s="19" t="s">
        <v>90</v>
      </c>
      <c r="BK505" s="226">
        <f>ROUND(I505*H505,2)</f>
        <v>0</v>
      </c>
      <c r="BL505" s="19" t="s">
        <v>274</v>
      </c>
      <c r="BM505" s="225" t="s">
        <v>610</v>
      </c>
    </row>
    <row r="506" s="2" customFormat="1">
      <c r="A506" s="40"/>
      <c r="B506" s="41"/>
      <c r="C506" s="42"/>
      <c r="D506" s="227" t="s">
        <v>147</v>
      </c>
      <c r="E506" s="42"/>
      <c r="F506" s="228" t="s">
        <v>611</v>
      </c>
      <c r="G506" s="42"/>
      <c r="H506" s="42"/>
      <c r="I506" s="229"/>
      <c r="J506" s="42"/>
      <c r="K506" s="42"/>
      <c r="L506" s="46"/>
      <c r="M506" s="230"/>
      <c r="N506" s="231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147</v>
      </c>
      <c r="AU506" s="19" t="s">
        <v>90</v>
      </c>
    </row>
    <row r="507" s="2" customFormat="1">
      <c r="A507" s="40"/>
      <c r="B507" s="41"/>
      <c r="C507" s="42"/>
      <c r="D507" s="232" t="s">
        <v>149</v>
      </c>
      <c r="E507" s="42"/>
      <c r="F507" s="233" t="s">
        <v>612</v>
      </c>
      <c r="G507" s="42"/>
      <c r="H507" s="42"/>
      <c r="I507" s="229"/>
      <c r="J507" s="42"/>
      <c r="K507" s="42"/>
      <c r="L507" s="46"/>
      <c r="M507" s="230"/>
      <c r="N507" s="231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149</v>
      </c>
      <c r="AU507" s="19" t="s">
        <v>90</v>
      </c>
    </row>
    <row r="508" s="13" customFormat="1">
      <c r="A508" s="13"/>
      <c r="B508" s="234"/>
      <c r="C508" s="235"/>
      <c r="D508" s="227" t="s">
        <v>157</v>
      </c>
      <c r="E508" s="236" t="s">
        <v>19</v>
      </c>
      <c r="F508" s="237" t="s">
        <v>605</v>
      </c>
      <c r="G508" s="235"/>
      <c r="H508" s="236" t="s">
        <v>19</v>
      </c>
      <c r="I508" s="238"/>
      <c r="J508" s="235"/>
      <c r="K508" s="235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157</v>
      </c>
      <c r="AU508" s="243" t="s">
        <v>90</v>
      </c>
      <c r="AV508" s="13" t="s">
        <v>84</v>
      </c>
      <c r="AW508" s="13" t="s">
        <v>37</v>
      </c>
      <c r="AX508" s="13" t="s">
        <v>76</v>
      </c>
      <c r="AY508" s="243" t="s">
        <v>137</v>
      </c>
    </row>
    <row r="509" s="13" customFormat="1">
      <c r="A509" s="13"/>
      <c r="B509" s="234"/>
      <c r="C509" s="235"/>
      <c r="D509" s="227" t="s">
        <v>157</v>
      </c>
      <c r="E509" s="236" t="s">
        <v>19</v>
      </c>
      <c r="F509" s="237" t="s">
        <v>170</v>
      </c>
      <c r="G509" s="235"/>
      <c r="H509" s="236" t="s">
        <v>19</v>
      </c>
      <c r="I509" s="238"/>
      <c r="J509" s="235"/>
      <c r="K509" s="235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157</v>
      </c>
      <c r="AU509" s="243" t="s">
        <v>90</v>
      </c>
      <c r="AV509" s="13" t="s">
        <v>84</v>
      </c>
      <c r="AW509" s="13" t="s">
        <v>37</v>
      </c>
      <c r="AX509" s="13" t="s">
        <v>76</v>
      </c>
      <c r="AY509" s="243" t="s">
        <v>137</v>
      </c>
    </row>
    <row r="510" s="14" customFormat="1">
      <c r="A510" s="14"/>
      <c r="B510" s="244"/>
      <c r="C510" s="245"/>
      <c r="D510" s="227" t="s">
        <v>157</v>
      </c>
      <c r="E510" s="246" t="s">
        <v>19</v>
      </c>
      <c r="F510" s="247" t="s">
        <v>587</v>
      </c>
      <c r="G510" s="245"/>
      <c r="H510" s="248">
        <v>14.94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4" t="s">
        <v>157</v>
      </c>
      <c r="AU510" s="254" t="s">
        <v>90</v>
      </c>
      <c r="AV510" s="14" t="s">
        <v>90</v>
      </c>
      <c r="AW510" s="14" t="s">
        <v>37</v>
      </c>
      <c r="AX510" s="14" t="s">
        <v>76</v>
      </c>
      <c r="AY510" s="254" t="s">
        <v>137</v>
      </c>
    </row>
    <row r="511" s="13" customFormat="1">
      <c r="A511" s="13"/>
      <c r="B511" s="234"/>
      <c r="C511" s="235"/>
      <c r="D511" s="227" t="s">
        <v>157</v>
      </c>
      <c r="E511" s="236" t="s">
        <v>19</v>
      </c>
      <c r="F511" s="237" t="s">
        <v>172</v>
      </c>
      <c r="G511" s="235"/>
      <c r="H511" s="236" t="s">
        <v>19</v>
      </c>
      <c r="I511" s="238"/>
      <c r="J511" s="235"/>
      <c r="K511" s="235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157</v>
      </c>
      <c r="AU511" s="243" t="s">
        <v>90</v>
      </c>
      <c r="AV511" s="13" t="s">
        <v>84</v>
      </c>
      <c r="AW511" s="13" t="s">
        <v>37</v>
      </c>
      <c r="AX511" s="13" t="s">
        <v>76</v>
      </c>
      <c r="AY511" s="243" t="s">
        <v>137</v>
      </c>
    </row>
    <row r="512" s="14" customFormat="1">
      <c r="A512" s="14"/>
      <c r="B512" s="244"/>
      <c r="C512" s="245"/>
      <c r="D512" s="227" t="s">
        <v>157</v>
      </c>
      <c r="E512" s="246" t="s">
        <v>19</v>
      </c>
      <c r="F512" s="247" t="s">
        <v>606</v>
      </c>
      <c r="G512" s="245"/>
      <c r="H512" s="248">
        <v>11.304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4" t="s">
        <v>157</v>
      </c>
      <c r="AU512" s="254" t="s">
        <v>90</v>
      </c>
      <c r="AV512" s="14" t="s">
        <v>90</v>
      </c>
      <c r="AW512" s="14" t="s">
        <v>37</v>
      </c>
      <c r="AX512" s="14" t="s">
        <v>76</v>
      </c>
      <c r="AY512" s="254" t="s">
        <v>137</v>
      </c>
    </row>
    <row r="513" s="13" customFormat="1">
      <c r="A513" s="13"/>
      <c r="B513" s="234"/>
      <c r="C513" s="235"/>
      <c r="D513" s="227" t="s">
        <v>157</v>
      </c>
      <c r="E513" s="236" t="s">
        <v>19</v>
      </c>
      <c r="F513" s="237" t="s">
        <v>177</v>
      </c>
      <c r="G513" s="235"/>
      <c r="H513" s="236" t="s">
        <v>19</v>
      </c>
      <c r="I513" s="238"/>
      <c r="J513" s="235"/>
      <c r="K513" s="235"/>
      <c r="L513" s="239"/>
      <c r="M513" s="240"/>
      <c r="N513" s="241"/>
      <c r="O513" s="241"/>
      <c r="P513" s="241"/>
      <c r="Q513" s="241"/>
      <c r="R513" s="241"/>
      <c r="S513" s="241"/>
      <c r="T513" s="24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157</v>
      </c>
      <c r="AU513" s="243" t="s">
        <v>90</v>
      </c>
      <c r="AV513" s="13" t="s">
        <v>84</v>
      </c>
      <c r="AW513" s="13" t="s">
        <v>37</v>
      </c>
      <c r="AX513" s="13" t="s">
        <v>76</v>
      </c>
      <c r="AY513" s="243" t="s">
        <v>137</v>
      </c>
    </row>
    <row r="514" s="14" customFormat="1">
      <c r="A514" s="14"/>
      <c r="B514" s="244"/>
      <c r="C514" s="245"/>
      <c r="D514" s="227" t="s">
        <v>157</v>
      </c>
      <c r="E514" s="246" t="s">
        <v>19</v>
      </c>
      <c r="F514" s="247" t="s">
        <v>588</v>
      </c>
      <c r="G514" s="245"/>
      <c r="H514" s="248">
        <v>16.108000000000001</v>
      </c>
      <c r="I514" s="249"/>
      <c r="J514" s="245"/>
      <c r="K514" s="245"/>
      <c r="L514" s="250"/>
      <c r="M514" s="251"/>
      <c r="N514" s="252"/>
      <c r="O514" s="252"/>
      <c r="P514" s="252"/>
      <c r="Q514" s="252"/>
      <c r="R514" s="252"/>
      <c r="S514" s="252"/>
      <c r="T514" s="25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4" t="s">
        <v>157</v>
      </c>
      <c r="AU514" s="254" t="s">
        <v>90</v>
      </c>
      <c r="AV514" s="14" t="s">
        <v>90</v>
      </c>
      <c r="AW514" s="14" t="s">
        <v>37</v>
      </c>
      <c r="AX514" s="14" t="s">
        <v>76</v>
      </c>
      <c r="AY514" s="254" t="s">
        <v>137</v>
      </c>
    </row>
    <row r="515" s="13" customFormat="1">
      <c r="A515" s="13"/>
      <c r="B515" s="234"/>
      <c r="C515" s="235"/>
      <c r="D515" s="227" t="s">
        <v>157</v>
      </c>
      <c r="E515" s="236" t="s">
        <v>19</v>
      </c>
      <c r="F515" s="237" t="s">
        <v>179</v>
      </c>
      <c r="G515" s="235"/>
      <c r="H515" s="236" t="s">
        <v>19</v>
      </c>
      <c r="I515" s="238"/>
      <c r="J515" s="235"/>
      <c r="K515" s="235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157</v>
      </c>
      <c r="AU515" s="243" t="s">
        <v>90</v>
      </c>
      <c r="AV515" s="13" t="s">
        <v>84</v>
      </c>
      <c r="AW515" s="13" t="s">
        <v>37</v>
      </c>
      <c r="AX515" s="13" t="s">
        <v>76</v>
      </c>
      <c r="AY515" s="243" t="s">
        <v>137</v>
      </c>
    </row>
    <row r="516" s="14" customFormat="1">
      <c r="A516" s="14"/>
      <c r="B516" s="244"/>
      <c r="C516" s="245"/>
      <c r="D516" s="227" t="s">
        <v>157</v>
      </c>
      <c r="E516" s="246" t="s">
        <v>19</v>
      </c>
      <c r="F516" s="247" t="s">
        <v>589</v>
      </c>
      <c r="G516" s="245"/>
      <c r="H516" s="248">
        <v>19.079999999999998</v>
      </c>
      <c r="I516" s="249"/>
      <c r="J516" s="245"/>
      <c r="K516" s="245"/>
      <c r="L516" s="250"/>
      <c r="M516" s="251"/>
      <c r="N516" s="252"/>
      <c r="O516" s="252"/>
      <c r="P516" s="252"/>
      <c r="Q516" s="252"/>
      <c r="R516" s="252"/>
      <c r="S516" s="252"/>
      <c r="T516" s="25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4" t="s">
        <v>157</v>
      </c>
      <c r="AU516" s="254" t="s">
        <v>90</v>
      </c>
      <c r="AV516" s="14" t="s">
        <v>90</v>
      </c>
      <c r="AW516" s="14" t="s">
        <v>37</v>
      </c>
      <c r="AX516" s="14" t="s">
        <v>76</v>
      </c>
      <c r="AY516" s="254" t="s">
        <v>137</v>
      </c>
    </row>
    <row r="517" s="13" customFormat="1">
      <c r="A517" s="13"/>
      <c r="B517" s="234"/>
      <c r="C517" s="235"/>
      <c r="D517" s="227" t="s">
        <v>157</v>
      </c>
      <c r="E517" s="236" t="s">
        <v>19</v>
      </c>
      <c r="F517" s="237" t="s">
        <v>181</v>
      </c>
      <c r="G517" s="235"/>
      <c r="H517" s="236" t="s">
        <v>19</v>
      </c>
      <c r="I517" s="238"/>
      <c r="J517" s="235"/>
      <c r="K517" s="235"/>
      <c r="L517" s="239"/>
      <c r="M517" s="240"/>
      <c r="N517" s="241"/>
      <c r="O517" s="241"/>
      <c r="P517" s="241"/>
      <c r="Q517" s="241"/>
      <c r="R517" s="241"/>
      <c r="S517" s="241"/>
      <c r="T517" s="24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3" t="s">
        <v>157</v>
      </c>
      <c r="AU517" s="243" t="s">
        <v>90</v>
      </c>
      <c r="AV517" s="13" t="s">
        <v>84</v>
      </c>
      <c r="AW517" s="13" t="s">
        <v>37</v>
      </c>
      <c r="AX517" s="13" t="s">
        <v>76</v>
      </c>
      <c r="AY517" s="243" t="s">
        <v>137</v>
      </c>
    </row>
    <row r="518" s="14" customFormat="1">
      <c r="A518" s="14"/>
      <c r="B518" s="244"/>
      <c r="C518" s="245"/>
      <c r="D518" s="227" t="s">
        <v>157</v>
      </c>
      <c r="E518" s="246" t="s">
        <v>19</v>
      </c>
      <c r="F518" s="247" t="s">
        <v>590</v>
      </c>
      <c r="G518" s="245"/>
      <c r="H518" s="248">
        <v>17.806000000000001</v>
      </c>
      <c r="I518" s="249"/>
      <c r="J518" s="245"/>
      <c r="K518" s="245"/>
      <c r="L518" s="250"/>
      <c r="M518" s="251"/>
      <c r="N518" s="252"/>
      <c r="O518" s="252"/>
      <c r="P518" s="252"/>
      <c r="Q518" s="252"/>
      <c r="R518" s="252"/>
      <c r="S518" s="252"/>
      <c r="T518" s="25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4" t="s">
        <v>157</v>
      </c>
      <c r="AU518" s="254" t="s">
        <v>90</v>
      </c>
      <c r="AV518" s="14" t="s">
        <v>90</v>
      </c>
      <c r="AW518" s="14" t="s">
        <v>37</v>
      </c>
      <c r="AX518" s="14" t="s">
        <v>76</v>
      </c>
      <c r="AY518" s="254" t="s">
        <v>137</v>
      </c>
    </row>
    <row r="519" s="16" customFormat="1">
      <c r="A519" s="16"/>
      <c r="B519" s="266"/>
      <c r="C519" s="267"/>
      <c r="D519" s="227" t="s">
        <v>157</v>
      </c>
      <c r="E519" s="268" t="s">
        <v>19</v>
      </c>
      <c r="F519" s="269" t="s">
        <v>240</v>
      </c>
      <c r="G519" s="267"/>
      <c r="H519" s="270">
        <v>79.238</v>
      </c>
      <c r="I519" s="271"/>
      <c r="J519" s="267"/>
      <c r="K519" s="267"/>
      <c r="L519" s="272"/>
      <c r="M519" s="273"/>
      <c r="N519" s="274"/>
      <c r="O519" s="274"/>
      <c r="P519" s="274"/>
      <c r="Q519" s="274"/>
      <c r="R519" s="274"/>
      <c r="S519" s="274"/>
      <c r="T519" s="275"/>
      <c r="U519" s="16"/>
      <c r="V519" s="16"/>
      <c r="W519" s="16"/>
      <c r="X519" s="16"/>
      <c r="Y519" s="16"/>
      <c r="Z519" s="16"/>
      <c r="AA519" s="16"/>
      <c r="AB519" s="16"/>
      <c r="AC519" s="16"/>
      <c r="AD519" s="16"/>
      <c r="AE519" s="16"/>
      <c r="AT519" s="276" t="s">
        <v>157</v>
      </c>
      <c r="AU519" s="276" t="s">
        <v>90</v>
      </c>
      <c r="AV519" s="16" t="s">
        <v>138</v>
      </c>
      <c r="AW519" s="16" t="s">
        <v>37</v>
      </c>
      <c r="AX519" s="16" t="s">
        <v>76</v>
      </c>
      <c r="AY519" s="276" t="s">
        <v>137</v>
      </c>
    </row>
    <row r="520" s="13" customFormat="1">
      <c r="A520" s="13"/>
      <c r="B520" s="234"/>
      <c r="C520" s="235"/>
      <c r="D520" s="227" t="s">
        <v>157</v>
      </c>
      <c r="E520" s="236" t="s">
        <v>19</v>
      </c>
      <c r="F520" s="237" t="s">
        <v>241</v>
      </c>
      <c r="G520" s="235"/>
      <c r="H520" s="236" t="s">
        <v>19</v>
      </c>
      <c r="I520" s="238"/>
      <c r="J520" s="235"/>
      <c r="K520" s="235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157</v>
      </c>
      <c r="AU520" s="243" t="s">
        <v>90</v>
      </c>
      <c r="AV520" s="13" t="s">
        <v>84</v>
      </c>
      <c r="AW520" s="13" t="s">
        <v>37</v>
      </c>
      <c r="AX520" s="13" t="s">
        <v>76</v>
      </c>
      <c r="AY520" s="243" t="s">
        <v>137</v>
      </c>
    </row>
    <row r="521" s="13" customFormat="1">
      <c r="A521" s="13"/>
      <c r="B521" s="234"/>
      <c r="C521" s="235"/>
      <c r="D521" s="227" t="s">
        <v>157</v>
      </c>
      <c r="E521" s="236" t="s">
        <v>19</v>
      </c>
      <c r="F521" s="237" t="s">
        <v>167</v>
      </c>
      <c r="G521" s="235"/>
      <c r="H521" s="236" t="s">
        <v>19</v>
      </c>
      <c r="I521" s="238"/>
      <c r="J521" s="235"/>
      <c r="K521" s="235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157</v>
      </c>
      <c r="AU521" s="243" t="s">
        <v>90</v>
      </c>
      <c r="AV521" s="13" t="s">
        <v>84</v>
      </c>
      <c r="AW521" s="13" t="s">
        <v>37</v>
      </c>
      <c r="AX521" s="13" t="s">
        <v>76</v>
      </c>
      <c r="AY521" s="243" t="s">
        <v>137</v>
      </c>
    </row>
    <row r="522" s="14" customFormat="1">
      <c r="A522" s="14"/>
      <c r="B522" s="244"/>
      <c r="C522" s="245"/>
      <c r="D522" s="227" t="s">
        <v>157</v>
      </c>
      <c r="E522" s="246" t="s">
        <v>19</v>
      </c>
      <c r="F522" s="247" t="s">
        <v>242</v>
      </c>
      <c r="G522" s="245"/>
      <c r="H522" s="248">
        <v>15.638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4" t="s">
        <v>157</v>
      </c>
      <c r="AU522" s="254" t="s">
        <v>90</v>
      </c>
      <c r="AV522" s="14" t="s">
        <v>90</v>
      </c>
      <c r="AW522" s="14" t="s">
        <v>37</v>
      </c>
      <c r="AX522" s="14" t="s">
        <v>76</v>
      </c>
      <c r="AY522" s="254" t="s">
        <v>137</v>
      </c>
    </row>
    <row r="523" s="13" customFormat="1">
      <c r="A523" s="13"/>
      <c r="B523" s="234"/>
      <c r="C523" s="235"/>
      <c r="D523" s="227" t="s">
        <v>157</v>
      </c>
      <c r="E523" s="236" t="s">
        <v>19</v>
      </c>
      <c r="F523" s="237" t="s">
        <v>175</v>
      </c>
      <c r="G523" s="235"/>
      <c r="H523" s="236" t="s">
        <v>19</v>
      </c>
      <c r="I523" s="238"/>
      <c r="J523" s="235"/>
      <c r="K523" s="235"/>
      <c r="L523" s="239"/>
      <c r="M523" s="240"/>
      <c r="N523" s="241"/>
      <c r="O523" s="241"/>
      <c r="P523" s="241"/>
      <c r="Q523" s="241"/>
      <c r="R523" s="241"/>
      <c r="S523" s="241"/>
      <c r="T523" s="24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3" t="s">
        <v>157</v>
      </c>
      <c r="AU523" s="243" t="s">
        <v>90</v>
      </c>
      <c r="AV523" s="13" t="s">
        <v>84</v>
      </c>
      <c r="AW523" s="13" t="s">
        <v>37</v>
      </c>
      <c r="AX523" s="13" t="s">
        <v>76</v>
      </c>
      <c r="AY523" s="243" t="s">
        <v>137</v>
      </c>
    </row>
    <row r="524" s="14" customFormat="1">
      <c r="A524" s="14"/>
      <c r="B524" s="244"/>
      <c r="C524" s="245"/>
      <c r="D524" s="227" t="s">
        <v>157</v>
      </c>
      <c r="E524" s="246" t="s">
        <v>19</v>
      </c>
      <c r="F524" s="247" t="s">
        <v>243</v>
      </c>
      <c r="G524" s="245"/>
      <c r="H524" s="248">
        <v>1.9610000000000001</v>
      </c>
      <c r="I524" s="249"/>
      <c r="J524" s="245"/>
      <c r="K524" s="245"/>
      <c r="L524" s="250"/>
      <c r="M524" s="251"/>
      <c r="N524" s="252"/>
      <c r="O524" s="252"/>
      <c r="P524" s="252"/>
      <c r="Q524" s="252"/>
      <c r="R524" s="252"/>
      <c r="S524" s="252"/>
      <c r="T524" s="25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4" t="s">
        <v>157</v>
      </c>
      <c r="AU524" s="254" t="s">
        <v>90</v>
      </c>
      <c r="AV524" s="14" t="s">
        <v>90</v>
      </c>
      <c r="AW524" s="14" t="s">
        <v>37</v>
      </c>
      <c r="AX524" s="14" t="s">
        <v>76</v>
      </c>
      <c r="AY524" s="254" t="s">
        <v>137</v>
      </c>
    </row>
    <row r="525" s="16" customFormat="1">
      <c r="A525" s="16"/>
      <c r="B525" s="266"/>
      <c r="C525" s="267"/>
      <c r="D525" s="227" t="s">
        <v>157</v>
      </c>
      <c r="E525" s="268" t="s">
        <v>19</v>
      </c>
      <c r="F525" s="269" t="s">
        <v>240</v>
      </c>
      <c r="G525" s="267"/>
      <c r="H525" s="270">
        <v>17.599</v>
      </c>
      <c r="I525" s="271"/>
      <c r="J525" s="267"/>
      <c r="K525" s="267"/>
      <c r="L525" s="272"/>
      <c r="M525" s="273"/>
      <c r="N525" s="274"/>
      <c r="O525" s="274"/>
      <c r="P525" s="274"/>
      <c r="Q525" s="274"/>
      <c r="R525" s="274"/>
      <c r="S525" s="274"/>
      <c r="T525" s="275"/>
      <c r="U525" s="16"/>
      <c r="V525" s="16"/>
      <c r="W525" s="16"/>
      <c r="X525" s="16"/>
      <c r="Y525" s="16"/>
      <c r="Z525" s="16"/>
      <c r="AA525" s="16"/>
      <c r="AB525" s="16"/>
      <c r="AC525" s="16"/>
      <c r="AD525" s="16"/>
      <c r="AE525" s="16"/>
      <c r="AT525" s="276" t="s">
        <v>157</v>
      </c>
      <c r="AU525" s="276" t="s">
        <v>90</v>
      </c>
      <c r="AV525" s="16" t="s">
        <v>138</v>
      </c>
      <c r="AW525" s="16" t="s">
        <v>37</v>
      </c>
      <c r="AX525" s="16" t="s">
        <v>76</v>
      </c>
      <c r="AY525" s="276" t="s">
        <v>137</v>
      </c>
    </row>
    <row r="526" s="15" customFormat="1">
      <c r="A526" s="15"/>
      <c r="B526" s="255"/>
      <c r="C526" s="256"/>
      <c r="D526" s="227" t="s">
        <v>157</v>
      </c>
      <c r="E526" s="257" t="s">
        <v>19</v>
      </c>
      <c r="F526" s="258" t="s">
        <v>183</v>
      </c>
      <c r="G526" s="256"/>
      <c r="H526" s="259">
        <v>96.837000000000003</v>
      </c>
      <c r="I526" s="260"/>
      <c r="J526" s="256"/>
      <c r="K526" s="256"/>
      <c r="L526" s="261"/>
      <c r="M526" s="262"/>
      <c r="N526" s="263"/>
      <c r="O526" s="263"/>
      <c r="P526" s="263"/>
      <c r="Q526" s="263"/>
      <c r="R526" s="263"/>
      <c r="S526" s="263"/>
      <c r="T526" s="264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5" t="s">
        <v>157</v>
      </c>
      <c r="AU526" s="265" t="s">
        <v>90</v>
      </c>
      <c r="AV526" s="15" t="s">
        <v>145</v>
      </c>
      <c r="AW526" s="15" t="s">
        <v>37</v>
      </c>
      <c r="AX526" s="15" t="s">
        <v>84</v>
      </c>
      <c r="AY526" s="265" t="s">
        <v>137</v>
      </c>
    </row>
    <row r="527" s="2" customFormat="1" ht="24.15" customHeight="1">
      <c r="A527" s="40"/>
      <c r="B527" s="41"/>
      <c r="C527" s="214" t="s">
        <v>613</v>
      </c>
      <c r="D527" s="214" t="s">
        <v>140</v>
      </c>
      <c r="E527" s="215" t="s">
        <v>614</v>
      </c>
      <c r="F527" s="216" t="s">
        <v>615</v>
      </c>
      <c r="G527" s="217" t="s">
        <v>153</v>
      </c>
      <c r="H527" s="218">
        <v>11.304</v>
      </c>
      <c r="I527" s="219"/>
      <c r="J527" s="220">
        <f>ROUND(I527*H527,2)</f>
        <v>0</v>
      </c>
      <c r="K527" s="216" t="s">
        <v>144</v>
      </c>
      <c r="L527" s="46"/>
      <c r="M527" s="221" t="s">
        <v>19</v>
      </c>
      <c r="N527" s="222" t="s">
        <v>48</v>
      </c>
      <c r="O527" s="86"/>
      <c r="P527" s="223">
        <f>O527*H527</f>
        <v>0</v>
      </c>
      <c r="Q527" s="223">
        <v>0</v>
      </c>
      <c r="R527" s="223">
        <f>Q527*H527</f>
        <v>0</v>
      </c>
      <c r="S527" s="223">
        <v>0</v>
      </c>
      <c r="T527" s="224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25" t="s">
        <v>274</v>
      </c>
      <c r="AT527" s="225" t="s">
        <v>140</v>
      </c>
      <c r="AU527" s="225" t="s">
        <v>90</v>
      </c>
      <c r="AY527" s="19" t="s">
        <v>137</v>
      </c>
      <c r="BE527" s="226">
        <f>IF(N527="základní",J527,0)</f>
        <v>0</v>
      </c>
      <c r="BF527" s="226">
        <f>IF(N527="snížená",J527,0)</f>
        <v>0</v>
      </c>
      <c r="BG527" s="226">
        <f>IF(N527="zákl. přenesená",J527,0)</f>
        <v>0</v>
      </c>
      <c r="BH527" s="226">
        <f>IF(N527="sníž. přenesená",J527,0)</f>
        <v>0</v>
      </c>
      <c r="BI527" s="226">
        <f>IF(N527="nulová",J527,0)</f>
        <v>0</v>
      </c>
      <c r="BJ527" s="19" t="s">
        <v>90</v>
      </c>
      <c r="BK527" s="226">
        <f>ROUND(I527*H527,2)</f>
        <v>0</v>
      </c>
      <c r="BL527" s="19" t="s">
        <v>274</v>
      </c>
      <c r="BM527" s="225" t="s">
        <v>616</v>
      </c>
    </row>
    <row r="528" s="2" customFormat="1">
      <c r="A528" s="40"/>
      <c r="B528" s="41"/>
      <c r="C528" s="42"/>
      <c r="D528" s="227" t="s">
        <v>147</v>
      </c>
      <c r="E528" s="42"/>
      <c r="F528" s="228" t="s">
        <v>617</v>
      </c>
      <c r="G528" s="42"/>
      <c r="H528" s="42"/>
      <c r="I528" s="229"/>
      <c r="J528" s="42"/>
      <c r="K528" s="42"/>
      <c r="L528" s="46"/>
      <c r="M528" s="230"/>
      <c r="N528" s="231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147</v>
      </c>
      <c r="AU528" s="19" t="s">
        <v>90</v>
      </c>
    </row>
    <row r="529" s="2" customFormat="1">
      <c r="A529" s="40"/>
      <c r="B529" s="41"/>
      <c r="C529" s="42"/>
      <c r="D529" s="232" t="s">
        <v>149</v>
      </c>
      <c r="E529" s="42"/>
      <c r="F529" s="233" t="s">
        <v>618</v>
      </c>
      <c r="G529" s="42"/>
      <c r="H529" s="42"/>
      <c r="I529" s="229"/>
      <c r="J529" s="42"/>
      <c r="K529" s="42"/>
      <c r="L529" s="46"/>
      <c r="M529" s="230"/>
      <c r="N529" s="231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149</v>
      </c>
      <c r="AU529" s="19" t="s">
        <v>90</v>
      </c>
    </row>
    <row r="530" s="13" customFormat="1">
      <c r="A530" s="13"/>
      <c r="B530" s="234"/>
      <c r="C530" s="235"/>
      <c r="D530" s="227" t="s">
        <v>157</v>
      </c>
      <c r="E530" s="236" t="s">
        <v>19</v>
      </c>
      <c r="F530" s="237" t="s">
        <v>172</v>
      </c>
      <c r="G530" s="235"/>
      <c r="H530" s="236" t="s">
        <v>19</v>
      </c>
      <c r="I530" s="238"/>
      <c r="J530" s="235"/>
      <c r="K530" s="235"/>
      <c r="L530" s="239"/>
      <c r="M530" s="240"/>
      <c r="N530" s="241"/>
      <c r="O530" s="241"/>
      <c r="P530" s="241"/>
      <c r="Q530" s="241"/>
      <c r="R530" s="241"/>
      <c r="S530" s="241"/>
      <c r="T530" s="24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3" t="s">
        <v>157</v>
      </c>
      <c r="AU530" s="243" t="s">
        <v>90</v>
      </c>
      <c r="AV530" s="13" t="s">
        <v>84</v>
      </c>
      <c r="AW530" s="13" t="s">
        <v>37</v>
      </c>
      <c r="AX530" s="13" t="s">
        <v>76</v>
      </c>
      <c r="AY530" s="243" t="s">
        <v>137</v>
      </c>
    </row>
    <row r="531" s="14" customFormat="1">
      <c r="A531" s="14"/>
      <c r="B531" s="244"/>
      <c r="C531" s="245"/>
      <c r="D531" s="227" t="s">
        <v>157</v>
      </c>
      <c r="E531" s="246" t="s">
        <v>19</v>
      </c>
      <c r="F531" s="247" t="s">
        <v>606</v>
      </c>
      <c r="G531" s="245"/>
      <c r="H531" s="248">
        <v>11.304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4" t="s">
        <v>157</v>
      </c>
      <c r="AU531" s="254" t="s">
        <v>90</v>
      </c>
      <c r="AV531" s="14" t="s">
        <v>90</v>
      </c>
      <c r="AW531" s="14" t="s">
        <v>37</v>
      </c>
      <c r="AX531" s="14" t="s">
        <v>84</v>
      </c>
      <c r="AY531" s="254" t="s">
        <v>137</v>
      </c>
    </row>
    <row r="532" s="2" customFormat="1" ht="16.5" customHeight="1">
      <c r="A532" s="40"/>
      <c r="B532" s="41"/>
      <c r="C532" s="214" t="s">
        <v>619</v>
      </c>
      <c r="D532" s="214" t="s">
        <v>140</v>
      </c>
      <c r="E532" s="215" t="s">
        <v>620</v>
      </c>
      <c r="F532" s="216" t="s">
        <v>621</v>
      </c>
      <c r="G532" s="217" t="s">
        <v>153</v>
      </c>
      <c r="H532" s="218">
        <v>96.837000000000003</v>
      </c>
      <c r="I532" s="219"/>
      <c r="J532" s="220">
        <f>ROUND(I532*H532,2)</f>
        <v>0</v>
      </c>
      <c r="K532" s="216" t="s">
        <v>144</v>
      </c>
      <c r="L532" s="46"/>
      <c r="M532" s="221" t="s">
        <v>19</v>
      </c>
      <c r="N532" s="222" t="s">
        <v>48</v>
      </c>
      <c r="O532" s="86"/>
      <c r="P532" s="223">
        <f>O532*H532</f>
        <v>0</v>
      </c>
      <c r="Q532" s="223">
        <v>0</v>
      </c>
      <c r="R532" s="223">
        <f>Q532*H532</f>
        <v>0</v>
      </c>
      <c r="S532" s="223">
        <v>0</v>
      </c>
      <c r="T532" s="224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25" t="s">
        <v>274</v>
      </c>
      <c r="AT532" s="225" t="s">
        <v>140</v>
      </c>
      <c r="AU532" s="225" t="s">
        <v>90</v>
      </c>
      <c r="AY532" s="19" t="s">
        <v>137</v>
      </c>
      <c r="BE532" s="226">
        <f>IF(N532="základní",J532,0)</f>
        <v>0</v>
      </c>
      <c r="BF532" s="226">
        <f>IF(N532="snížená",J532,0)</f>
        <v>0</v>
      </c>
      <c r="BG532" s="226">
        <f>IF(N532="zákl. přenesená",J532,0)</f>
        <v>0</v>
      </c>
      <c r="BH532" s="226">
        <f>IF(N532="sníž. přenesená",J532,0)</f>
        <v>0</v>
      </c>
      <c r="BI532" s="226">
        <f>IF(N532="nulová",J532,0)</f>
        <v>0</v>
      </c>
      <c r="BJ532" s="19" t="s">
        <v>90</v>
      </c>
      <c r="BK532" s="226">
        <f>ROUND(I532*H532,2)</f>
        <v>0</v>
      </c>
      <c r="BL532" s="19" t="s">
        <v>274</v>
      </c>
      <c r="BM532" s="225" t="s">
        <v>622</v>
      </c>
    </row>
    <row r="533" s="2" customFormat="1">
      <c r="A533" s="40"/>
      <c r="B533" s="41"/>
      <c r="C533" s="42"/>
      <c r="D533" s="227" t="s">
        <v>147</v>
      </c>
      <c r="E533" s="42"/>
      <c r="F533" s="228" t="s">
        <v>623</v>
      </c>
      <c r="G533" s="42"/>
      <c r="H533" s="42"/>
      <c r="I533" s="229"/>
      <c r="J533" s="42"/>
      <c r="K533" s="42"/>
      <c r="L533" s="46"/>
      <c r="M533" s="230"/>
      <c r="N533" s="231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147</v>
      </c>
      <c r="AU533" s="19" t="s">
        <v>90</v>
      </c>
    </row>
    <row r="534" s="2" customFormat="1">
      <c r="A534" s="40"/>
      <c r="B534" s="41"/>
      <c r="C534" s="42"/>
      <c r="D534" s="232" t="s">
        <v>149</v>
      </c>
      <c r="E534" s="42"/>
      <c r="F534" s="233" t="s">
        <v>624</v>
      </c>
      <c r="G534" s="42"/>
      <c r="H534" s="42"/>
      <c r="I534" s="229"/>
      <c r="J534" s="42"/>
      <c r="K534" s="42"/>
      <c r="L534" s="46"/>
      <c r="M534" s="230"/>
      <c r="N534" s="231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149</v>
      </c>
      <c r="AU534" s="19" t="s">
        <v>90</v>
      </c>
    </row>
    <row r="535" s="13" customFormat="1">
      <c r="A535" s="13"/>
      <c r="B535" s="234"/>
      <c r="C535" s="235"/>
      <c r="D535" s="227" t="s">
        <v>157</v>
      </c>
      <c r="E535" s="236" t="s">
        <v>19</v>
      </c>
      <c r="F535" s="237" t="s">
        <v>605</v>
      </c>
      <c r="G535" s="235"/>
      <c r="H535" s="236" t="s">
        <v>19</v>
      </c>
      <c r="I535" s="238"/>
      <c r="J535" s="235"/>
      <c r="K535" s="235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157</v>
      </c>
      <c r="AU535" s="243" t="s">
        <v>90</v>
      </c>
      <c r="AV535" s="13" t="s">
        <v>84</v>
      </c>
      <c r="AW535" s="13" t="s">
        <v>37</v>
      </c>
      <c r="AX535" s="13" t="s">
        <v>76</v>
      </c>
      <c r="AY535" s="243" t="s">
        <v>137</v>
      </c>
    </row>
    <row r="536" s="13" customFormat="1">
      <c r="A536" s="13"/>
      <c r="B536" s="234"/>
      <c r="C536" s="235"/>
      <c r="D536" s="227" t="s">
        <v>157</v>
      </c>
      <c r="E536" s="236" t="s">
        <v>19</v>
      </c>
      <c r="F536" s="237" t="s">
        <v>170</v>
      </c>
      <c r="G536" s="235"/>
      <c r="H536" s="236" t="s">
        <v>19</v>
      </c>
      <c r="I536" s="238"/>
      <c r="J536" s="235"/>
      <c r="K536" s="235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157</v>
      </c>
      <c r="AU536" s="243" t="s">
        <v>90</v>
      </c>
      <c r="AV536" s="13" t="s">
        <v>84</v>
      </c>
      <c r="AW536" s="13" t="s">
        <v>37</v>
      </c>
      <c r="AX536" s="13" t="s">
        <v>76</v>
      </c>
      <c r="AY536" s="243" t="s">
        <v>137</v>
      </c>
    </row>
    <row r="537" s="14" customFormat="1">
      <c r="A537" s="14"/>
      <c r="B537" s="244"/>
      <c r="C537" s="245"/>
      <c r="D537" s="227" t="s">
        <v>157</v>
      </c>
      <c r="E537" s="246" t="s">
        <v>19</v>
      </c>
      <c r="F537" s="247" t="s">
        <v>587</v>
      </c>
      <c r="G537" s="245"/>
      <c r="H537" s="248">
        <v>14.94</v>
      </c>
      <c r="I537" s="249"/>
      <c r="J537" s="245"/>
      <c r="K537" s="245"/>
      <c r="L537" s="250"/>
      <c r="M537" s="251"/>
      <c r="N537" s="252"/>
      <c r="O537" s="252"/>
      <c r="P537" s="252"/>
      <c r="Q537" s="252"/>
      <c r="R537" s="252"/>
      <c r="S537" s="252"/>
      <c r="T537" s="25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4" t="s">
        <v>157</v>
      </c>
      <c r="AU537" s="254" t="s">
        <v>90</v>
      </c>
      <c r="AV537" s="14" t="s">
        <v>90</v>
      </c>
      <c r="AW537" s="14" t="s">
        <v>37</v>
      </c>
      <c r="AX537" s="14" t="s">
        <v>76</v>
      </c>
      <c r="AY537" s="254" t="s">
        <v>137</v>
      </c>
    </row>
    <row r="538" s="13" customFormat="1">
      <c r="A538" s="13"/>
      <c r="B538" s="234"/>
      <c r="C538" s="235"/>
      <c r="D538" s="227" t="s">
        <v>157</v>
      </c>
      <c r="E538" s="236" t="s">
        <v>19</v>
      </c>
      <c r="F538" s="237" t="s">
        <v>172</v>
      </c>
      <c r="G538" s="235"/>
      <c r="H538" s="236" t="s">
        <v>19</v>
      </c>
      <c r="I538" s="238"/>
      <c r="J538" s="235"/>
      <c r="K538" s="235"/>
      <c r="L538" s="239"/>
      <c r="M538" s="240"/>
      <c r="N538" s="241"/>
      <c r="O538" s="241"/>
      <c r="P538" s="241"/>
      <c r="Q538" s="241"/>
      <c r="R538" s="241"/>
      <c r="S538" s="241"/>
      <c r="T538" s="24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3" t="s">
        <v>157</v>
      </c>
      <c r="AU538" s="243" t="s">
        <v>90</v>
      </c>
      <c r="AV538" s="13" t="s">
        <v>84</v>
      </c>
      <c r="AW538" s="13" t="s">
        <v>37</v>
      </c>
      <c r="AX538" s="13" t="s">
        <v>76</v>
      </c>
      <c r="AY538" s="243" t="s">
        <v>137</v>
      </c>
    </row>
    <row r="539" s="14" customFormat="1">
      <c r="A539" s="14"/>
      <c r="B539" s="244"/>
      <c r="C539" s="245"/>
      <c r="D539" s="227" t="s">
        <v>157</v>
      </c>
      <c r="E539" s="246" t="s">
        <v>19</v>
      </c>
      <c r="F539" s="247" t="s">
        <v>606</v>
      </c>
      <c r="G539" s="245"/>
      <c r="H539" s="248">
        <v>11.304</v>
      </c>
      <c r="I539" s="249"/>
      <c r="J539" s="245"/>
      <c r="K539" s="245"/>
      <c r="L539" s="250"/>
      <c r="M539" s="251"/>
      <c r="N539" s="252"/>
      <c r="O539" s="252"/>
      <c r="P539" s="252"/>
      <c r="Q539" s="252"/>
      <c r="R539" s="252"/>
      <c r="S539" s="252"/>
      <c r="T539" s="253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4" t="s">
        <v>157</v>
      </c>
      <c r="AU539" s="254" t="s">
        <v>90</v>
      </c>
      <c r="AV539" s="14" t="s">
        <v>90</v>
      </c>
      <c r="AW539" s="14" t="s">
        <v>37</v>
      </c>
      <c r="AX539" s="14" t="s">
        <v>76</v>
      </c>
      <c r="AY539" s="254" t="s">
        <v>137</v>
      </c>
    </row>
    <row r="540" s="13" customFormat="1">
      <c r="A540" s="13"/>
      <c r="B540" s="234"/>
      <c r="C540" s="235"/>
      <c r="D540" s="227" t="s">
        <v>157</v>
      </c>
      <c r="E540" s="236" t="s">
        <v>19</v>
      </c>
      <c r="F540" s="237" t="s">
        <v>177</v>
      </c>
      <c r="G540" s="235"/>
      <c r="H540" s="236" t="s">
        <v>19</v>
      </c>
      <c r="I540" s="238"/>
      <c r="J540" s="235"/>
      <c r="K540" s="235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157</v>
      </c>
      <c r="AU540" s="243" t="s">
        <v>90</v>
      </c>
      <c r="AV540" s="13" t="s">
        <v>84</v>
      </c>
      <c r="AW540" s="13" t="s">
        <v>37</v>
      </c>
      <c r="AX540" s="13" t="s">
        <v>76</v>
      </c>
      <c r="AY540" s="243" t="s">
        <v>137</v>
      </c>
    </row>
    <row r="541" s="14" customFormat="1">
      <c r="A541" s="14"/>
      <c r="B541" s="244"/>
      <c r="C541" s="245"/>
      <c r="D541" s="227" t="s">
        <v>157</v>
      </c>
      <c r="E541" s="246" t="s">
        <v>19</v>
      </c>
      <c r="F541" s="247" t="s">
        <v>588</v>
      </c>
      <c r="G541" s="245"/>
      <c r="H541" s="248">
        <v>16.108000000000001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157</v>
      </c>
      <c r="AU541" s="254" t="s">
        <v>90</v>
      </c>
      <c r="AV541" s="14" t="s">
        <v>90</v>
      </c>
      <c r="AW541" s="14" t="s">
        <v>37</v>
      </c>
      <c r="AX541" s="14" t="s">
        <v>76</v>
      </c>
      <c r="AY541" s="254" t="s">
        <v>137</v>
      </c>
    </row>
    <row r="542" s="13" customFormat="1">
      <c r="A542" s="13"/>
      <c r="B542" s="234"/>
      <c r="C542" s="235"/>
      <c r="D542" s="227" t="s">
        <v>157</v>
      </c>
      <c r="E542" s="236" t="s">
        <v>19</v>
      </c>
      <c r="F542" s="237" t="s">
        <v>179</v>
      </c>
      <c r="G542" s="235"/>
      <c r="H542" s="236" t="s">
        <v>19</v>
      </c>
      <c r="I542" s="238"/>
      <c r="J542" s="235"/>
      <c r="K542" s="235"/>
      <c r="L542" s="239"/>
      <c r="M542" s="240"/>
      <c r="N542" s="241"/>
      <c r="O542" s="241"/>
      <c r="P542" s="241"/>
      <c r="Q542" s="241"/>
      <c r="R542" s="241"/>
      <c r="S542" s="241"/>
      <c r="T542" s="24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3" t="s">
        <v>157</v>
      </c>
      <c r="AU542" s="243" t="s">
        <v>90</v>
      </c>
      <c r="AV542" s="13" t="s">
        <v>84</v>
      </c>
      <c r="AW542" s="13" t="s">
        <v>37</v>
      </c>
      <c r="AX542" s="13" t="s">
        <v>76</v>
      </c>
      <c r="AY542" s="243" t="s">
        <v>137</v>
      </c>
    </row>
    <row r="543" s="14" customFormat="1">
      <c r="A543" s="14"/>
      <c r="B543" s="244"/>
      <c r="C543" s="245"/>
      <c r="D543" s="227" t="s">
        <v>157</v>
      </c>
      <c r="E543" s="246" t="s">
        <v>19</v>
      </c>
      <c r="F543" s="247" t="s">
        <v>589</v>
      </c>
      <c r="G543" s="245"/>
      <c r="H543" s="248">
        <v>19.079999999999998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4" t="s">
        <v>157</v>
      </c>
      <c r="AU543" s="254" t="s">
        <v>90</v>
      </c>
      <c r="AV543" s="14" t="s">
        <v>90</v>
      </c>
      <c r="AW543" s="14" t="s">
        <v>37</v>
      </c>
      <c r="AX543" s="14" t="s">
        <v>76</v>
      </c>
      <c r="AY543" s="254" t="s">
        <v>137</v>
      </c>
    </row>
    <row r="544" s="13" customFormat="1">
      <c r="A544" s="13"/>
      <c r="B544" s="234"/>
      <c r="C544" s="235"/>
      <c r="D544" s="227" t="s">
        <v>157</v>
      </c>
      <c r="E544" s="236" t="s">
        <v>19</v>
      </c>
      <c r="F544" s="237" t="s">
        <v>181</v>
      </c>
      <c r="G544" s="235"/>
      <c r="H544" s="236" t="s">
        <v>19</v>
      </c>
      <c r="I544" s="238"/>
      <c r="J544" s="235"/>
      <c r="K544" s="235"/>
      <c r="L544" s="239"/>
      <c r="M544" s="240"/>
      <c r="N544" s="241"/>
      <c r="O544" s="241"/>
      <c r="P544" s="241"/>
      <c r="Q544" s="241"/>
      <c r="R544" s="241"/>
      <c r="S544" s="241"/>
      <c r="T544" s="24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3" t="s">
        <v>157</v>
      </c>
      <c r="AU544" s="243" t="s">
        <v>90</v>
      </c>
      <c r="AV544" s="13" t="s">
        <v>84</v>
      </c>
      <c r="AW544" s="13" t="s">
        <v>37</v>
      </c>
      <c r="AX544" s="13" t="s">
        <v>76</v>
      </c>
      <c r="AY544" s="243" t="s">
        <v>137</v>
      </c>
    </row>
    <row r="545" s="14" customFormat="1">
      <c r="A545" s="14"/>
      <c r="B545" s="244"/>
      <c r="C545" s="245"/>
      <c r="D545" s="227" t="s">
        <v>157</v>
      </c>
      <c r="E545" s="246" t="s">
        <v>19</v>
      </c>
      <c r="F545" s="247" t="s">
        <v>590</v>
      </c>
      <c r="G545" s="245"/>
      <c r="H545" s="248">
        <v>17.806000000000001</v>
      </c>
      <c r="I545" s="249"/>
      <c r="J545" s="245"/>
      <c r="K545" s="245"/>
      <c r="L545" s="250"/>
      <c r="M545" s="251"/>
      <c r="N545" s="252"/>
      <c r="O545" s="252"/>
      <c r="P545" s="252"/>
      <c r="Q545" s="252"/>
      <c r="R545" s="252"/>
      <c r="S545" s="252"/>
      <c r="T545" s="25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4" t="s">
        <v>157</v>
      </c>
      <c r="AU545" s="254" t="s">
        <v>90</v>
      </c>
      <c r="AV545" s="14" t="s">
        <v>90</v>
      </c>
      <c r="AW545" s="14" t="s">
        <v>37</v>
      </c>
      <c r="AX545" s="14" t="s">
        <v>76</v>
      </c>
      <c r="AY545" s="254" t="s">
        <v>137</v>
      </c>
    </row>
    <row r="546" s="16" customFormat="1">
      <c r="A546" s="16"/>
      <c r="B546" s="266"/>
      <c r="C546" s="267"/>
      <c r="D546" s="227" t="s">
        <v>157</v>
      </c>
      <c r="E546" s="268" t="s">
        <v>19</v>
      </c>
      <c r="F546" s="269" t="s">
        <v>240</v>
      </c>
      <c r="G546" s="267"/>
      <c r="H546" s="270">
        <v>79.238</v>
      </c>
      <c r="I546" s="271"/>
      <c r="J546" s="267"/>
      <c r="K546" s="267"/>
      <c r="L546" s="272"/>
      <c r="M546" s="273"/>
      <c r="N546" s="274"/>
      <c r="O546" s="274"/>
      <c r="P546" s="274"/>
      <c r="Q546" s="274"/>
      <c r="R546" s="274"/>
      <c r="S546" s="274"/>
      <c r="T546" s="275"/>
      <c r="U546" s="16"/>
      <c r="V546" s="16"/>
      <c r="W546" s="16"/>
      <c r="X546" s="16"/>
      <c r="Y546" s="16"/>
      <c r="Z546" s="16"/>
      <c r="AA546" s="16"/>
      <c r="AB546" s="16"/>
      <c r="AC546" s="16"/>
      <c r="AD546" s="16"/>
      <c r="AE546" s="16"/>
      <c r="AT546" s="276" t="s">
        <v>157</v>
      </c>
      <c r="AU546" s="276" t="s">
        <v>90</v>
      </c>
      <c r="AV546" s="16" t="s">
        <v>138</v>
      </c>
      <c r="AW546" s="16" t="s">
        <v>37</v>
      </c>
      <c r="AX546" s="16" t="s">
        <v>76</v>
      </c>
      <c r="AY546" s="276" t="s">
        <v>137</v>
      </c>
    </row>
    <row r="547" s="13" customFormat="1">
      <c r="A547" s="13"/>
      <c r="B547" s="234"/>
      <c r="C547" s="235"/>
      <c r="D547" s="227" t="s">
        <v>157</v>
      </c>
      <c r="E547" s="236" t="s">
        <v>19</v>
      </c>
      <c r="F547" s="237" t="s">
        <v>241</v>
      </c>
      <c r="G547" s="235"/>
      <c r="H547" s="236" t="s">
        <v>19</v>
      </c>
      <c r="I547" s="238"/>
      <c r="J547" s="235"/>
      <c r="K547" s="235"/>
      <c r="L547" s="239"/>
      <c r="M547" s="240"/>
      <c r="N547" s="241"/>
      <c r="O547" s="241"/>
      <c r="P547" s="241"/>
      <c r="Q547" s="241"/>
      <c r="R547" s="241"/>
      <c r="S547" s="241"/>
      <c r="T547" s="24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3" t="s">
        <v>157</v>
      </c>
      <c r="AU547" s="243" t="s">
        <v>90</v>
      </c>
      <c r="AV547" s="13" t="s">
        <v>84</v>
      </c>
      <c r="AW547" s="13" t="s">
        <v>37</v>
      </c>
      <c r="AX547" s="13" t="s">
        <v>76</v>
      </c>
      <c r="AY547" s="243" t="s">
        <v>137</v>
      </c>
    </row>
    <row r="548" s="13" customFormat="1">
      <c r="A548" s="13"/>
      <c r="B548" s="234"/>
      <c r="C548" s="235"/>
      <c r="D548" s="227" t="s">
        <v>157</v>
      </c>
      <c r="E548" s="236" t="s">
        <v>19</v>
      </c>
      <c r="F548" s="237" t="s">
        <v>167</v>
      </c>
      <c r="G548" s="235"/>
      <c r="H548" s="236" t="s">
        <v>19</v>
      </c>
      <c r="I548" s="238"/>
      <c r="J548" s="235"/>
      <c r="K548" s="235"/>
      <c r="L548" s="239"/>
      <c r="M548" s="240"/>
      <c r="N548" s="241"/>
      <c r="O548" s="241"/>
      <c r="P548" s="241"/>
      <c r="Q548" s="241"/>
      <c r="R548" s="241"/>
      <c r="S548" s="241"/>
      <c r="T548" s="24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3" t="s">
        <v>157</v>
      </c>
      <c r="AU548" s="243" t="s">
        <v>90</v>
      </c>
      <c r="AV548" s="13" t="s">
        <v>84</v>
      </c>
      <c r="AW548" s="13" t="s">
        <v>37</v>
      </c>
      <c r="AX548" s="13" t="s">
        <v>76</v>
      </c>
      <c r="AY548" s="243" t="s">
        <v>137</v>
      </c>
    </row>
    <row r="549" s="14" customFormat="1">
      <c r="A549" s="14"/>
      <c r="B549" s="244"/>
      <c r="C549" s="245"/>
      <c r="D549" s="227" t="s">
        <v>157</v>
      </c>
      <c r="E549" s="246" t="s">
        <v>19</v>
      </c>
      <c r="F549" s="247" t="s">
        <v>242</v>
      </c>
      <c r="G549" s="245"/>
      <c r="H549" s="248">
        <v>15.638</v>
      </c>
      <c r="I549" s="249"/>
      <c r="J549" s="245"/>
      <c r="K549" s="245"/>
      <c r="L549" s="250"/>
      <c r="M549" s="251"/>
      <c r="N549" s="252"/>
      <c r="O549" s="252"/>
      <c r="P549" s="252"/>
      <c r="Q549" s="252"/>
      <c r="R549" s="252"/>
      <c r="S549" s="252"/>
      <c r="T549" s="25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4" t="s">
        <v>157</v>
      </c>
      <c r="AU549" s="254" t="s">
        <v>90</v>
      </c>
      <c r="AV549" s="14" t="s">
        <v>90</v>
      </c>
      <c r="AW549" s="14" t="s">
        <v>37</v>
      </c>
      <c r="AX549" s="14" t="s">
        <v>76</v>
      </c>
      <c r="AY549" s="254" t="s">
        <v>137</v>
      </c>
    </row>
    <row r="550" s="13" customFormat="1">
      <c r="A550" s="13"/>
      <c r="B550" s="234"/>
      <c r="C550" s="235"/>
      <c r="D550" s="227" t="s">
        <v>157</v>
      </c>
      <c r="E550" s="236" t="s">
        <v>19</v>
      </c>
      <c r="F550" s="237" t="s">
        <v>175</v>
      </c>
      <c r="G550" s="235"/>
      <c r="H550" s="236" t="s">
        <v>19</v>
      </c>
      <c r="I550" s="238"/>
      <c r="J550" s="235"/>
      <c r="K550" s="235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157</v>
      </c>
      <c r="AU550" s="243" t="s">
        <v>90</v>
      </c>
      <c r="AV550" s="13" t="s">
        <v>84</v>
      </c>
      <c r="AW550" s="13" t="s">
        <v>37</v>
      </c>
      <c r="AX550" s="13" t="s">
        <v>76</v>
      </c>
      <c r="AY550" s="243" t="s">
        <v>137</v>
      </c>
    </row>
    <row r="551" s="14" customFormat="1">
      <c r="A551" s="14"/>
      <c r="B551" s="244"/>
      <c r="C551" s="245"/>
      <c r="D551" s="227" t="s">
        <v>157</v>
      </c>
      <c r="E551" s="246" t="s">
        <v>19</v>
      </c>
      <c r="F551" s="247" t="s">
        <v>243</v>
      </c>
      <c r="G551" s="245"/>
      <c r="H551" s="248">
        <v>1.9610000000000001</v>
      </c>
      <c r="I551" s="249"/>
      <c r="J551" s="245"/>
      <c r="K551" s="245"/>
      <c r="L551" s="250"/>
      <c r="M551" s="251"/>
      <c r="N551" s="252"/>
      <c r="O551" s="252"/>
      <c r="P551" s="252"/>
      <c r="Q551" s="252"/>
      <c r="R551" s="252"/>
      <c r="S551" s="252"/>
      <c r="T551" s="253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4" t="s">
        <v>157</v>
      </c>
      <c r="AU551" s="254" t="s">
        <v>90</v>
      </c>
      <c r="AV551" s="14" t="s">
        <v>90</v>
      </c>
      <c r="AW551" s="14" t="s">
        <v>37</v>
      </c>
      <c r="AX551" s="14" t="s">
        <v>76</v>
      </c>
      <c r="AY551" s="254" t="s">
        <v>137</v>
      </c>
    </row>
    <row r="552" s="16" customFormat="1">
      <c r="A552" s="16"/>
      <c r="B552" s="266"/>
      <c r="C552" s="267"/>
      <c r="D552" s="227" t="s">
        <v>157</v>
      </c>
      <c r="E552" s="268" t="s">
        <v>19</v>
      </c>
      <c r="F552" s="269" t="s">
        <v>240</v>
      </c>
      <c r="G552" s="267"/>
      <c r="H552" s="270">
        <v>17.599</v>
      </c>
      <c r="I552" s="271"/>
      <c r="J552" s="267"/>
      <c r="K552" s="267"/>
      <c r="L552" s="272"/>
      <c r="M552" s="273"/>
      <c r="N552" s="274"/>
      <c r="O552" s="274"/>
      <c r="P552" s="274"/>
      <c r="Q552" s="274"/>
      <c r="R552" s="274"/>
      <c r="S552" s="274"/>
      <c r="T552" s="275"/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T552" s="276" t="s">
        <v>157</v>
      </c>
      <c r="AU552" s="276" t="s">
        <v>90</v>
      </c>
      <c r="AV552" s="16" t="s">
        <v>138</v>
      </c>
      <c r="AW552" s="16" t="s">
        <v>37</v>
      </c>
      <c r="AX552" s="16" t="s">
        <v>76</v>
      </c>
      <c r="AY552" s="276" t="s">
        <v>137</v>
      </c>
    </row>
    <row r="553" s="15" customFormat="1">
      <c r="A553" s="15"/>
      <c r="B553" s="255"/>
      <c r="C553" s="256"/>
      <c r="D553" s="227" t="s">
        <v>157</v>
      </c>
      <c r="E553" s="257" t="s">
        <v>19</v>
      </c>
      <c r="F553" s="258" t="s">
        <v>183</v>
      </c>
      <c r="G553" s="256"/>
      <c r="H553" s="259">
        <v>96.837000000000003</v>
      </c>
      <c r="I553" s="260"/>
      <c r="J553" s="256"/>
      <c r="K553" s="256"/>
      <c r="L553" s="261"/>
      <c r="M553" s="262"/>
      <c r="N553" s="263"/>
      <c r="O553" s="263"/>
      <c r="P553" s="263"/>
      <c r="Q553" s="263"/>
      <c r="R553" s="263"/>
      <c r="S553" s="263"/>
      <c r="T553" s="264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5" t="s">
        <v>157</v>
      </c>
      <c r="AU553" s="265" t="s">
        <v>90</v>
      </c>
      <c r="AV553" s="15" t="s">
        <v>145</v>
      </c>
      <c r="AW553" s="15" t="s">
        <v>37</v>
      </c>
      <c r="AX553" s="15" t="s">
        <v>84</v>
      </c>
      <c r="AY553" s="265" t="s">
        <v>137</v>
      </c>
    </row>
    <row r="554" s="2" customFormat="1" ht="21.75" customHeight="1">
      <c r="A554" s="40"/>
      <c r="B554" s="41"/>
      <c r="C554" s="214" t="s">
        <v>625</v>
      </c>
      <c r="D554" s="214" t="s">
        <v>140</v>
      </c>
      <c r="E554" s="215" t="s">
        <v>626</v>
      </c>
      <c r="F554" s="216" t="s">
        <v>627</v>
      </c>
      <c r="G554" s="217" t="s">
        <v>153</v>
      </c>
      <c r="H554" s="218">
        <v>79.238</v>
      </c>
      <c r="I554" s="219"/>
      <c r="J554" s="220">
        <f>ROUND(I554*H554,2)</f>
        <v>0</v>
      </c>
      <c r="K554" s="216" t="s">
        <v>144</v>
      </c>
      <c r="L554" s="46"/>
      <c r="M554" s="221" t="s">
        <v>19</v>
      </c>
      <c r="N554" s="222" t="s">
        <v>48</v>
      </c>
      <c r="O554" s="86"/>
      <c r="P554" s="223">
        <f>O554*H554</f>
        <v>0</v>
      </c>
      <c r="Q554" s="223">
        <v>0.00050000000000000001</v>
      </c>
      <c r="R554" s="223">
        <f>Q554*H554</f>
        <v>0.039619000000000001</v>
      </c>
      <c r="S554" s="223">
        <v>0</v>
      </c>
      <c r="T554" s="224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25" t="s">
        <v>274</v>
      </c>
      <c r="AT554" s="225" t="s">
        <v>140</v>
      </c>
      <c r="AU554" s="225" t="s">
        <v>90</v>
      </c>
      <c r="AY554" s="19" t="s">
        <v>137</v>
      </c>
      <c r="BE554" s="226">
        <f>IF(N554="základní",J554,0)</f>
        <v>0</v>
      </c>
      <c r="BF554" s="226">
        <f>IF(N554="snížená",J554,0)</f>
        <v>0</v>
      </c>
      <c r="BG554" s="226">
        <f>IF(N554="zákl. přenesená",J554,0)</f>
        <v>0</v>
      </c>
      <c r="BH554" s="226">
        <f>IF(N554="sníž. přenesená",J554,0)</f>
        <v>0</v>
      </c>
      <c r="BI554" s="226">
        <f>IF(N554="nulová",J554,0)</f>
        <v>0</v>
      </c>
      <c r="BJ554" s="19" t="s">
        <v>90</v>
      </c>
      <c r="BK554" s="226">
        <f>ROUND(I554*H554,2)</f>
        <v>0</v>
      </c>
      <c r="BL554" s="19" t="s">
        <v>274</v>
      </c>
      <c r="BM554" s="225" t="s">
        <v>628</v>
      </c>
    </row>
    <row r="555" s="2" customFormat="1">
      <c r="A555" s="40"/>
      <c r="B555" s="41"/>
      <c r="C555" s="42"/>
      <c r="D555" s="227" t="s">
        <v>147</v>
      </c>
      <c r="E555" s="42"/>
      <c r="F555" s="228" t="s">
        <v>629</v>
      </c>
      <c r="G555" s="42"/>
      <c r="H555" s="42"/>
      <c r="I555" s="229"/>
      <c r="J555" s="42"/>
      <c r="K555" s="42"/>
      <c r="L555" s="46"/>
      <c r="M555" s="230"/>
      <c r="N555" s="231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147</v>
      </c>
      <c r="AU555" s="19" t="s">
        <v>90</v>
      </c>
    </row>
    <row r="556" s="2" customFormat="1">
      <c r="A556" s="40"/>
      <c r="B556" s="41"/>
      <c r="C556" s="42"/>
      <c r="D556" s="232" t="s">
        <v>149</v>
      </c>
      <c r="E556" s="42"/>
      <c r="F556" s="233" t="s">
        <v>630</v>
      </c>
      <c r="G556" s="42"/>
      <c r="H556" s="42"/>
      <c r="I556" s="229"/>
      <c r="J556" s="42"/>
      <c r="K556" s="42"/>
      <c r="L556" s="46"/>
      <c r="M556" s="230"/>
      <c r="N556" s="231"/>
      <c r="O556" s="86"/>
      <c r="P556" s="86"/>
      <c r="Q556" s="86"/>
      <c r="R556" s="86"/>
      <c r="S556" s="86"/>
      <c r="T556" s="87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149</v>
      </c>
      <c r="AU556" s="19" t="s">
        <v>90</v>
      </c>
    </row>
    <row r="557" s="13" customFormat="1">
      <c r="A557" s="13"/>
      <c r="B557" s="234"/>
      <c r="C557" s="235"/>
      <c r="D557" s="227" t="s">
        <v>157</v>
      </c>
      <c r="E557" s="236" t="s">
        <v>19</v>
      </c>
      <c r="F557" s="237" t="s">
        <v>605</v>
      </c>
      <c r="G557" s="235"/>
      <c r="H557" s="236" t="s">
        <v>19</v>
      </c>
      <c r="I557" s="238"/>
      <c r="J557" s="235"/>
      <c r="K557" s="235"/>
      <c r="L557" s="239"/>
      <c r="M557" s="240"/>
      <c r="N557" s="241"/>
      <c r="O557" s="241"/>
      <c r="P557" s="241"/>
      <c r="Q557" s="241"/>
      <c r="R557" s="241"/>
      <c r="S557" s="241"/>
      <c r="T557" s="24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3" t="s">
        <v>157</v>
      </c>
      <c r="AU557" s="243" t="s">
        <v>90</v>
      </c>
      <c r="AV557" s="13" t="s">
        <v>84</v>
      </c>
      <c r="AW557" s="13" t="s">
        <v>37</v>
      </c>
      <c r="AX557" s="13" t="s">
        <v>76</v>
      </c>
      <c r="AY557" s="243" t="s">
        <v>137</v>
      </c>
    </row>
    <row r="558" s="13" customFormat="1">
      <c r="A558" s="13"/>
      <c r="B558" s="234"/>
      <c r="C558" s="235"/>
      <c r="D558" s="227" t="s">
        <v>157</v>
      </c>
      <c r="E558" s="236" t="s">
        <v>19</v>
      </c>
      <c r="F558" s="237" t="s">
        <v>170</v>
      </c>
      <c r="G558" s="235"/>
      <c r="H558" s="236" t="s">
        <v>19</v>
      </c>
      <c r="I558" s="238"/>
      <c r="J558" s="235"/>
      <c r="K558" s="235"/>
      <c r="L558" s="239"/>
      <c r="M558" s="240"/>
      <c r="N558" s="241"/>
      <c r="O558" s="241"/>
      <c r="P558" s="241"/>
      <c r="Q558" s="241"/>
      <c r="R558" s="241"/>
      <c r="S558" s="241"/>
      <c r="T558" s="24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3" t="s">
        <v>157</v>
      </c>
      <c r="AU558" s="243" t="s">
        <v>90</v>
      </c>
      <c r="AV558" s="13" t="s">
        <v>84</v>
      </c>
      <c r="AW558" s="13" t="s">
        <v>37</v>
      </c>
      <c r="AX558" s="13" t="s">
        <v>76</v>
      </c>
      <c r="AY558" s="243" t="s">
        <v>137</v>
      </c>
    </row>
    <row r="559" s="14" customFormat="1">
      <c r="A559" s="14"/>
      <c r="B559" s="244"/>
      <c r="C559" s="245"/>
      <c r="D559" s="227" t="s">
        <v>157</v>
      </c>
      <c r="E559" s="246" t="s">
        <v>19</v>
      </c>
      <c r="F559" s="247" t="s">
        <v>587</v>
      </c>
      <c r="G559" s="245"/>
      <c r="H559" s="248">
        <v>14.94</v>
      </c>
      <c r="I559" s="249"/>
      <c r="J559" s="245"/>
      <c r="K559" s="245"/>
      <c r="L559" s="250"/>
      <c r="M559" s="251"/>
      <c r="N559" s="252"/>
      <c r="O559" s="252"/>
      <c r="P559" s="252"/>
      <c r="Q559" s="252"/>
      <c r="R559" s="252"/>
      <c r="S559" s="252"/>
      <c r="T559" s="25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4" t="s">
        <v>157</v>
      </c>
      <c r="AU559" s="254" t="s">
        <v>90</v>
      </c>
      <c r="AV559" s="14" t="s">
        <v>90</v>
      </c>
      <c r="AW559" s="14" t="s">
        <v>37</v>
      </c>
      <c r="AX559" s="14" t="s">
        <v>76</v>
      </c>
      <c r="AY559" s="254" t="s">
        <v>137</v>
      </c>
    </row>
    <row r="560" s="13" customFormat="1">
      <c r="A560" s="13"/>
      <c r="B560" s="234"/>
      <c r="C560" s="235"/>
      <c r="D560" s="227" t="s">
        <v>157</v>
      </c>
      <c r="E560" s="236" t="s">
        <v>19</v>
      </c>
      <c r="F560" s="237" t="s">
        <v>172</v>
      </c>
      <c r="G560" s="235"/>
      <c r="H560" s="236" t="s">
        <v>19</v>
      </c>
      <c r="I560" s="238"/>
      <c r="J560" s="235"/>
      <c r="K560" s="235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157</v>
      </c>
      <c r="AU560" s="243" t="s">
        <v>90</v>
      </c>
      <c r="AV560" s="13" t="s">
        <v>84</v>
      </c>
      <c r="AW560" s="13" t="s">
        <v>37</v>
      </c>
      <c r="AX560" s="13" t="s">
        <v>76</v>
      </c>
      <c r="AY560" s="243" t="s">
        <v>137</v>
      </c>
    </row>
    <row r="561" s="14" customFormat="1">
      <c r="A561" s="14"/>
      <c r="B561" s="244"/>
      <c r="C561" s="245"/>
      <c r="D561" s="227" t="s">
        <v>157</v>
      </c>
      <c r="E561" s="246" t="s">
        <v>19</v>
      </c>
      <c r="F561" s="247" t="s">
        <v>606</v>
      </c>
      <c r="G561" s="245"/>
      <c r="H561" s="248">
        <v>11.304</v>
      </c>
      <c r="I561" s="249"/>
      <c r="J561" s="245"/>
      <c r="K561" s="245"/>
      <c r="L561" s="250"/>
      <c r="M561" s="251"/>
      <c r="N561" s="252"/>
      <c r="O561" s="252"/>
      <c r="P561" s="252"/>
      <c r="Q561" s="252"/>
      <c r="R561" s="252"/>
      <c r="S561" s="252"/>
      <c r="T561" s="253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4" t="s">
        <v>157</v>
      </c>
      <c r="AU561" s="254" t="s">
        <v>90</v>
      </c>
      <c r="AV561" s="14" t="s">
        <v>90</v>
      </c>
      <c r="AW561" s="14" t="s">
        <v>37</v>
      </c>
      <c r="AX561" s="14" t="s">
        <v>76</v>
      </c>
      <c r="AY561" s="254" t="s">
        <v>137</v>
      </c>
    </row>
    <row r="562" s="13" customFormat="1">
      <c r="A562" s="13"/>
      <c r="B562" s="234"/>
      <c r="C562" s="235"/>
      <c r="D562" s="227" t="s">
        <v>157</v>
      </c>
      <c r="E562" s="236" t="s">
        <v>19</v>
      </c>
      <c r="F562" s="237" t="s">
        <v>177</v>
      </c>
      <c r="G562" s="235"/>
      <c r="H562" s="236" t="s">
        <v>19</v>
      </c>
      <c r="I562" s="238"/>
      <c r="J562" s="235"/>
      <c r="K562" s="235"/>
      <c r="L562" s="239"/>
      <c r="M562" s="240"/>
      <c r="N562" s="241"/>
      <c r="O562" s="241"/>
      <c r="P562" s="241"/>
      <c r="Q562" s="241"/>
      <c r="R562" s="241"/>
      <c r="S562" s="241"/>
      <c r="T562" s="24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3" t="s">
        <v>157</v>
      </c>
      <c r="AU562" s="243" t="s">
        <v>90</v>
      </c>
      <c r="AV562" s="13" t="s">
        <v>84</v>
      </c>
      <c r="AW562" s="13" t="s">
        <v>37</v>
      </c>
      <c r="AX562" s="13" t="s">
        <v>76</v>
      </c>
      <c r="AY562" s="243" t="s">
        <v>137</v>
      </c>
    </row>
    <row r="563" s="14" customFormat="1">
      <c r="A563" s="14"/>
      <c r="B563" s="244"/>
      <c r="C563" s="245"/>
      <c r="D563" s="227" t="s">
        <v>157</v>
      </c>
      <c r="E563" s="246" t="s">
        <v>19</v>
      </c>
      <c r="F563" s="247" t="s">
        <v>588</v>
      </c>
      <c r="G563" s="245"/>
      <c r="H563" s="248">
        <v>16.108000000000001</v>
      </c>
      <c r="I563" s="249"/>
      <c r="J563" s="245"/>
      <c r="K563" s="245"/>
      <c r="L563" s="250"/>
      <c r="M563" s="251"/>
      <c r="N563" s="252"/>
      <c r="O563" s="252"/>
      <c r="P563" s="252"/>
      <c r="Q563" s="252"/>
      <c r="R563" s="252"/>
      <c r="S563" s="252"/>
      <c r="T563" s="25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4" t="s">
        <v>157</v>
      </c>
      <c r="AU563" s="254" t="s">
        <v>90</v>
      </c>
      <c r="AV563" s="14" t="s">
        <v>90</v>
      </c>
      <c r="AW563" s="14" t="s">
        <v>37</v>
      </c>
      <c r="AX563" s="14" t="s">
        <v>76</v>
      </c>
      <c r="AY563" s="254" t="s">
        <v>137</v>
      </c>
    </row>
    <row r="564" s="13" customFormat="1">
      <c r="A564" s="13"/>
      <c r="B564" s="234"/>
      <c r="C564" s="235"/>
      <c r="D564" s="227" t="s">
        <v>157</v>
      </c>
      <c r="E564" s="236" t="s">
        <v>19</v>
      </c>
      <c r="F564" s="237" t="s">
        <v>179</v>
      </c>
      <c r="G564" s="235"/>
      <c r="H564" s="236" t="s">
        <v>19</v>
      </c>
      <c r="I564" s="238"/>
      <c r="J564" s="235"/>
      <c r="K564" s="235"/>
      <c r="L564" s="239"/>
      <c r="M564" s="240"/>
      <c r="N564" s="241"/>
      <c r="O564" s="241"/>
      <c r="P564" s="241"/>
      <c r="Q564" s="241"/>
      <c r="R564" s="241"/>
      <c r="S564" s="241"/>
      <c r="T564" s="24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3" t="s">
        <v>157</v>
      </c>
      <c r="AU564" s="243" t="s">
        <v>90</v>
      </c>
      <c r="AV564" s="13" t="s">
        <v>84</v>
      </c>
      <c r="AW564" s="13" t="s">
        <v>37</v>
      </c>
      <c r="AX564" s="13" t="s">
        <v>76</v>
      </c>
      <c r="AY564" s="243" t="s">
        <v>137</v>
      </c>
    </row>
    <row r="565" s="14" customFormat="1">
      <c r="A565" s="14"/>
      <c r="B565" s="244"/>
      <c r="C565" s="245"/>
      <c r="D565" s="227" t="s">
        <v>157</v>
      </c>
      <c r="E565" s="246" t="s">
        <v>19</v>
      </c>
      <c r="F565" s="247" t="s">
        <v>589</v>
      </c>
      <c r="G565" s="245"/>
      <c r="H565" s="248">
        <v>19.079999999999998</v>
      </c>
      <c r="I565" s="249"/>
      <c r="J565" s="245"/>
      <c r="K565" s="245"/>
      <c r="L565" s="250"/>
      <c r="M565" s="251"/>
      <c r="N565" s="252"/>
      <c r="O565" s="252"/>
      <c r="P565" s="252"/>
      <c r="Q565" s="252"/>
      <c r="R565" s="252"/>
      <c r="S565" s="252"/>
      <c r="T565" s="253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4" t="s">
        <v>157</v>
      </c>
      <c r="AU565" s="254" t="s">
        <v>90</v>
      </c>
      <c r="AV565" s="14" t="s">
        <v>90</v>
      </c>
      <c r="AW565" s="14" t="s">
        <v>37</v>
      </c>
      <c r="AX565" s="14" t="s">
        <v>76</v>
      </c>
      <c r="AY565" s="254" t="s">
        <v>137</v>
      </c>
    </row>
    <row r="566" s="13" customFormat="1">
      <c r="A566" s="13"/>
      <c r="B566" s="234"/>
      <c r="C566" s="235"/>
      <c r="D566" s="227" t="s">
        <v>157</v>
      </c>
      <c r="E566" s="236" t="s">
        <v>19</v>
      </c>
      <c r="F566" s="237" t="s">
        <v>181</v>
      </c>
      <c r="G566" s="235"/>
      <c r="H566" s="236" t="s">
        <v>19</v>
      </c>
      <c r="I566" s="238"/>
      <c r="J566" s="235"/>
      <c r="K566" s="235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157</v>
      </c>
      <c r="AU566" s="243" t="s">
        <v>90</v>
      </c>
      <c r="AV566" s="13" t="s">
        <v>84</v>
      </c>
      <c r="AW566" s="13" t="s">
        <v>37</v>
      </c>
      <c r="AX566" s="13" t="s">
        <v>76</v>
      </c>
      <c r="AY566" s="243" t="s">
        <v>137</v>
      </c>
    </row>
    <row r="567" s="14" customFormat="1">
      <c r="A567" s="14"/>
      <c r="B567" s="244"/>
      <c r="C567" s="245"/>
      <c r="D567" s="227" t="s">
        <v>157</v>
      </c>
      <c r="E567" s="246" t="s">
        <v>19</v>
      </c>
      <c r="F567" s="247" t="s">
        <v>590</v>
      </c>
      <c r="G567" s="245"/>
      <c r="H567" s="248">
        <v>17.806000000000001</v>
      </c>
      <c r="I567" s="249"/>
      <c r="J567" s="245"/>
      <c r="K567" s="245"/>
      <c r="L567" s="250"/>
      <c r="M567" s="251"/>
      <c r="N567" s="252"/>
      <c r="O567" s="252"/>
      <c r="P567" s="252"/>
      <c r="Q567" s="252"/>
      <c r="R567" s="252"/>
      <c r="S567" s="252"/>
      <c r="T567" s="25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4" t="s">
        <v>157</v>
      </c>
      <c r="AU567" s="254" t="s">
        <v>90</v>
      </c>
      <c r="AV567" s="14" t="s">
        <v>90</v>
      </c>
      <c r="AW567" s="14" t="s">
        <v>37</v>
      </c>
      <c r="AX567" s="14" t="s">
        <v>76</v>
      </c>
      <c r="AY567" s="254" t="s">
        <v>137</v>
      </c>
    </row>
    <row r="568" s="15" customFormat="1">
      <c r="A568" s="15"/>
      <c r="B568" s="255"/>
      <c r="C568" s="256"/>
      <c r="D568" s="227" t="s">
        <v>157</v>
      </c>
      <c r="E568" s="257" t="s">
        <v>19</v>
      </c>
      <c r="F568" s="258" t="s">
        <v>183</v>
      </c>
      <c r="G568" s="256"/>
      <c r="H568" s="259">
        <v>79.238</v>
      </c>
      <c r="I568" s="260"/>
      <c r="J568" s="256"/>
      <c r="K568" s="256"/>
      <c r="L568" s="261"/>
      <c r="M568" s="262"/>
      <c r="N568" s="263"/>
      <c r="O568" s="263"/>
      <c r="P568" s="263"/>
      <c r="Q568" s="263"/>
      <c r="R568" s="263"/>
      <c r="S568" s="263"/>
      <c r="T568" s="264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5" t="s">
        <v>157</v>
      </c>
      <c r="AU568" s="265" t="s">
        <v>90</v>
      </c>
      <c r="AV568" s="15" t="s">
        <v>145</v>
      </c>
      <c r="AW568" s="15" t="s">
        <v>37</v>
      </c>
      <c r="AX568" s="15" t="s">
        <v>84</v>
      </c>
      <c r="AY568" s="265" t="s">
        <v>137</v>
      </c>
    </row>
    <row r="569" s="2" customFormat="1" ht="24.15" customHeight="1">
      <c r="A569" s="40"/>
      <c r="B569" s="41"/>
      <c r="C569" s="214" t="s">
        <v>631</v>
      </c>
      <c r="D569" s="214" t="s">
        <v>140</v>
      </c>
      <c r="E569" s="215" t="s">
        <v>632</v>
      </c>
      <c r="F569" s="216" t="s">
        <v>633</v>
      </c>
      <c r="G569" s="217" t="s">
        <v>153</v>
      </c>
      <c r="H569" s="218">
        <v>79.238</v>
      </c>
      <c r="I569" s="219"/>
      <c r="J569" s="220">
        <f>ROUND(I569*H569,2)</f>
        <v>0</v>
      </c>
      <c r="K569" s="216" t="s">
        <v>144</v>
      </c>
      <c r="L569" s="46"/>
      <c r="M569" s="221" t="s">
        <v>19</v>
      </c>
      <c r="N569" s="222" t="s">
        <v>48</v>
      </c>
      <c r="O569" s="86"/>
      <c r="P569" s="223">
        <f>O569*H569</f>
        <v>0</v>
      </c>
      <c r="Q569" s="223">
        <v>0.00012</v>
      </c>
      <c r="R569" s="223">
        <f>Q569*H569</f>
        <v>0.009508560000000001</v>
      </c>
      <c r="S569" s="223">
        <v>0</v>
      </c>
      <c r="T569" s="224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25" t="s">
        <v>274</v>
      </c>
      <c r="AT569" s="225" t="s">
        <v>140</v>
      </c>
      <c r="AU569" s="225" t="s">
        <v>90</v>
      </c>
      <c r="AY569" s="19" t="s">
        <v>137</v>
      </c>
      <c r="BE569" s="226">
        <f>IF(N569="základní",J569,0)</f>
        <v>0</v>
      </c>
      <c r="BF569" s="226">
        <f>IF(N569="snížená",J569,0)</f>
        <v>0</v>
      </c>
      <c r="BG569" s="226">
        <f>IF(N569="zákl. přenesená",J569,0)</f>
        <v>0</v>
      </c>
      <c r="BH569" s="226">
        <f>IF(N569="sníž. přenesená",J569,0)</f>
        <v>0</v>
      </c>
      <c r="BI569" s="226">
        <f>IF(N569="nulová",J569,0)</f>
        <v>0</v>
      </c>
      <c r="BJ569" s="19" t="s">
        <v>90</v>
      </c>
      <c r="BK569" s="226">
        <f>ROUND(I569*H569,2)</f>
        <v>0</v>
      </c>
      <c r="BL569" s="19" t="s">
        <v>274</v>
      </c>
      <c r="BM569" s="225" t="s">
        <v>634</v>
      </c>
    </row>
    <row r="570" s="2" customFormat="1">
      <c r="A570" s="40"/>
      <c r="B570" s="41"/>
      <c r="C570" s="42"/>
      <c r="D570" s="227" t="s">
        <v>147</v>
      </c>
      <c r="E570" s="42"/>
      <c r="F570" s="228" t="s">
        <v>635</v>
      </c>
      <c r="G570" s="42"/>
      <c r="H570" s="42"/>
      <c r="I570" s="229"/>
      <c r="J570" s="42"/>
      <c r="K570" s="42"/>
      <c r="L570" s="46"/>
      <c r="M570" s="230"/>
      <c r="N570" s="231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147</v>
      </c>
      <c r="AU570" s="19" t="s">
        <v>90</v>
      </c>
    </row>
    <row r="571" s="2" customFormat="1">
      <c r="A571" s="40"/>
      <c r="B571" s="41"/>
      <c r="C571" s="42"/>
      <c r="D571" s="232" t="s">
        <v>149</v>
      </c>
      <c r="E571" s="42"/>
      <c r="F571" s="233" t="s">
        <v>636</v>
      </c>
      <c r="G571" s="42"/>
      <c r="H571" s="42"/>
      <c r="I571" s="229"/>
      <c r="J571" s="42"/>
      <c r="K571" s="42"/>
      <c r="L571" s="46"/>
      <c r="M571" s="230"/>
      <c r="N571" s="231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149</v>
      </c>
      <c r="AU571" s="19" t="s">
        <v>90</v>
      </c>
    </row>
    <row r="572" s="13" customFormat="1">
      <c r="A572" s="13"/>
      <c r="B572" s="234"/>
      <c r="C572" s="235"/>
      <c r="D572" s="227" t="s">
        <v>157</v>
      </c>
      <c r="E572" s="236" t="s">
        <v>19</v>
      </c>
      <c r="F572" s="237" t="s">
        <v>605</v>
      </c>
      <c r="G572" s="235"/>
      <c r="H572" s="236" t="s">
        <v>19</v>
      </c>
      <c r="I572" s="238"/>
      <c r="J572" s="235"/>
      <c r="K572" s="235"/>
      <c r="L572" s="239"/>
      <c r="M572" s="240"/>
      <c r="N572" s="241"/>
      <c r="O572" s="241"/>
      <c r="P572" s="241"/>
      <c r="Q572" s="241"/>
      <c r="R572" s="241"/>
      <c r="S572" s="241"/>
      <c r="T572" s="24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3" t="s">
        <v>157</v>
      </c>
      <c r="AU572" s="243" t="s">
        <v>90</v>
      </c>
      <c r="AV572" s="13" t="s">
        <v>84</v>
      </c>
      <c r="AW572" s="13" t="s">
        <v>37</v>
      </c>
      <c r="AX572" s="13" t="s">
        <v>76</v>
      </c>
      <c r="AY572" s="243" t="s">
        <v>137</v>
      </c>
    </row>
    <row r="573" s="13" customFormat="1">
      <c r="A573" s="13"/>
      <c r="B573" s="234"/>
      <c r="C573" s="235"/>
      <c r="D573" s="227" t="s">
        <v>157</v>
      </c>
      <c r="E573" s="236" t="s">
        <v>19</v>
      </c>
      <c r="F573" s="237" t="s">
        <v>170</v>
      </c>
      <c r="G573" s="235"/>
      <c r="H573" s="236" t="s">
        <v>19</v>
      </c>
      <c r="I573" s="238"/>
      <c r="J573" s="235"/>
      <c r="K573" s="235"/>
      <c r="L573" s="239"/>
      <c r="M573" s="240"/>
      <c r="N573" s="241"/>
      <c r="O573" s="241"/>
      <c r="P573" s="241"/>
      <c r="Q573" s="241"/>
      <c r="R573" s="241"/>
      <c r="S573" s="241"/>
      <c r="T573" s="24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3" t="s">
        <v>157</v>
      </c>
      <c r="AU573" s="243" t="s">
        <v>90</v>
      </c>
      <c r="AV573" s="13" t="s">
        <v>84</v>
      </c>
      <c r="AW573" s="13" t="s">
        <v>37</v>
      </c>
      <c r="AX573" s="13" t="s">
        <v>76</v>
      </c>
      <c r="AY573" s="243" t="s">
        <v>137</v>
      </c>
    </row>
    <row r="574" s="14" customFormat="1">
      <c r="A574" s="14"/>
      <c r="B574" s="244"/>
      <c r="C574" s="245"/>
      <c r="D574" s="227" t="s">
        <v>157</v>
      </c>
      <c r="E574" s="246" t="s">
        <v>19</v>
      </c>
      <c r="F574" s="247" t="s">
        <v>587</v>
      </c>
      <c r="G574" s="245"/>
      <c r="H574" s="248">
        <v>14.94</v>
      </c>
      <c r="I574" s="249"/>
      <c r="J574" s="245"/>
      <c r="K574" s="245"/>
      <c r="L574" s="250"/>
      <c r="M574" s="251"/>
      <c r="N574" s="252"/>
      <c r="O574" s="252"/>
      <c r="P574" s="252"/>
      <c r="Q574" s="252"/>
      <c r="R574" s="252"/>
      <c r="S574" s="252"/>
      <c r="T574" s="25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4" t="s">
        <v>157</v>
      </c>
      <c r="AU574" s="254" t="s">
        <v>90</v>
      </c>
      <c r="AV574" s="14" t="s">
        <v>90</v>
      </c>
      <c r="AW574" s="14" t="s">
        <v>37</v>
      </c>
      <c r="AX574" s="14" t="s">
        <v>76</v>
      </c>
      <c r="AY574" s="254" t="s">
        <v>137</v>
      </c>
    </row>
    <row r="575" s="13" customFormat="1">
      <c r="A575" s="13"/>
      <c r="B575" s="234"/>
      <c r="C575" s="235"/>
      <c r="D575" s="227" t="s">
        <v>157</v>
      </c>
      <c r="E575" s="236" t="s">
        <v>19</v>
      </c>
      <c r="F575" s="237" t="s">
        <v>172</v>
      </c>
      <c r="G575" s="235"/>
      <c r="H575" s="236" t="s">
        <v>19</v>
      </c>
      <c r="I575" s="238"/>
      <c r="J575" s="235"/>
      <c r="K575" s="235"/>
      <c r="L575" s="239"/>
      <c r="M575" s="240"/>
      <c r="N575" s="241"/>
      <c r="O575" s="241"/>
      <c r="P575" s="241"/>
      <c r="Q575" s="241"/>
      <c r="R575" s="241"/>
      <c r="S575" s="241"/>
      <c r="T575" s="24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3" t="s">
        <v>157</v>
      </c>
      <c r="AU575" s="243" t="s">
        <v>90</v>
      </c>
      <c r="AV575" s="13" t="s">
        <v>84</v>
      </c>
      <c r="AW575" s="13" t="s">
        <v>37</v>
      </c>
      <c r="AX575" s="13" t="s">
        <v>76</v>
      </c>
      <c r="AY575" s="243" t="s">
        <v>137</v>
      </c>
    </row>
    <row r="576" s="14" customFormat="1">
      <c r="A576" s="14"/>
      <c r="B576" s="244"/>
      <c r="C576" s="245"/>
      <c r="D576" s="227" t="s">
        <v>157</v>
      </c>
      <c r="E576" s="246" t="s">
        <v>19</v>
      </c>
      <c r="F576" s="247" t="s">
        <v>606</v>
      </c>
      <c r="G576" s="245"/>
      <c r="H576" s="248">
        <v>11.304</v>
      </c>
      <c r="I576" s="249"/>
      <c r="J576" s="245"/>
      <c r="K576" s="245"/>
      <c r="L576" s="250"/>
      <c r="M576" s="251"/>
      <c r="N576" s="252"/>
      <c r="O576" s="252"/>
      <c r="P576" s="252"/>
      <c r="Q576" s="252"/>
      <c r="R576" s="252"/>
      <c r="S576" s="252"/>
      <c r="T576" s="253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4" t="s">
        <v>157</v>
      </c>
      <c r="AU576" s="254" t="s">
        <v>90</v>
      </c>
      <c r="AV576" s="14" t="s">
        <v>90</v>
      </c>
      <c r="AW576" s="14" t="s">
        <v>37</v>
      </c>
      <c r="AX576" s="14" t="s">
        <v>76</v>
      </c>
      <c r="AY576" s="254" t="s">
        <v>137</v>
      </c>
    </row>
    <row r="577" s="13" customFormat="1">
      <c r="A577" s="13"/>
      <c r="B577" s="234"/>
      <c r="C577" s="235"/>
      <c r="D577" s="227" t="s">
        <v>157</v>
      </c>
      <c r="E577" s="236" t="s">
        <v>19</v>
      </c>
      <c r="F577" s="237" t="s">
        <v>177</v>
      </c>
      <c r="G577" s="235"/>
      <c r="H577" s="236" t="s">
        <v>19</v>
      </c>
      <c r="I577" s="238"/>
      <c r="J577" s="235"/>
      <c r="K577" s="235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157</v>
      </c>
      <c r="AU577" s="243" t="s">
        <v>90</v>
      </c>
      <c r="AV577" s="13" t="s">
        <v>84</v>
      </c>
      <c r="AW577" s="13" t="s">
        <v>37</v>
      </c>
      <c r="AX577" s="13" t="s">
        <v>76</v>
      </c>
      <c r="AY577" s="243" t="s">
        <v>137</v>
      </c>
    </row>
    <row r="578" s="14" customFormat="1">
      <c r="A578" s="14"/>
      <c r="B578" s="244"/>
      <c r="C578" s="245"/>
      <c r="D578" s="227" t="s">
        <v>157</v>
      </c>
      <c r="E578" s="246" t="s">
        <v>19</v>
      </c>
      <c r="F578" s="247" t="s">
        <v>588</v>
      </c>
      <c r="G578" s="245"/>
      <c r="H578" s="248">
        <v>16.108000000000001</v>
      </c>
      <c r="I578" s="249"/>
      <c r="J578" s="245"/>
      <c r="K578" s="245"/>
      <c r="L578" s="250"/>
      <c r="M578" s="251"/>
      <c r="N578" s="252"/>
      <c r="O578" s="252"/>
      <c r="P578" s="252"/>
      <c r="Q578" s="252"/>
      <c r="R578" s="252"/>
      <c r="S578" s="252"/>
      <c r="T578" s="25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4" t="s">
        <v>157</v>
      </c>
      <c r="AU578" s="254" t="s">
        <v>90</v>
      </c>
      <c r="AV578" s="14" t="s">
        <v>90</v>
      </c>
      <c r="AW578" s="14" t="s">
        <v>37</v>
      </c>
      <c r="AX578" s="14" t="s">
        <v>76</v>
      </c>
      <c r="AY578" s="254" t="s">
        <v>137</v>
      </c>
    </row>
    <row r="579" s="13" customFormat="1">
      <c r="A579" s="13"/>
      <c r="B579" s="234"/>
      <c r="C579" s="235"/>
      <c r="D579" s="227" t="s">
        <v>157</v>
      </c>
      <c r="E579" s="236" t="s">
        <v>19</v>
      </c>
      <c r="F579" s="237" t="s">
        <v>179</v>
      </c>
      <c r="G579" s="235"/>
      <c r="H579" s="236" t="s">
        <v>19</v>
      </c>
      <c r="I579" s="238"/>
      <c r="J579" s="235"/>
      <c r="K579" s="235"/>
      <c r="L579" s="239"/>
      <c r="M579" s="240"/>
      <c r="N579" s="241"/>
      <c r="O579" s="241"/>
      <c r="P579" s="241"/>
      <c r="Q579" s="241"/>
      <c r="R579" s="241"/>
      <c r="S579" s="241"/>
      <c r="T579" s="242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3" t="s">
        <v>157</v>
      </c>
      <c r="AU579" s="243" t="s">
        <v>90</v>
      </c>
      <c r="AV579" s="13" t="s">
        <v>84</v>
      </c>
      <c r="AW579" s="13" t="s">
        <v>37</v>
      </c>
      <c r="AX579" s="13" t="s">
        <v>76</v>
      </c>
      <c r="AY579" s="243" t="s">
        <v>137</v>
      </c>
    </row>
    <row r="580" s="14" customFormat="1">
      <c r="A580" s="14"/>
      <c r="B580" s="244"/>
      <c r="C580" s="245"/>
      <c r="D580" s="227" t="s">
        <v>157</v>
      </c>
      <c r="E580" s="246" t="s">
        <v>19</v>
      </c>
      <c r="F580" s="247" t="s">
        <v>589</v>
      </c>
      <c r="G580" s="245"/>
      <c r="H580" s="248">
        <v>19.079999999999998</v>
      </c>
      <c r="I580" s="249"/>
      <c r="J580" s="245"/>
      <c r="K580" s="245"/>
      <c r="L580" s="250"/>
      <c r="M580" s="251"/>
      <c r="N580" s="252"/>
      <c r="O580" s="252"/>
      <c r="P580" s="252"/>
      <c r="Q580" s="252"/>
      <c r="R580" s="252"/>
      <c r="S580" s="252"/>
      <c r="T580" s="253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4" t="s">
        <v>157</v>
      </c>
      <c r="AU580" s="254" t="s">
        <v>90</v>
      </c>
      <c r="AV580" s="14" t="s">
        <v>90</v>
      </c>
      <c r="AW580" s="14" t="s">
        <v>37</v>
      </c>
      <c r="AX580" s="14" t="s">
        <v>76</v>
      </c>
      <c r="AY580" s="254" t="s">
        <v>137</v>
      </c>
    </row>
    <row r="581" s="13" customFormat="1">
      <c r="A581" s="13"/>
      <c r="B581" s="234"/>
      <c r="C581" s="235"/>
      <c r="D581" s="227" t="s">
        <v>157</v>
      </c>
      <c r="E581" s="236" t="s">
        <v>19</v>
      </c>
      <c r="F581" s="237" t="s">
        <v>181</v>
      </c>
      <c r="G581" s="235"/>
      <c r="H581" s="236" t="s">
        <v>19</v>
      </c>
      <c r="I581" s="238"/>
      <c r="J581" s="235"/>
      <c r="K581" s="235"/>
      <c r="L581" s="239"/>
      <c r="M581" s="240"/>
      <c r="N581" s="241"/>
      <c r="O581" s="241"/>
      <c r="P581" s="241"/>
      <c r="Q581" s="241"/>
      <c r="R581" s="241"/>
      <c r="S581" s="241"/>
      <c r="T581" s="24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3" t="s">
        <v>157</v>
      </c>
      <c r="AU581" s="243" t="s">
        <v>90</v>
      </c>
      <c r="AV581" s="13" t="s">
        <v>84</v>
      </c>
      <c r="AW581" s="13" t="s">
        <v>37</v>
      </c>
      <c r="AX581" s="13" t="s">
        <v>76</v>
      </c>
      <c r="AY581" s="243" t="s">
        <v>137</v>
      </c>
    </row>
    <row r="582" s="14" customFormat="1">
      <c r="A582" s="14"/>
      <c r="B582" s="244"/>
      <c r="C582" s="245"/>
      <c r="D582" s="227" t="s">
        <v>157</v>
      </c>
      <c r="E582" s="246" t="s">
        <v>19</v>
      </c>
      <c r="F582" s="247" t="s">
        <v>590</v>
      </c>
      <c r="G582" s="245"/>
      <c r="H582" s="248">
        <v>17.806000000000001</v>
      </c>
      <c r="I582" s="249"/>
      <c r="J582" s="245"/>
      <c r="K582" s="245"/>
      <c r="L582" s="250"/>
      <c r="M582" s="251"/>
      <c r="N582" s="252"/>
      <c r="O582" s="252"/>
      <c r="P582" s="252"/>
      <c r="Q582" s="252"/>
      <c r="R582" s="252"/>
      <c r="S582" s="252"/>
      <c r="T582" s="253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4" t="s">
        <v>157</v>
      </c>
      <c r="AU582" s="254" t="s">
        <v>90</v>
      </c>
      <c r="AV582" s="14" t="s">
        <v>90</v>
      </c>
      <c r="AW582" s="14" t="s">
        <v>37</v>
      </c>
      <c r="AX582" s="14" t="s">
        <v>76</v>
      </c>
      <c r="AY582" s="254" t="s">
        <v>137</v>
      </c>
    </row>
    <row r="583" s="15" customFormat="1">
      <c r="A583" s="15"/>
      <c r="B583" s="255"/>
      <c r="C583" s="256"/>
      <c r="D583" s="227" t="s">
        <v>157</v>
      </c>
      <c r="E583" s="257" t="s">
        <v>19</v>
      </c>
      <c r="F583" s="258" t="s">
        <v>183</v>
      </c>
      <c r="G583" s="256"/>
      <c r="H583" s="259">
        <v>79.238</v>
      </c>
      <c r="I583" s="260"/>
      <c r="J583" s="256"/>
      <c r="K583" s="256"/>
      <c r="L583" s="261"/>
      <c r="M583" s="262"/>
      <c r="N583" s="263"/>
      <c r="O583" s="263"/>
      <c r="P583" s="263"/>
      <c r="Q583" s="263"/>
      <c r="R583" s="263"/>
      <c r="S583" s="263"/>
      <c r="T583" s="264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65" t="s">
        <v>157</v>
      </c>
      <c r="AU583" s="265" t="s">
        <v>90</v>
      </c>
      <c r="AV583" s="15" t="s">
        <v>145</v>
      </c>
      <c r="AW583" s="15" t="s">
        <v>37</v>
      </c>
      <c r="AX583" s="15" t="s">
        <v>84</v>
      </c>
      <c r="AY583" s="265" t="s">
        <v>137</v>
      </c>
    </row>
    <row r="584" s="2" customFormat="1" ht="24.15" customHeight="1">
      <c r="A584" s="40"/>
      <c r="B584" s="41"/>
      <c r="C584" s="214" t="s">
        <v>637</v>
      </c>
      <c r="D584" s="214" t="s">
        <v>140</v>
      </c>
      <c r="E584" s="215" t="s">
        <v>638</v>
      </c>
      <c r="F584" s="216" t="s">
        <v>639</v>
      </c>
      <c r="G584" s="217" t="s">
        <v>153</v>
      </c>
      <c r="H584" s="218">
        <v>79.238</v>
      </c>
      <c r="I584" s="219"/>
      <c r="J584" s="220">
        <f>ROUND(I584*H584,2)</f>
        <v>0</v>
      </c>
      <c r="K584" s="216" t="s">
        <v>144</v>
      </c>
      <c r="L584" s="46"/>
      <c r="M584" s="221" t="s">
        <v>19</v>
      </c>
      <c r="N584" s="222" t="s">
        <v>48</v>
      </c>
      <c r="O584" s="86"/>
      <c r="P584" s="223">
        <f>O584*H584</f>
        <v>0</v>
      </c>
      <c r="Q584" s="223">
        <v>0.014999999999999999</v>
      </c>
      <c r="R584" s="223">
        <f>Q584*H584</f>
        <v>1.1885699999999999</v>
      </c>
      <c r="S584" s="223">
        <v>0</v>
      </c>
      <c r="T584" s="224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25" t="s">
        <v>274</v>
      </c>
      <c r="AT584" s="225" t="s">
        <v>140</v>
      </c>
      <c r="AU584" s="225" t="s">
        <v>90</v>
      </c>
      <c r="AY584" s="19" t="s">
        <v>137</v>
      </c>
      <c r="BE584" s="226">
        <f>IF(N584="základní",J584,0)</f>
        <v>0</v>
      </c>
      <c r="BF584" s="226">
        <f>IF(N584="snížená",J584,0)</f>
        <v>0</v>
      </c>
      <c r="BG584" s="226">
        <f>IF(N584="zákl. přenesená",J584,0)</f>
        <v>0</v>
      </c>
      <c r="BH584" s="226">
        <f>IF(N584="sníž. přenesená",J584,0)</f>
        <v>0</v>
      </c>
      <c r="BI584" s="226">
        <f>IF(N584="nulová",J584,0)</f>
        <v>0</v>
      </c>
      <c r="BJ584" s="19" t="s">
        <v>90</v>
      </c>
      <c r="BK584" s="226">
        <f>ROUND(I584*H584,2)</f>
        <v>0</v>
      </c>
      <c r="BL584" s="19" t="s">
        <v>274</v>
      </c>
      <c r="BM584" s="225" t="s">
        <v>640</v>
      </c>
    </row>
    <row r="585" s="2" customFormat="1">
      <c r="A585" s="40"/>
      <c r="B585" s="41"/>
      <c r="C585" s="42"/>
      <c r="D585" s="227" t="s">
        <v>147</v>
      </c>
      <c r="E585" s="42"/>
      <c r="F585" s="228" t="s">
        <v>641</v>
      </c>
      <c r="G585" s="42"/>
      <c r="H585" s="42"/>
      <c r="I585" s="229"/>
      <c r="J585" s="42"/>
      <c r="K585" s="42"/>
      <c r="L585" s="46"/>
      <c r="M585" s="230"/>
      <c r="N585" s="231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147</v>
      </c>
      <c r="AU585" s="19" t="s">
        <v>90</v>
      </c>
    </row>
    <row r="586" s="2" customFormat="1">
      <c r="A586" s="40"/>
      <c r="B586" s="41"/>
      <c r="C586" s="42"/>
      <c r="D586" s="232" t="s">
        <v>149</v>
      </c>
      <c r="E586" s="42"/>
      <c r="F586" s="233" t="s">
        <v>642</v>
      </c>
      <c r="G586" s="42"/>
      <c r="H586" s="42"/>
      <c r="I586" s="229"/>
      <c r="J586" s="42"/>
      <c r="K586" s="42"/>
      <c r="L586" s="46"/>
      <c r="M586" s="230"/>
      <c r="N586" s="231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149</v>
      </c>
      <c r="AU586" s="19" t="s">
        <v>90</v>
      </c>
    </row>
    <row r="587" s="13" customFormat="1">
      <c r="A587" s="13"/>
      <c r="B587" s="234"/>
      <c r="C587" s="235"/>
      <c r="D587" s="227" t="s">
        <v>157</v>
      </c>
      <c r="E587" s="236" t="s">
        <v>19</v>
      </c>
      <c r="F587" s="237" t="s">
        <v>605</v>
      </c>
      <c r="G587" s="235"/>
      <c r="H587" s="236" t="s">
        <v>19</v>
      </c>
      <c r="I587" s="238"/>
      <c r="J587" s="235"/>
      <c r="K587" s="235"/>
      <c r="L587" s="239"/>
      <c r="M587" s="240"/>
      <c r="N587" s="241"/>
      <c r="O587" s="241"/>
      <c r="P587" s="241"/>
      <c r="Q587" s="241"/>
      <c r="R587" s="241"/>
      <c r="S587" s="241"/>
      <c r="T587" s="24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3" t="s">
        <v>157</v>
      </c>
      <c r="AU587" s="243" t="s">
        <v>90</v>
      </c>
      <c r="AV587" s="13" t="s">
        <v>84</v>
      </c>
      <c r="AW587" s="13" t="s">
        <v>37</v>
      </c>
      <c r="AX587" s="13" t="s">
        <v>76</v>
      </c>
      <c r="AY587" s="243" t="s">
        <v>137</v>
      </c>
    </row>
    <row r="588" s="13" customFormat="1">
      <c r="A588" s="13"/>
      <c r="B588" s="234"/>
      <c r="C588" s="235"/>
      <c r="D588" s="227" t="s">
        <v>157</v>
      </c>
      <c r="E588" s="236" t="s">
        <v>19</v>
      </c>
      <c r="F588" s="237" t="s">
        <v>170</v>
      </c>
      <c r="G588" s="235"/>
      <c r="H588" s="236" t="s">
        <v>19</v>
      </c>
      <c r="I588" s="238"/>
      <c r="J588" s="235"/>
      <c r="K588" s="235"/>
      <c r="L588" s="239"/>
      <c r="M588" s="240"/>
      <c r="N588" s="241"/>
      <c r="O588" s="241"/>
      <c r="P588" s="241"/>
      <c r="Q588" s="241"/>
      <c r="R588" s="241"/>
      <c r="S588" s="241"/>
      <c r="T588" s="24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3" t="s">
        <v>157</v>
      </c>
      <c r="AU588" s="243" t="s">
        <v>90</v>
      </c>
      <c r="AV588" s="13" t="s">
        <v>84</v>
      </c>
      <c r="AW588" s="13" t="s">
        <v>37</v>
      </c>
      <c r="AX588" s="13" t="s">
        <v>76</v>
      </c>
      <c r="AY588" s="243" t="s">
        <v>137</v>
      </c>
    </row>
    <row r="589" s="14" customFormat="1">
      <c r="A589" s="14"/>
      <c r="B589" s="244"/>
      <c r="C589" s="245"/>
      <c r="D589" s="227" t="s">
        <v>157</v>
      </c>
      <c r="E589" s="246" t="s">
        <v>19</v>
      </c>
      <c r="F589" s="247" t="s">
        <v>587</v>
      </c>
      <c r="G589" s="245"/>
      <c r="H589" s="248">
        <v>14.94</v>
      </c>
      <c r="I589" s="249"/>
      <c r="J589" s="245"/>
      <c r="K589" s="245"/>
      <c r="L589" s="250"/>
      <c r="M589" s="251"/>
      <c r="N589" s="252"/>
      <c r="O589" s="252"/>
      <c r="P589" s="252"/>
      <c r="Q589" s="252"/>
      <c r="R589" s="252"/>
      <c r="S589" s="252"/>
      <c r="T589" s="25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4" t="s">
        <v>157</v>
      </c>
      <c r="AU589" s="254" t="s">
        <v>90</v>
      </c>
      <c r="AV589" s="14" t="s">
        <v>90</v>
      </c>
      <c r="AW589" s="14" t="s">
        <v>37</v>
      </c>
      <c r="AX589" s="14" t="s">
        <v>76</v>
      </c>
      <c r="AY589" s="254" t="s">
        <v>137</v>
      </c>
    </row>
    <row r="590" s="13" customFormat="1">
      <c r="A590" s="13"/>
      <c r="B590" s="234"/>
      <c r="C590" s="235"/>
      <c r="D590" s="227" t="s">
        <v>157</v>
      </c>
      <c r="E590" s="236" t="s">
        <v>19</v>
      </c>
      <c r="F590" s="237" t="s">
        <v>172</v>
      </c>
      <c r="G590" s="235"/>
      <c r="H590" s="236" t="s">
        <v>19</v>
      </c>
      <c r="I590" s="238"/>
      <c r="J590" s="235"/>
      <c r="K590" s="235"/>
      <c r="L590" s="239"/>
      <c r="M590" s="240"/>
      <c r="N590" s="241"/>
      <c r="O590" s="241"/>
      <c r="P590" s="241"/>
      <c r="Q590" s="241"/>
      <c r="R590" s="241"/>
      <c r="S590" s="241"/>
      <c r="T590" s="24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3" t="s">
        <v>157</v>
      </c>
      <c r="AU590" s="243" t="s">
        <v>90</v>
      </c>
      <c r="AV590" s="13" t="s">
        <v>84</v>
      </c>
      <c r="AW590" s="13" t="s">
        <v>37</v>
      </c>
      <c r="AX590" s="13" t="s">
        <v>76</v>
      </c>
      <c r="AY590" s="243" t="s">
        <v>137</v>
      </c>
    </row>
    <row r="591" s="14" customFormat="1">
      <c r="A591" s="14"/>
      <c r="B591" s="244"/>
      <c r="C591" s="245"/>
      <c r="D591" s="227" t="s">
        <v>157</v>
      </c>
      <c r="E591" s="246" t="s">
        <v>19</v>
      </c>
      <c r="F591" s="247" t="s">
        <v>606</v>
      </c>
      <c r="G591" s="245"/>
      <c r="H591" s="248">
        <v>11.304</v>
      </c>
      <c r="I591" s="249"/>
      <c r="J591" s="245"/>
      <c r="K591" s="245"/>
      <c r="L591" s="250"/>
      <c r="M591" s="251"/>
      <c r="N591" s="252"/>
      <c r="O591" s="252"/>
      <c r="P591" s="252"/>
      <c r="Q591" s="252"/>
      <c r="R591" s="252"/>
      <c r="S591" s="252"/>
      <c r="T591" s="25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4" t="s">
        <v>157</v>
      </c>
      <c r="AU591" s="254" t="s">
        <v>90</v>
      </c>
      <c r="AV591" s="14" t="s">
        <v>90</v>
      </c>
      <c r="AW591" s="14" t="s">
        <v>37</v>
      </c>
      <c r="AX591" s="14" t="s">
        <v>76</v>
      </c>
      <c r="AY591" s="254" t="s">
        <v>137</v>
      </c>
    </row>
    <row r="592" s="13" customFormat="1">
      <c r="A592" s="13"/>
      <c r="B592" s="234"/>
      <c r="C592" s="235"/>
      <c r="D592" s="227" t="s">
        <v>157</v>
      </c>
      <c r="E592" s="236" t="s">
        <v>19</v>
      </c>
      <c r="F592" s="237" t="s">
        <v>177</v>
      </c>
      <c r="G592" s="235"/>
      <c r="H592" s="236" t="s">
        <v>19</v>
      </c>
      <c r="I592" s="238"/>
      <c r="J592" s="235"/>
      <c r="K592" s="235"/>
      <c r="L592" s="239"/>
      <c r="M592" s="240"/>
      <c r="N592" s="241"/>
      <c r="O592" s="241"/>
      <c r="P592" s="241"/>
      <c r="Q592" s="241"/>
      <c r="R592" s="241"/>
      <c r="S592" s="241"/>
      <c r="T592" s="24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3" t="s">
        <v>157</v>
      </c>
      <c r="AU592" s="243" t="s">
        <v>90</v>
      </c>
      <c r="AV592" s="13" t="s">
        <v>84</v>
      </c>
      <c r="AW592" s="13" t="s">
        <v>37</v>
      </c>
      <c r="AX592" s="13" t="s">
        <v>76</v>
      </c>
      <c r="AY592" s="243" t="s">
        <v>137</v>
      </c>
    </row>
    <row r="593" s="14" customFormat="1">
      <c r="A593" s="14"/>
      <c r="B593" s="244"/>
      <c r="C593" s="245"/>
      <c r="D593" s="227" t="s">
        <v>157</v>
      </c>
      <c r="E593" s="246" t="s">
        <v>19</v>
      </c>
      <c r="F593" s="247" t="s">
        <v>588</v>
      </c>
      <c r="G593" s="245"/>
      <c r="H593" s="248">
        <v>16.108000000000001</v>
      </c>
      <c r="I593" s="249"/>
      <c r="J593" s="245"/>
      <c r="K593" s="245"/>
      <c r="L593" s="250"/>
      <c r="M593" s="251"/>
      <c r="N593" s="252"/>
      <c r="O593" s="252"/>
      <c r="P593" s="252"/>
      <c r="Q593" s="252"/>
      <c r="R593" s="252"/>
      <c r="S593" s="252"/>
      <c r="T593" s="253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4" t="s">
        <v>157</v>
      </c>
      <c r="AU593" s="254" t="s">
        <v>90</v>
      </c>
      <c r="AV593" s="14" t="s">
        <v>90</v>
      </c>
      <c r="AW593" s="14" t="s">
        <v>37</v>
      </c>
      <c r="AX593" s="14" t="s">
        <v>76</v>
      </c>
      <c r="AY593" s="254" t="s">
        <v>137</v>
      </c>
    </row>
    <row r="594" s="13" customFormat="1">
      <c r="A594" s="13"/>
      <c r="B594" s="234"/>
      <c r="C594" s="235"/>
      <c r="D594" s="227" t="s">
        <v>157</v>
      </c>
      <c r="E594" s="236" t="s">
        <v>19</v>
      </c>
      <c r="F594" s="237" t="s">
        <v>179</v>
      </c>
      <c r="G594" s="235"/>
      <c r="H594" s="236" t="s">
        <v>19</v>
      </c>
      <c r="I594" s="238"/>
      <c r="J594" s="235"/>
      <c r="K594" s="235"/>
      <c r="L594" s="239"/>
      <c r="M594" s="240"/>
      <c r="N594" s="241"/>
      <c r="O594" s="241"/>
      <c r="P594" s="241"/>
      <c r="Q594" s="241"/>
      <c r="R594" s="241"/>
      <c r="S594" s="241"/>
      <c r="T594" s="24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3" t="s">
        <v>157</v>
      </c>
      <c r="AU594" s="243" t="s">
        <v>90</v>
      </c>
      <c r="AV594" s="13" t="s">
        <v>84</v>
      </c>
      <c r="AW594" s="13" t="s">
        <v>37</v>
      </c>
      <c r="AX594" s="13" t="s">
        <v>76</v>
      </c>
      <c r="AY594" s="243" t="s">
        <v>137</v>
      </c>
    </row>
    <row r="595" s="14" customFormat="1">
      <c r="A595" s="14"/>
      <c r="B595" s="244"/>
      <c r="C595" s="245"/>
      <c r="D595" s="227" t="s">
        <v>157</v>
      </c>
      <c r="E595" s="246" t="s">
        <v>19</v>
      </c>
      <c r="F595" s="247" t="s">
        <v>589</v>
      </c>
      <c r="G595" s="245"/>
      <c r="H595" s="248">
        <v>19.079999999999998</v>
      </c>
      <c r="I595" s="249"/>
      <c r="J595" s="245"/>
      <c r="K595" s="245"/>
      <c r="L595" s="250"/>
      <c r="M595" s="251"/>
      <c r="N595" s="252"/>
      <c r="O595" s="252"/>
      <c r="P595" s="252"/>
      <c r="Q595" s="252"/>
      <c r="R595" s="252"/>
      <c r="S595" s="252"/>
      <c r="T595" s="25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4" t="s">
        <v>157</v>
      </c>
      <c r="AU595" s="254" t="s">
        <v>90</v>
      </c>
      <c r="AV595" s="14" t="s">
        <v>90</v>
      </c>
      <c r="AW595" s="14" t="s">
        <v>37</v>
      </c>
      <c r="AX595" s="14" t="s">
        <v>76</v>
      </c>
      <c r="AY595" s="254" t="s">
        <v>137</v>
      </c>
    </row>
    <row r="596" s="13" customFormat="1">
      <c r="A596" s="13"/>
      <c r="B596" s="234"/>
      <c r="C596" s="235"/>
      <c r="D596" s="227" t="s">
        <v>157</v>
      </c>
      <c r="E596" s="236" t="s">
        <v>19</v>
      </c>
      <c r="F596" s="237" t="s">
        <v>181</v>
      </c>
      <c r="G596" s="235"/>
      <c r="H596" s="236" t="s">
        <v>19</v>
      </c>
      <c r="I596" s="238"/>
      <c r="J596" s="235"/>
      <c r="K596" s="235"/>
      <c r="L596" s="239"/>
      <c r="M596" s="240"/>
      <c r="N596" s="241"/>
      <c r="O596" s="241"/>
      <c r="P596" s="241"/>
      <c r="Q596" s="241"/>
      <c r="R596" s="241"/>
      <c r="S596" s="241"/>
      <c r="T596" s="24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3" t="s">
        <v>157</v>
      </c>
      <c r="AU596" s="243" t="s">
        <v>90</v>
      </c>
      <c r="AV596" s="13" t="s">
        <v>84</v>
      </c>
      <c r="AW596" s="13" t="s">
        <v>37</v>
      </c>
      <c r="AX596" s="13" t="s">
        <v>76</v>
      </c>
      <c r="AY596" s="243" t="s">
        <v>137</v>
      </c>
    </row>
    <row r="597" s="14" customFormat="1">
      <c r="A597" s="14"/>
      <c r="B597" s="244"/>
      <c r="C597" s="245"/>
      <c r="D597" s="227" t="s">
        <v>157</v>
      </c>
      <c r="E597" s="246" t="s">
        <v>19</v>
      </c>
      <c r="F597" s="247" t="s">
        <v>590</v>
      </c>
      <c r="G597" s="245"/>
      <c r="H597" s="248">
        <v>17.806000000000001</v>
      </c>
      <c r="I597" s="249"/>
      <c r="J597" s="245"/>
      <c r="K597" s="245"/>
      <c r="L597" s="250"/>
      <c r="M597" s="251"/>
      <c r="N597" s="252"/>
      <c r="O597" s="252"/>
      <c r="P597" s="252"/>
      <c r="Q597" s="252"/>
      <c r="R597" s="252"/>
      <c r="S597" s="252"/>
      <c r="T597" s="253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4" t="s">
        <v>157</v>
      </c>
      <c r="AU597" s="254" t="s">
        <v>90</v>
      </c>
      <c r="AV597" s="14" t="s">
        <v>90</v>
      </c>
      <c r="AW597" s="14" t="s">
        <v>37</v>
      </c>
      <c r="AX597" s="14" t="s">
        <v>76</v>
      </c>
      <c r="AY597" s="254" t="s">
        <v>137</v>
      </c>
    </row>
    <row r="598" s="15" customFormat="1">
      <c r="A598" s="15"/>
      <c r="B598" s="255"/>
      <c r="C598" s="256"/>
      <c r="D598" s="227" t="s">
        <v>157</v>
      </c>
      <c r="E598" s="257" t="s">
        <v>19</v>
      </c>
      <c r="F598" s="258" t="s">
        <v>183</v>
      </c>
      <c r="G598" s="256"/>
      <c r="H598" s="259">
        <v>79.238</v>
      </c>
      <c r="I598" s="260"/>
      <c r="J598" s="256"/>
      <c r="K598" s="256"/>
      <c r="L598" s="261"/>
      <c r="M598" s="262"/>
      <c r="N598" s="263"/>
      <c r="O598" s="263"/>
      <c r="P598" s="263"/>
      <c r="Q598" s="263"/>
      <c r="R598" s="263"/>
      <c r="S598" s="263"/>
      <c r="T598" s="264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65" t="s">
        <v>157</v>
      </c>
      <c r="AU598" s="265" t="s">
        <v>90</v>
      </c>
      <c r="AV598" s="15" t="s">
        <v>145</v>
      </c>
      <c r="AW598" s="15" t="s">
        <v>37</v>
      </c>
      <c r="AX598" s="15" t="s">
        <v>84</v>
      </c>
      <c r="AY598" s="265" t="s">
        <v>137</v>
      </c>
    </row>
    <row r="599" s="2" customFormat="1" ht="24.15" customHeight="1">
      <c r="A599" s="40"/>
      <c r="B599" s="41"/>
      <c r="C599" s="214" t="s">
        <v>643</v>
      </c>
      <c r="D599" s="214" t="s">
        <v>140</v>
      </c>
      <c r="E599" s="215" t="s">
        <v>644</v>
      </c>
      <c r="F599" s="216" t="s">
        <v>645</v>
      </c>
      <c r="G599" s="217" t="s">
        <v>153</v>
      </c>
      <c r="H599" s="218">
        <v>11.304</v>
      </c>
      <c r="I599" s="219"/>
      <c r="J599" s="220">
        <f>ROUND(I599*H599,2)</f>
        <v>0</v>
      </c>
      <c r="K599" s="216" t="s">
        <v>144</v>
      </c>
      <c r="L599" s="46"/>
      <c r="M599" s="221" t="s">
        <v>19</v>
      </c>
      <c r="N599" s="222" t="s">
        <v>48</v>
      </c>
      <c r="O599" s="86"/>
      <c r="P599" s="223">
        <f>O599*H599</f>
        <v>0</v>
      </c>
      <c r="Q599" s="223">
        <v>0</v>
      </c>
      <c r="R599" s="223">
        <f>Q599*H599</f>
        <v>0</v>
      </c>
      <c r="S599" s="223">
        <v>0.0025000000000000001</v>
      </c>
      <c r="T599" s="224">
        <f>S599*H599</f>
        <v>0.02826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25" t="s">
        <v>274</v>
      </c>
      <c r="AT599" s="225" t="s">
        <v>140</v>
      </c>
      <c r="AU599" s="225" t="s">
        <v>90</v>
      </c>
      <c r="AY599" s="19" t="s">
        <v>137</v>
      </c>
      <c r="BE599" s="226">
        <f>IF(N599="základní",J599,0)</f>
        <v>0</v>
      </c>
      <c r="BF599" s="226">
        <f>IF(N599="snížená",J599,0)</f>
        <v>0</v>
      </c>
      <c r="BG599" s="226">
        <f>IF(N599="zákl. přenesená",J599,0)</f>
        <v>0</v>
      </c>
      <c r="BH599" s="226">
        <f>IF(N599="sníž. přenesená",J599,0)</f>
        <v>0</v>
      </c>
      <c r="BI599" s="226">
        <f>IF(N599="nulová",J599,0)</f>
        <v>0</v>
      </c>
      <c r="BJ599" s="19" t="s">
        <v>90</v>
      </c>
      <c r="BK599" s="226">
        <f>ROUND(I599*H599,2)</f>
        <v>0</v>
      </c>
      <c r="BL599" s="19" t="s">
        <v>274</v>
      </c>
      <c r="BM599" s="225" t="s">
        <v>646</v>
      </c>
    </row>
    <row r="600" s="2" customFormat="1">
      <c r="A600" s="40"/>
      <c r="B600" s="41"/>
      <c r="C600" s="42"/>
      <c r="D600" s="227" t="s">
        <v>147</v>
      </c>
      <c r="E600" s="42"/>
      <c r="F600" s="228" t="s">
        <v>647</v>
      </c>
      <c r="G600" s="42"/>
      <c r="H600" s="42"/>
      <c r="I600" s="229"/>
      <c r="J600" s="42"/>
      <c r="K600" s="42"/>
      <c r="L600" s="46"/>
      <c r="M600" s="230"/>
      <c r="N600" s="231"/>
      <c r="O600" s="86"/>
      <c r="P600" s="86"/>
      <c r="Q600" s="86"/>
      <c r="R600" s="86"/>
      <c r="S600" s="86"/>
      <c r="T600" s="87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147</v>
      </c>
      <c r="AU600" s="19" t="s">
        <v>90</v>
      </c>
    </row>
    <row r="601" s="2" customFormat="1">
      <c r="A601" s="40"/>
      <c r="B601" s="41"/>
      <c r="C601" s="42"/>
      <c r="D601" s="232" t="s">
        <v>149</v>
      </c>
      <c r="E601" s="42"/>
      <c r="F601" s="233" t="s">
        <v>648</v>
      </c>
      <c r="G601" s="42"/>
      <c r="H601" s="42"/>
      <c r="I601" s="229"/>
      <c r="J601" s="42"/>
      <c r="K601" s="42"/>
      <c r="L601" s="46"/>
      <c r="M601" s="230"/>
      <c r="N601" s="231"/>
      <c r="O601" s="86"/>
      <c r="P601" s="86"/>
      <c r="Q601" s="86"/>
      <c r="R601" s="86"/>
      <c r="S601" s="86"/>
      <c r="T601" s="87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T601" s="19" t="s">
        <v>149</v>
      </c>
      <c r="AU601" s="19" t="s">
        <v>90</v>
      </c>
    </row>
    <row r="602" s="13" customFormat="1">
      <c r="A602" s="13"/>
      <c r="B602" s="234"/>
      <c r="C602" s="235"/>
      <c r="D602" s="227" t="s">
        <v>157</v>
      </c>
      <c r="E602" s="236" t="s">
        <v>19</v>
      </c>
      <c r="F602" s="237" t="s">
        <v>172</v>
      </c>
      <c r="G602" s="235"/>
      <c r="H602" s="236" t="s">
        <v>19</v>
      </c>
      <c r="I602" s="238"/>
      <c r="J602" s="235"/>
      <c r="K602" s="235"/>
      <c r="L602" s="239"/>
      <c r="M602" s="240"/>
      <c r="N602" s="241"/>
      <c r="O602" s="241"/>
      <c r="P602" s="241"/>
      <c r="Q602" s="241"/>
      <c r="R602" s="241"/>
      <c r="S602" s="241"/>
      <c r="T602" s="24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3" t="s">
        <v>157</v>
      </c>
      <c r="AU602" s="243" t="s">
        <v>90</v>
      </c>
      <c r="AV602" s="13" t="s">
        <v>84</v>
      </c>
      <c r="AW602" s="13" t="s">
        <v>37</v>
      </c>
      <c r="AX602" s="13" t="s">
        <v>76</v>
      </c>
      <c r="AY602" s="243" t="s">
        <v>137</v>
      </c>
    </row>
    <row r="603" s="14" customFormat="1">
      <c r="A603" s="14"/>
      <c r="B603" s="244"/>
      <c r="C603" s="245"/>
      <c r="D603" s="227" t="s">
        <v>157</v>
      </c>
      <c r="E603" s="246" t="s">
        <v>19</v>
      </c>
      <c r="F603" s="247" t="s">
        <v>606</v>
      </c>
      <c r="G603" s="245"/>
      <c r="H603" s="248">
        <v>11.304</v>
      </c>
      <c r="I603" s="249"/>
      <c r="J603" s="245"/>
      <c r="K603" s="245"/>
      <c r="L603" s="250"/>
      <c r="M603" s="251"/>
      <c r="N603" s="252"/>
      <c r="O603" s="252"/>
      <c r="P603" s="252"/>
      <c r="Q603" s="252"/>
      <c r="R603" s="252"/>
      <c r="S603" s="252"/>
      <c r="T603" s="25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4" t="s">
        <v>157</v>
      </c>
      <c r="AU603" s="254" t="s">
        <v>90</v>
      </c>
      <c r="AV603" s="14" t="s">
        <v>90</v>
      </c>
      <c r="AW603" s="14" t="s">
        <v>37</v>
      </c>
      <c r="AX603" s="14" t="s">
        <v>84</v>
      </c>
      <c r="AY603" s="254" t="s">
        <v>137</v>
      </c>
    </row>
    <row r="604" s="2" customFormat="1" ht="21.75" customHeight="1">
      <c r="A604" s="40"/>
      <c r="B604" s="41"/>
      <c r="C604" s="214" t="s">
        <v>649</v>
      </c>
      <c r="D604" s="214" t="s">
        <v>140</v>
      </c>
      <c r="E604" s="215" t="s">
        <v>650</v>
      </c>
      <c r="F604" s="216" t="s">
        <v>651</v>
      </c>
      <c r="G604" s="217" t="s">
        <v>153</v>
      </c>
      <c r="H604" s="218">
        <v>96.837000000000003</v>
      </c>
      <c r="I604" s="219"/>
      <c r="J604" s="220">
        <f>ROUND(I604*H604,2)</f>
        <v>0</v>
      </c>
      <c r="K604" s="216" t="s">
        <v>144</v>
      </c>
      <c r="L604" s="46"/>
      <c r="M604" s="221" t="s">
        <v>19</v>
      </c>
      <c r="N604" s="222" t="s">
        <v>48</v>
      </c>
      <c r="O604" s="86"/>
      <c r="P604" s="223">
        <f>O604*H604</f>
        <v>0</v>
      </c>
      <c r="Q604" s="223">
        <v>0.00029999999999999997</v>
      </c>
      <c r="R604" s="223">
        <f>Q604*H604</f>
        <v>0.0290511</v>
      </c>
      <c r="S604" s="223">
        <v>0</v>
      </c>
      <c r="T604" s="224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25" t="s">
        <v>274</v>
      </c>
      <c r="AT604" s="225" t="s">
        <v>140</v>
      </c>
      <c r="AU604" s="225" t="s">
        <v>90</v>
      </c>
      <c r="AY604" s="19" t="s">
        <v>137</v>
      </c>
      <c r="BE604" s="226">
        <f>IF(N604="základní",J604,0)</f>
        <v>0</v>
      </c>
      <c r="BF604" s="226">
        <f>IF(N604="snížená",J604,0)</f>
        <v>0</v>
      </c>
      <c r="BG604" s="226">
        <f>IF(N604="zákl. přenesená",J604,0)</f>
        <v>0</v>
      </c>
      <c r="BH604" s="226">
        <f>IF(N604="sníž. přenesená",J604,0)</f>
        <v>0</v>
      </c>
      <c r="BI604" s="226">
        <f>IF(N604="nulová",J604,0)</f>
        <v>0</v>
      </c>
      <c r="BJ604" s="19" t="s">
        <v>90</v>
      </c>
      <c r="BK604" s="226">
        <f>ROUND(I604*H604,2)</f>
        <v>0</v>
      </c>
      <c r="BL604" s="19" t="s">
        <v>274</v>
      </c>
      <c r="BM604" s="225" t="s">
        <v>652</v>
      </c>
    </row>
    <row r="605" s="2" customFormat="1">
      <c r="A605" s="40"/>
      <c r="B605" s="41"/>
      <c r="C605" s="42"/>
      <c r="D605" s="227" t="s">
        <v>147</v>
      </c>
      <c r="E605" s="42"/>
      <c r="F605" s="228" t="s">
        <v>653</v>
      </c>
      <c r="G605" s="42"/>
      <c r="H605" s="42"/>
      <c r="I605" s="229"/>
      <c r="J605" s="42"/>
      <c r="K605" s="42"/>
      <c r="L605" s="46"/>
      <c r="M605" s="230"/>
      <c r="N605" s="231"/>
      <c r="O605" s="86"/>
      <c r="P605" s="86"/>
      <c r="Q605" s="86"/>
      <c r="R605" s="86"/>
      <c r="S605" s="86"/>
      <c r="T605" s="87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147</v>
      </c>
      <c r="AU605" s="19" t="s">
        <v>90</v>
      </c>
    </row>
    <row r="606" s="2" customFormat="1">
      <c r="A606" s="40"/>
      <c r="B606" s="41"/>
      <c r="C606" s="42"/>
      <c r="D606" s="232" t="s">
        <v>149</v>
      </c>
      <c r="E606" s="42"/>
      <c r="F606" s="233" t="s">
        <v>654</v>
      </c>
      <c r="G606" s="42"/>
      <c r="H606" s="42"/>
      <c r="I606" s="229"/>
      <c r="J606" s="42"/>
      <c r="K606" s="42"/>
      <c r="L606" s="46"/>
      <c r="M606" s="230"/>
      <c r="N606" s="231"/>
      <c r="O606" s="86"/>
      <c r="P606" s="86"/>
      <c r="Q606" s="86"/>
      <c r="R606" s="86"/>
      <c r="S606" s="86"/>
      <c r="T606" s="87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9" t="s">
        <v>149</v>
      </c>
      <c r="AU606" s="19" t="s">
        <v>90</v>
      </c>
    </row>
    <row r="607" s="13" customFormat="1">
      <c r="A607" s="13"/>
      <c r="B607" s="234"/>
      <c r="C607" s="235"/>
      <c r="D607" s="227" t="s">
        <v>157</v>
      </c>
      <c r="E607" s="236" t="s">
        <v>19</v>
      </c>
      <c r="F607" s="237" t="s">
        <v>605</v>
      </c>
      <c r="G607" s="235"/>
      <c r="H607" s="236" t="s">
        <v>19</v>
      </c>
      <c r="I607" s="238"/>
      <c r="J607" s="235"/>
      <c r="K607" s="235"/>
      <c r="L607" s="239"/>
      <c r="M607" s="240"/>
      <c r="N607" s="241"/>
      <c r="O607" s="241"/>
      <c r="P607" s="241"/>
      <c r="Q607" s="241"/>
      <c r="R607" s="241"/>
      <c r="S607" s="241"/>
      <c r="T607" s="24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3" t="s">
        <v>157</v>
      </c>
      <c r="AU607" s="243" t="s">
        <v>90</v>
      </c>
      <c r="AV607" s="13" t="s">
        <v>84</v>
      </c>
      <c r="AW607" s="13" t="s">
        <v>37</v>
      </c>
      <c r="AX607" s="13" t="s">
        <v>76</v>
      </c>
      <c r="AY607" s="243" t="s">
        <v>137</v>
      </c>
    </row>
    <row r="608" s="13" customFormat="1">
      <c r="A608" s="13"/>
      <c r="B608" s="234"/>
      <c r="C608" s="235"/>
      <c r="D608" s="227" t="s">
        <v>157</v>
      </c>
      <c r="E608" s="236" t="s">
        <v>19</v>
      </c>
      <c r="F608" s="237" t="s">
        <v>170</v>
      </c>
      <c r="G608" s="235"/>
      <c r="H608" s="236" t="s">
        <v>19</v>
      </c>
      <c r="I608" s="238"/>
      <c r="J608" s="235"/>
      <c r="K608" s="235"/>
      <c r="L608" s="239"/>
      <c r="M608" s="240"/>
      <c r="N608" s="241"/>
      <c r="O608" s="241"/>
      <c r="P608" s="241"/>
      <c r="Q608" s="241"/>
      <c r="R608" s="241"/>
      <c r="S608" s="241"/>
      <c r="T608" s="24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3" t="s">
        <v>157</v>
      </c>
      <c r="AU608" s="243" t="s">
        <v>90</v>
      </c>
      <c r="AV608" s="13" t="s">
        <v>84</v>
      </c>
      <c r="AW608" s="13" t="s">
        <v>37</v>
      </c>
      <c r="AX608" s="13" t="s">
        <v>76</v>
      </c>
      <c r="AY608" s="243" t="s">
        <v>137</v>
      </c>
    </row>
    <row r="609" s="14" customFormat="1">
      <c r="A609" s="14"/>
      <c r="B609" s="244"/>
      <c r="C609" s="245"/>
      <c r="D609" s="227" t="s">
        <v>157</v>
      </c>
      <c r="E609" s="246" t="s">
        <v>19</v>
      </c>
      <c r="F609" s="247" t="s">
        <v>587</v>
      </c>
      <c r="G609" s="245"/>
      <c r="H609" s="248">
        <v>14.94</v>
      </c>
      <c r="I609" s="249"/>
      <c r="J609" s="245"/>
      <c r="K609" s="245"/>
      <c r="L609" s="250"/>
      <c r="M609" s="251"/>
      <c r="N609" s="252"/>
      <c r="O609" s="252"/>
      <c r="P609" s="252"/>
      <c r="Q609" s="252"/>
      <c r="R609" s="252"/>
      <c r="S609" s="252"/>
      <c r="T609" s="25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4" t="s">
        <v>157</v>
      </c>
      <c r="AU609" s="254" t="s">
        <v>90</v>
      </c>
      <c r="AV609" s="14" t="s">
        <v>90</v>
      </c>
      <c r="AW609" s="14" t="s">
        <v>37</v>
      </c>
      <c r="AX609" s="14" t="s">
        <v>76</v>
      </c>
      <c r="AY609" s="254" t="s">
        <v>137</v>
      </c>
    </row>
    <row r="610" s="13" customFormat="1">
      <c r="A610" s="13"/>
      <c r="B610" s="234"/>
      <c r="C610" s="235"/>
      <c r="D610" s="227" t="s">
        <v>157</v>
      </c>
      <c r="E610" s="236" t="s">
        <v>19</v>
      </c>
      <c r="F610" s="237" t="s">
        <v>172</v>
      </c>
      <c r="G610" s="235"/>
      <c r="H610" s="236" t="s">
        <v>19</v>
      </c>
      <c r="I610" s="238"/>
      <c r="J610" s="235"/>
      <c r="K610" s="235"/>
      <c r="L610" s="239"/>
      <c r="M610" s="240"/>
      <c r="N610" s="241"/>
      <c r="O610" s="241"/>
      <c r="P610" s="241"/>
      <c r="Q610" s="241"/>
      <c r="R610" s="241"/>
      <c r="S610" s="241"/>
      <c r="T610" s="24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3" t="s">
        <v>157</v>
      </c>
      <c r="AU610" s="243" t="s">
        <v>90</v>
      </c>
      <c r="AV610" s="13" t="s">
        <v>84</v>
      </c>
      <c r="AW610" s="13" t="s">
        <v>37</v>
      </c>
      <c r="AX610" s="13" t="s">
        <v>76</v>
      </c>
      <c r="AY610" s="243" t="s">
        <v>137</v>
      </c>
    </row>
    <row r="611" s="14" customFormat="1">
      <c r="A611" s="14"/>
      <c r="B611" s="244"/>
      <c r="C611" s="245"/>
      <c r="D611" s="227" t="s">
        <v>157</v>
      </c>
      <c r="E611" s="246" t="s">
        <v>19</v>
      </c>
      <c r="F611" s="247" t="s">
        <v>606</v>
      </c>
      <c r="G611" s="245"/>
      <c r="H611" s="248">
        <v>11.304</v>
      </c>
      <c r="I611" s="249"/>
      <c r="J611" s="245"/>
      <c r="K611" s="245"/>
      <c r="L611" s="250"/>
      <c r="M611" s="251"/>
      <c r="N611" s="252"/>
      <c r="O611" s="252"/>
      <c r="P611" s="252"/>
      <c r="Q611" s="252"/>
      <c r="R611" s="252"/>
      <c r="S611" s="252"/>
      <c r="T611" s="253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4" t="s">
        <v>157</v>
      </c>
      <c r="AU611" s="254" t="s">
        <v>90</v>
      </c>
      <c r="AV611" s="14" t="s">
        <v>90</v>
      </c>
      <c r="AW611" s="14" t="s">
        <v>37</v>
      </c>
      <c r="AX611" s="14" t="s">
        <v>76</v>
      </c>
      <c r="AY611" s="254" t="s">
        <v>137</v>
      </c>
    </row>
    <row r="612" s="13" customFormat="1">
      <c r="A612" s="13"/>
      <c r="B612" s="234"/>
      <c r="C612" s="235"/>
      <c r="D612" s="227" t="s">
        <v>157</v>
      </c>
      <c r="E612" s="236" t="s">
        <v>19</v>
      </c>
      <c r="F612" s="237" t="s">
        <v>177</v>
      </c>
      <c r="G612" s="235"/>
      <c r="H612" s="236" t="s">
        <v>19</v>
      </c>
      <c r="I612" s="238"/>
      <c r="J612" s="235"/>
      <c r="K612" s="235"/>
      <c r="L612" s="239"/>
      <c r="M612" s="240"/>
      <c r="N612" s="241"/>
      <c r="O612" s="241"/>
      <c r="P612" s="241"/>
      <c r="Q612" s="241"/>
      <c r="R612" s="241"/>
      <c r="S612" s="241"/>
      <c r="T612" s="24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3" t="s">
        <v>157</v>
      </c>
      <c r="AU612" s="243" t="s">
        <v>90</v>
      </c>
      <c r="AV612" s="13" t="s">
        <v>84</v>
      </c>
      <c r="AW612" s="13" t="s">
        <v>37</v>
      </c>
      <c r="AX612" s="13" t="s">
        <v>76</v>
      </c>
      <c r="AY612" s="243" t="s">
        <v>137</v>
      </c>
    </row>
    <row r="613" s="14" customFormat="1">
      <c r="A613" s="14"/>
      <c r="B613" s="244"/>
      <c r="C613" s="245"/>
      <c r="D613" s="227" t="s">
        <v>157</v>
      </c>
      <c r="E613" s="246" t="s">
        <v>19</v>
      </c>
      <c r="F613" s="247" t="s">
        <v>588</v>
      </c>
      <c r="G613" s="245"/>
      <c r="H613" s="248">
        <v>16.108000000000001</v>
      </c>
      <c r="I613" s="249"/>
      <c r="J613" s="245"/>
      <c r="K613" s="245"/>
      <c r="L613" s="250"/>
      <c r="M613" s="251"/>
      <c r="N613" s="252"/>
      <c r="O613" s="252"/>
      <c r="P613" s="252"/>
      <c r="Q613" s="252"/>
      <c r="R613" s="252"/>
      <c r="S613" s="252"/>
      <c r="T613" s="253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4" t="s">
        <v>157</v>
      </c>
      <c r="AU613" s="254" t="s">
        <v>90</v>
      </c>
      <c r="AV613" s="14" t="s">
        <v>90</v>
      </c>
      <c r="AW613" s="14" t="s">
        <v>37</v>
      </c>
      <c r="AX613" s="14" t="s">
        <v>76</v>
      </c>
      <c r="AY613" s="254" t="s">
        <v>137</v>
      </c>
    </row>
    <row r="614" s="13" customFormat="1">
      <c r="A614" s="13"/>
      <c r="B614" s="234"/>
      <c r="C614" s="235"/>
      <c r="D614" s="227" t="s">
        <v>157</v>
      </c>
      <c r="E614" s="236" t="s">
        <v>19</v>
      </c>
      <c r="F614" s="237" t="s">
        <v>179</v>
      </c>
      <c r="G614" s="235"/>
      <c r="H614" s="236" t="s">
        <v>19</v>
      </c>
      <c r="I614" s="238"/>
      <c r="J614" s="235"/>
      <c r="K614" s="235"/>
      <c r="L614" s="239"/>
      <c r="M614" s="240"/>
      <c r="N614" s="241"/>
      <c r="O614" s="241"/>
      <c r="P614" s="241"/>
      <c r="Q614" s="241"/>
      <c r="R614" s="241"/>
      <c r="S614" s="241"/>
      <c r="T614" s="242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3" t="s">
        <v>157</v>
      </c>
      <c r="AU614" s="243" t="s">
        <v>90</v>
      </c>
      <c r="AV614" s="13" t="s">
        <v>84</v>
      </c>
      <c r="AW614" s="13" t="s">
        <v>37</v>
      </c>
      <c r="AX614" s="13" t="s">
        <v>76</v>
      </c>
      <c r="AY614" s="243" t="s">
        <v>137</v>
      </c>
    </row>
    <row r="615" s="14" customFormat="1">
      <c r="A615" s="14"/>
      <c r="B615" s="244"/>
      <c r="C615" s="245"/>
      <c r="D615" s="227" t="s">
        <v>157</v>
      </c>
      <c r="E615" s="246" t="s">
        <v>19</v>
      </c>
      <c r="F615" s="247" t="s">
        <v>589</v>
      </c>
      <c r="G615" s="245"/>
      <c r="H615" s="248">
        <v>19.079999999999998</v>
      </c>
      <c r="I615" s="249"/>
      <c r="J615" s="245"/>
      <c r="K615" s="245"/>
      <c r="L615" s="250"/>
      <c r="M615" s="251"/>
      <c r="N615" s="252"/>
      <c r="O615" s="252"/>
      <c r="P615" s="252"/>
      <c r="Q615" s="252"/>
      <c r="R615" s="252"/>
      <c r="S615" s="252"/>
      <c r="T615" s="253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4" t="s">
        <v>157</v>
      </c>
      <c r="AU615" s="254" t="s">
        <v>90</v>
      </c>
      <c r="AV615" s="14" t="s">
        <v>90</v>
      </c>
      <c r="AW615" s="14" t="s">
        <v>37</v>
      </c>
      <c r="AX615" s="14" t="s">
        <v>76</v>
      </c>
      <c r="AY615" s="254" t="s">
        <v>137</v>
      </c>
    </row>
    <row r="616" s="13" customFormat="1">
      <c r="A616" s="13"/>
      <c r="B616" s="234"/>
      <c r="C616" s="235"/>
      <c r="D616" s="227" t="s">
        <v>157</v>
      </c>
      <c r="E616" s="236" t="s">
        <v>19</v>
      </c>
      <c r="F616" s="237" t="s">
        <v>181</v>
      </c>
      <c r="G616" s="235"/>
      <c r="H616" s="236" t="s">
        <v>19</v>
      </c>
      <c r="I616" s="238"/>
      <c r="J616" s="235"/>
      <c r="K616" s="235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157</v>
      </c>
      <c r="AU616" s="243" t="s">
        <v>90</v>
      </c>
      <c r="AV616" s="13" t="s">
        <v>84</v>
      </c>
      <c r="AW616" s="13" t="s">
        <v>37</v>
      </c>
      <c r="AX616" s="13" t="s">
        <v>76</v>
      </c>
      <c r="AY616" s="243" t="s">
        <v>137</v>
      </c>
    </row>
    <row r="617" s="14" customFormat="1">
      <c r="A617" s="14"/>
      <c r="B617" s="244"/>
      <c r="C617" s="245"/>
      <c r="D617" s="227" t="s">
        <v>157</v>
      </c>
      <c r="E617" s="246" t="s">
        <v>19</v>
      </c>
      <c r="F617" s="247" t="s">
        <v>590</v>
      </c>
      <c r="G617" s="245"/>
      <c r="H617" s="248">
        <v>17.806000000000001</v>
      </c>
      <c r="I617" s="249"/>
      <c r="J617" s="245"/>
      <c r="K617" s="245"/>
      <c r="L617" s="250"/>
      <c r="M617" s="251"/>
      <c r="N617" s="252"/>
      <c r="O617" s="252"/>
      <c r="P617" s="252"/>
      <c r="Q617" s="252"/>
      <c r="R617" s="252"/>
      <c r="S617" s="252"/>
      <c r="T617" s="25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4" t="s">
        <v>157</v>
      </c>
      <c r="AU617" s="254" t="s">
        <v>90</v>
      </c>
      <c r="AV617" s="14" t="s">
        <v>90</v>
      </c>
      <c r="AW617" s="14" t="s">
        <v>37</v>
      </c>
      <c r="AX617" s="14" t="s">
        <v>76</v>
      </c>
      <c r="AY617" s="254" t="s">
        <v>137</v>
      </c>
    </row>
    <row r="618" s="16" customFormat="1">
      <c r="A618" s="16"/>
      <c r="B618" s="266"/>
      <c r="C618" s="267"/>
      <c r="D618" s="227" t="s">
        <v>157</v>
      </c>
      <c r="E618" s="268" t="s">
        <v>19</v>
      </c>
      <c r="F618" s="269" t="s">
        <v>240</v>
      </c>
      <c r="G618" s="267"/>
      <c r="H618" s="270">
        <v>79.238</v>
      </c>
      <c r="I618" s="271"/>
      <c r="J618" s="267"/>
      <c r="K618" s="267"/>
      <c r="L618" s="272"/>
      <c r="M618" s="273"/>
      <c r="N618" s="274"/>
      <c r="O618" s="274"/>
      <c r="P618" s="274"/>
      <c r="Q618" s="274"/>
      <c r="R618" s="274"/>
      <c r="S618" s="274"/>
      <c r="T618" s="275"/>
      <c r="U618" s="16"/>
      <c r="V618" s="16"/>
      <c r="W618" s="16"/>
      <c r="X618" s="16"/>
      <c r="Y618" s="16"/>
      <c r="Z618" s="16"/>
      <c r="AA618" s="16"/>
      <c r="AB618" s="16"/>
      <c r="AC618" s="16"/>
      <c r="AD618" s="16"/>
      <c r="AE618" s="16"/>
      <c r="AT618" s="276" t="s">
        <v>157</v>
      </c>
      <c r="AU618" s="276" t="s">
        <v>90</v>
      </c>
      <c r="AV618" s="16" t="s">
        <v>138</v>
      </c>
      <c r="AW618" s="16" t="s">
        <v>37</v>
      </c>
      <c r="AX618" s="16" t="s">
        <v>76</v>
      </c>
      <c r="AY618" s="276" t="s">
        <v>137</v>
      </c>
    </row>
    <row r="619" s="13" customFormat="1">
      <c r="A619" s="13"/>
      <c r="B619" s="234"/>
      <c r="C619" s="235"/>
      <c r="D619" s="227" t="s">
        <v>157</v>
      </c>
      <c r="E619" s="236" t="s">
        <v>19</v>
      </c>
      <c r="F619" s="237" t="s">
        <v>241</v>
      </c>
      <c r="G619" s="235"/>
      <c r="H619" s="236" t="s">
        <v>19</v>
      </c>
      <c r="I619" s="238"/>
      <c r="J619" s="235"/>
      <c r="K619" s="235"/>
      <c r="L619" s="239"/>
      <c r="M619" s="240"/>
      <c r="N619" s="241"/>
      <c r="O619" s="241"/>
      <c r="P619" s="241"/>
      <c r="Q619" s="241"/>
      <c r="R619" s="241"/>
      <c r="S619" s="241"/>
      <c r="T619" s="24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3" t="s">
        <v>157</v>
      </c>
      <c r="AU619" s="243" t="s">
        <v>90</v>
      </c>
      <c r="AV619" s="13" t="s">
        <v>84</v>
      </c>
      <c r="AW619" s="13" t="s">
        <v>37</v>
      </c>
      <c r="AX619" s="13" t="s">
        <v>76</v>
      </c>
      <c r="AY619" s="243" t="s">
        <v>137</v>
      </c>
    </row>
    <row r="620" s="13" customFormat="1">
      <c r="A620" s="13"/>
      <c r="B620" s="234"/>
      <c r="C620" s="235"/>
      <c r="D620" s="227" t="s">
        <v>157</v>
      </c>
      <c r="E620" s="236" t="s">
        <v>19</v>
      </c>
      <c r="F620" s="237" t="s">
        <v>167</v>
      </c>
      <c r="G620" s="235"/>
      <c r="H620" s="236" t="s">
        <v>19</v>
      </c>
      <c r="I620" s="238"/>
      <c r="J620" s="235"/>
      <c r="K620" s="235"/>
      <c r="L620" s="239"/>
      <c r="M620" s="240"/>
      <c r="N620" s="241"/>
      <c r="O620" s="241"/>
      <c r="P620" s="241"/>
      <c r="Q620" s="241"/>
      <c r="R620" s="241"/>
      <c r="S620" s="241"/>
      <c r="T620" s="24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3" t="s">
        <v>157</v>
      </c>
      <c r="AU620" s="243" t="s">
        <v>90</v>
      </c>
      <c r="AV620" s="13" t="s">
        <v>84</v>
      </c>
      <c r="AW620" s="13" t="s">
        <v>37</v>
      </c>
      <c r="AX620" s="13" t="s">
        <v>76</v>
      </c>
      <c r="AY620" s="243" t="s">
        <v>137</v>
      </c>
    </row>
    <row r="621" s="14" customFormat="1">
      <c r="A621" s="14"/>
      <c r="B621" s="244"/>
      <c r="C621" s="245"/>
      <c r="D621" s="227" t="s">
        <v>157</v>
      </c>
      <c r="E621" s="246" t="s">
        <v>19</v>
      </c>
      <c r="F621" s="247" t="s">
        <v>242</v>
      </c>
      <c r="G621" s="245"/>
      <c r="H621" s="248">
        <v>15.638</v>
      </c>
      <c r="I621" s="249"/>
      <c r="J621" s="245"/>
      <c r="K621" s="245"/>
      <c r="L621" s="250"/>
      <c r="M621" s="251"/>
      <c r="N621" s="252"/>
      <c r="O621" s="252"/>
      <c r="P621" s="252"/>
      <c r="Q621" s="252"/>
      <c r="R621" s="252"/>
      <c r="S621" s="252"/>
      <c r="T621" s="25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4" t="s">
        <v>157</v>
      </c>
      <c r="AU621" s="254" t="s">
        <v>90</v>
      </c>
      <c r="AV621" s="14" t="s">
        <v>90</v>
      </c>
      <c r="AW621" s="14" t="s">
        <v>37</v>
      </c>
      <c r="AX621" s="14" t="s">
        <v>76</v>
      </c>
      <c r="AY621" s="254" t="s">
        <v>137</v>
      </c>
    </row>
    <row r="622" s="13" customFormat="1">
      <c r="A622" s="13"/>
      <c r="B622" s="234"/>
      <c r="C622" s="235"/>
      <c r="D622" s="227" t="s">
        <v>157</v>
      </c>
      <c r="E622" s="236" t="s">
        <v>19</v>
      </c>
      <c r="F622" s="237" t="s">
        <v>175</v>
      </c>
      <c r="G622" s="235"/>
      <c r="H622" s="236" t="s">
        <v>19</v>
      </c>
      <c r="I622" s="238"/>
      <c r="J622" s="235"/>
      <c r="K622" s="235"/>
      <c r="L622" s="239"/>
      <c r="M622" s="240"/>
      <c r="N622" s="241"/>
      <c r="O622" s="241"/>
      <c r="P622" s="241"/>
      <c r="Q622" s="241"/>
      <c r="R622" s="241"/>
      <c r="S622" s="241"/>
      <c r="T622" s="24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3" t="s">
        <v>157</v>
      </c>
      <c r="AU622" s="243" t="s">
        <v>90</v>
      </c>
      <c r="AV622" s="13" t="s">
        <v>84</v>
      </c>
      <c r="AW622" s="13" t="s">
        <v>37</v>
      </c>
      <c r="AX622" s="13" t="s">
        <v>76</v>
      </c>
      <c r="AY622" s="243" t="s">
        <v>137</v>
      </c>
    </row>
    <row r="623" s="14" customFormat="1">
      <c r="A623" s="14"/>
      <c r="B623" s="244"/>
      <c r="C623" s="245"/>
      <c r="D623" s="227" t="s">
        <v>157</v>
      </c>
      <c r="E623" s="246" t="s">
        <v>19</v>
      </c>
      <c r="F623" s="247" t="s">
        <v>243</v>
      </c>
      <c r="G623" s="245"/>
      <c r="H623" s="248">
        <v>1.9610000000000001</v>
      </c>
      <c r="I623" s="249"/>
      <c r="J623" s="245"/>
      <c r="K623" s="245"/>
      <c r="L623" s="250"/>
      <c r="M623" s="251"/>
      <c r="N623" s="252"/>
      <c r="O623" s="252"/>
      <c r="P623" s="252"/>
      <c r="Q623" s="252"/>
      <c r="R623" s="252"/>
      <c r="S623" s="252"/>
      <c r="T623" s="25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4" t="s">
        <v>157</v>
      </c>
      <c r="AU623" s="254" t="s">
        <v>90</v>
      </c>
      <c r="AV623" s="14" t="s">
        <v>90</v>
      </c>
      <c r="AW623" s="14" t="s">
        <v>37</v>
      </c>
      <c r="AX623" s="14" t="s">
        <v>76</v>
      </c>
      <c r="AY623" s="254" t="s">
        <v>137</v>
      </c>
    </row>
    <row r="624" s="16" customFormat="1">
      <c r="A624" s="16"/>
      <c r="B624" s="266"/>
      <c r="C624" s="267"/>
      <c r="D624" s="227" t="s">
        <v>157</v>
      </c>
      <c r="E624" s="268" t="s">
        <v>19</v>
      </c>
      <c r="F624" s="269" t="s">
        <v>240</v>
      </c>
      <c r="G624" s="267"/>
      <c r="H624" s="270">
        <v>17.599</v>
      </c>
      <c r="I624" s="271"/>
      <c r="J624" s="267"/>
      <c r="K624" s="267"/>
      <c r="L624" s="272"/>
      <c r="M624" s="273"/>
      <c r="N624" s="274"/>
      <c r="O624" s="274"/>
      <c r="P624" s="274"/>
      <c r="Q624" s="274"/>
      <c r="R624" s="274"/>
      <c r="S624" s="274"/>
      <c r="T624" s="275"/>
      <c r="U624" s="16"/>
      <c r="V624" s="16"/>
      <c r="W624" s="16"/>
      <c r="X624" s="16"/>
      <c r="Y624" s="16"/>
      <c r="Z624" s="16"/>
      <c r="AA624" s="16"/>
      <c r="AB624" s="16"/>
      <c r="AC624" s="16"/>
      <c r="AD624" s="16"/>
      <c r="AE624" s="16"/>
      <c r="AT624" s="276" t="s">
        <v>157</v>
      </c>
      <c r="AU624" s="276" t="s">
        <v>90</v>
      </c>
      <c r="AV624" s="16" t="s">
        <v>138</v>
      </c>
      <c r="AW624" s="16" t="s">
        <v>37</v>
      </c>
      <c r="AX624" s="16" t="s">
        <v>76</v>
      </c>
      <c r="AY624" s="276" t="s">
        <v>137</v>
      </c>
    </row>
    <row r="625" s="15" customFormat="1">
      <c r="A625" s="15"/>
      <c r="B625" s="255"/>
      <c r="C625" s="256"/>
      <c r="D625" s="227" t="s">
        <v>157</v>
      </c>
      <c r="E625" s="257" t="s">
        <v>19</v>
      </c>
      <c r="F625" s="258" t="s">
        <v>183</v>
      </c>
      <c r="G625" s="256"/>
      <c r="H625" s="259">
        <v>96.837000000000003</v>
      </c>
      <c r="I625" s="260"/>
      <c r="J625" s="256"/>
      <c r="K625" s="256"/>
      <c r="L625" s="261"/>
      <c r="M625" s="262"/>
      <c r="N625" s="263"/>
      <c r="O625" s="263"/>
      <c r="P625" s="263"/>
      <c r="Q625" s="263"/>
      <c r="R625" s="263"/>
      <c r="S625" s="263"/>
      <c r="T625" s="264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65" t="s">
        <v>157</v>
      </c>
      <c r="AU625" s="265" t="s">
        <v>90</v>
      </c>
      <c r="AV625" s="15" t="s">
        <v>145</v>
      </c>
      <c r="AW625" s="15" t="s">
        <v>37</v>
      </c>
      <c r="AX625" s="15" t="s">
        <v>84</v>
      </c>
      <c r="AY625" s="265" t="s">
        <v>137</v>
      </c>
    </row>
    <row r="626" s="2" customFormat="1" ht="55.5" customHeight="1">
      <c r="A626" s="40"/>
      <c r="B626" s="41"/>
      <c r="C626" s="277" t="s">
        <v>655</v>
      </c>
      <c r="D626" s="277" t="s">
        <v>340</v>
      </c>
      <c r="E626" s="278" t="s">
        <v>656</v>
      </c>
      <c r="F626" s="279" t="s">
        <v>657</v>
      </c>
      <c r="G626" s="280" t="s">
        <v>153</v>
      </c>
      <c r="H626" s="281">
        <v>106.521</v>
      </c>
      <c r="I626" s="282"/>
      <c r="J626" s="283">
        <f>ROUND(I626*H626,2)</f>
        <v>0</v>
      </c>
      <c r="K626" s="279" t="s">
        <v>144</v>
      </c>
      <c r="L626" s="284"/>
      <c r="M626" s="285" t="s">
        <v>19</v>
      </c>
      <c r="N626" s="286" t="s">
        <v>48</v>
      </c>
      <c r="O626" s="86"/>
      <c r="P626" s="223">
        <f>O626*H626</f>
        <v>0</v>
      </c>
      <c r="Q626" s="223">
        <v>0.0025999999999999999</v>
      </c>
      <c r="R626" s="223">
        <f>Q626*H626</f>
        <v>0.2769546</v>
      </c>
      <c r="S626" s="223">
        <v>0</v>
      </c>
      <c r="T626" s="224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25" t="s">
        <v>343</v>
      </c>
      <c r="AT626" s="225" t="s">
        <v>340</v>
      </c>
      <c r="AU626" s="225" t="s">
        <v>90</v>
      </c>
      <c r="AY626" s="19" t="s">
        <v>137</v>
      </c>
      <c r="BE626" s="226">
        <f>IF(N626="základní",J626,0)</f>
        <v>0</v>
      </c>
      <c r="BF626" s="226">
        <f>IF(N626="snížená",J626,0)</f>
        <v>0</v>
      </c>
      <c r="BG626" s="226">
        <f>IF(N626="zákl. přenesená",J626,0)</f>
        <v>0</v>
      </c>
      <c r="BH626" s="226">
        <f>IF(N626="sníž. přenesená",J626,0)</f>
        <v>0</v>
      </c>
      <c r="BI626" s="226">
        <f>IF(N626="nulová",J626,0)</f>
        <v>0</v>
      </c>
      <c r="BJ626" s="19" t="s">
        <v>90</v>
      </c>
      <c r="BK626" s="226">
        <f>ROUND(I626*H626,2)</f>
        <v>0</v>
      </c>
      <c r="BL626" s="19" t="s">
        <v>274</v>
      </c>
      <c r="BM626" s="225" t="s">
        <v>658</v>
      </c>
    </row>
    <row r="627" s="2" customFormat="1">
      <c r="A627" s="40"/>
      <c r="B627" s="41"/>
      <c r="C627" s="42"/>
      <c r="D627" s="227" t="s">
        <v>147</v>
      </c>
      <c r="E627" s="42"/>
      <c r="F627" s="228" t="s">
        <v>657</v>
      </c>
      <c r="G627" s="42"/>
      <c r="H627" s="42"/>
      <c r="I627" s="229"/>
      <c r="J627" s="42"/>
      <c r="K627" s="42"/>
      <c r="L627" s="46"/>
      <c r="M627" s="230"/>
      <c r="N627" s="231"/>
      <c r="O627" s="86"/>
      <c r="P627" s="86"/>
      <c r="Q627" s="86"/>
      <c r="R627" s="86"/>
      <c r="S627" s="86"/>
      <c r="T627" s="87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9" t="s">
        <v>147</v>
      </c>
      <c r="AU627" s="19" t="s">
        <v>90</v>
      </c>
    </row>
    <row r="628" s="14" customFormat="1">
      <c r="A628" s="14"/>
      <c r="B628" s="244"/>
      <c r="C628" s="245"/>
      <c r="D628" s="227" t="s">
        <v>157</v>
      </c>
      <c r="E628" s="245"/>
      <c r="F628" s="247" t="s">
        <v>659</v>
      </c>
      <c r="G628" s="245"/>
      <c r="H628" s="248">
        <v>106.521</v>
      </c>
      <c r="I628" s="249"/>
      <c r="J628" s="245"/>
      <c r="K628" s="245"/>
      <c r="L628" s="250"/>
      <c r="M628" s="251"/>
      <c r="N628" s="252"/>
      <c r="O628" s="252"/>
      <c r="P628" s="252"/>
      <c r="Q628" s="252"/>
      <c r="R628" s="252"/>
      <c r="S628" s="252"/>
      <c r="T628" s="253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4" t="s">
        <v>157</v>
      </c>
      <c r="AU628" s="254" t="s">
        <v>90</v>
      </c>
      <c r="AV628" s="14" t="s">
        <v>90</v>
      </c>
      <c r="AW628" s="14" t="s">
        <v>4</v>
      </c>
      <c r="AX628" s="14" t="s">
        <v>84</v>
      </c>
      <c r="AY628" s="254" t="s">
        <v>137</v>
      </c>
    </row>
    <row r="629" s="2" customFormat="1" ht="21.75" customHeight="1">
      <c r="A629" s="40"/>
      <c r="B629" s="41"/>
      <c r="C629" s="214" t="s">
        <v>660</v>
      </c>
      <c r="D629" s="214" t="s">
        <v>140</v>
      </c>
      <c r="E629" s="215" t="s">
        <v>661</v>
      </c>
      <c r="F629" s="216" t="s">
        <v>662</v>
      </c>
      <c r="G629" s="217" t="s">
        <v>277</v>
      </c>
      <c r="H629" s="218">
        <v>12.08</v>
      </c>
      <c r="I629" s="219"/>
      <c r="J629" s="220">
        <f>ROUND(I629*H629,2)</f>
        <v>0</v>
      </c>
      <c r="K629" s="216" t="s">
        <v>144</v>
      </c>
      <c r="L629" s="46"/>
      <c r="M629" s="221" t="s">
        <v>19</v>
      </c>
      <c r="N629" s="222" t="s">
        <v>48</v>
      </c>
      <c r="O629" s="86"/>
      <c r="P629" s="223">
        <f>O629*H629</f>
        <v>0</v>
      </c>
      <c r="Q629" s="223">
        <v>0</v>
      </c>
      <c r="R629" s="223">
        <f>Q629*H629</f>
        <v>0</v>
      </c>
      <c r="S629" s="223">
        <v>0.00029999999999999997</v>
      </c>
      <c r="T629" s="224">
        <f>S629*H629</f>
        <v>0.0036239999999999996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25" t="s">
        <v>274</v>
      </c>
      <c r="AT629" s="225" t="s">
        <v>140</v>
      </c>
      <c r="AU629" s="225" t="s">
        <v>90</v>
      </c>
      <c r="AY629" s="19" t="s">
        <v>137</v>
      </c>
      <c r="BE629" s="226">
        <f>IF(N629="základní",J629,0)</f>
        <v>0</v>
      </c>
      <c r="BF629" s="226">
        <f>IF(N629="snížená",J629,0)</f>
        <v>0</v>
      </c>
      <c r="BG629" s="226">
        <f>IF(N629="zákl. přenesená",J629,0)</f>
        <v>0</v>
      </c>
      <c r="BH629" s="226">
        <f>IF(N629="sníž. přenesená",J629,0)</f>
        <v>0</v>
      </c>
      <c r="BI629" s="226">
        <f>IF(N629="nulová",J629,0)</f>
        <v>0</v>
      </c>
      <c r="BJ629" s="19" t="s">
        <v>90</v>
      </c>
      <c r="BK629" s="226">
        <f>ROUND(I629*H629,2)</f>
        <v>0</v>
      </c>
      <c r="BL629" s="19" t="s">
        <v>274</v>
      </c>
      <c r="BM629" s="225" t="s">
        <v>663</v>
      </c>
    </row>
    <row r="630" s="2" customFormat="1">
      <c r="A630" s="40"/>
      <c r="B630" s="41"/>
      <c r="C630" s="42"/>
      <c r="D630" s="227" t="s">
        <v>147</v>
      </c>
      <c r="E630" s="42"/>
      <c r="F630" s="228" t="s">
        <v>664</v>
      </c>
      <c r="G630" s="42"/>
      <c r="H630" s="42"/>
      <c r="I630" s="229"/>
      <c r="J630" s="42"/>
      <c r="K630" s="42"/>
      <c r="L630" s="46"/>
      <c r="M630" s="230"/>
      <c r="N630" s="231"/>
      <c r="O630" s="86"/>
      <c r="P630" s="86"/>
      <c r="Q630" s="86"/>
      <c r="R630" s="86"/>
      <c r="S630" s="86"/>
      <c r="T630" s="87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T630" s="19" t="s">
        <v>147</v>
      </c>
      <c r="AU630" s="19" t="s">
        <v>90</v>
      </c>
    </row>
    <row r="631" s="2" customFormat="1">
      <c r="A631" s="40"/>
      <c r="B631" s="41"/>
      <c r="C631" s="42"/>
      <c r="D631" s="232" t="s">
        <v>149</v>
      </c>
      <c r="E631" s="42"/>
      <c r="F631" s="233" t="s">
        <v>665</v>
      </c>
      <c r="G631" s="42"/>
      <c r="H631" s="42"/>
      <c r="I631" s="229"/>
      <c r="J631" s="42"/>
      <c r="K631" s="42"/>
      <c r="L631" s="46"/>
      <c r="M631" s="230"/>
      <c r="N631" s="231"/>
      <c r="O631" s="86"/>
      <c r="P631" s="86"/>
      <c r="Q631" s="86"/>
      <c r="R631" s="86"/>
      <c r="S631" s="86"/>
      <c r="T631" s="87"/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T631" s="19" t="s">
        <v>149</v>
      </c>
      <c r="AU631" s="19" t="s">
        <v>90</v>
      </c>
    </row>
    <row r="632" s="13" customFormat="1">
      <c r="A632" s="13"/>
      <c r="B632" s="234"/>
      <c r="C632" s="235"/>
      <c r="D632" s="227" t="s">
        <v>157</v>
      </c>
      <c r="E632" s="236" t="s">
        <v>19</v>
      </c>
      <c r="F632" s="237" t="s">
        <v>172</v>
      </c>
      <c r="G632" s="235"/>
      <c r="H632" s="236" t="s">
        <v>19</v>
      </c>
      <c r="I632" s="238"/>
      <c r="J632" s="235"/>
      <c r="K632" s="235"/>
      <c r="L632" s="239"/>
      <c r="M632" s="240"/>
      <c r="N632" s="241"/>
      <c r="O632" s="241"/>
      <c r="P632" s="241"/>
      <c r="Q632" s="241"/>
      <c r="R632" s="241"/>
      <c r="S632" s="241"/>
      <c r="T632" s="24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3" t="s">
        <v>157</v>
      </c>
      <c r="AU632" s="243" t="s">
        <v>90</v>
      </c>
      <c r="AV632" s="13" t="s">
        <v>84</v>
      </c>
      <c r="AW632" s="13" t="s">
        <v>37</v>
      </c>
      <c r="AX632" s="13" t="s">
        <v>76</v>
      </c>
      <c r="AY632" s="243" t="s">
        <v>137</v>
      </c>
    </row>
    <row r="633" s="14" customFormat="1">
      <c r="A633" s="14"/>
      <c r="B633" s="244"/>
      <c r="C633" s="245"/>
      <c r="D633" s="227" t="s">
        <v>157</v>
      </c>
      <c r="E633" s="246" t="s">
        <v>19</v>
      </c>
      <c r="F633" s="247" t="s">
        <v>492</v>
      </c>
      <c r="G633" s="245"/>
      <c r="H633" s="248">
        <v>13.779999999999999</v>
      </c>
      <c r="I633" s="249"/>
      <c r="J633" s="245"/>
      <c r="K633" s="245"/>
      <c r="L633" s="250"/>
      <c r="M633" s="251"/>
      <c r="N633" s="252"/>
      <c r="O633" s="252"/>
      <c r="P633" s="252"/>
      <c r="Q633" s="252"/>
      <c r="R633" s="252"/>
      <c r="S633" s="252"/>
      <c r="T633" s="253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4" t="s">
        <v>157</v>
      </c>
      <c r="AU633" s="254" t="s">
        <v>90</v>
      </c>
      <c r="AV633" s="14" t="s">
        <v>90</v>
      </c>
      <c r="AW633" s="14" t="s">
        <v>37</v>
      </c>
      <c r="AX633" s="14" t="s">
        <v>76</v>
      </c>
      <c r="AY633" s="254" t="s">
        <v>137</v>
      </c>
    </row>
    <row r="634" s="14" customFormat="1">
      <c r="A634" s="14"/>
      <c r="B634" s="244"/>
      <c r="C634" s="245"/>
      <c r="D634" s="227" t="s">
        <v>157</v>
      </c>
      <c r="E634" s="246" t="s">
        <v>19</v>
      </c>
      <c r="F634" s="247" t="s">
        <v>493</v>
      </c>
      <c r="G634" s="245"/>
      <c r="H634" s="248">
        <v>-1.7</v>
      </c>
      <c r="I634" s="249"/>
      <c r="J634" s="245"/>
      <c r="K634" s="245"/>
      <c r="L634" s="250"/>
      <c r="M634" s="251"/>
      <c r="N634" s="252"/>
      <c r="O634" s="252"/>
      <c r="P634" s="252"/>
      <c r="Q634" s="252"/>
      <c r="R634" s="252"/>
      <c r="S634" s="252"/>
      <c r="T634" s="253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4" t="s">
        <v>157</v>
      </c>
      <c r="AU634" s="254" t="s">
        <v>90</v>
      </c>
      <c r="AV634" s="14" t="s">
        <v>90</v>
      </c>
      <c r="AW634" s="14" t="s">
        <v>37</v>
      </c>
      <c r="AX634" s="14" t="s">
        <v>76</v>
      </c>
      <c r="AY634" s="254" t="s">
        <v>137</v>
      </c>
    </row>
    <row r="635" s="15" customFormat="1">
      <c r="A635" s="15"/>
      <c r="B635" s="255"/>
      <c r="C635" s="256"/>
      <c r="D635" s="227" t="s">
        <v>157</v>
      </c>
      <c r="E635" s="257" t="s">
        <v>19</v>
      </c>
      <c r="F635" s="258" t="s">
        <v>183</v>
      </c>
      <c r="G635" s="256"/>
      <c r="H635" s="259">
        <v>12.08</v>
      </c>
      <c r="I635" s="260"/>
      <c r="J635" s="256"/>
      <c r="K635" s="256"/>
      <c r="L635" s="261"/>
      <c r="M635" s="262"/>
      <c r="N635" s="263"/>
      <c r="O635" s="263"/>
      <c r="P635" s="263"/>
      <c r="Q635" s="263"/>
      <c r="R635" s="263"/>
      <c r="S635" s="263"/>
      <c r="T635" s="264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65" t="s">
        <v>157</v>
      </c>
      <c r="AU635" s="265" t="s">
        <v>90</v>
      </c>
      <c r="AV635" s="15" t="s">
        <v>145</v>
      </c>
      <c r="AW635" s="15" t="s">
        <v>37</v>
      </c>
      <c r="AX635" s="15" t="s">
        <v>84</v>
      </c>
      <c r="AY635" s="265" t="s">
        <v>137</v>
      </c>
    </row>
    <row r="636" s="2" customFormat="1" ht="16.5" customHeight="1">
      <c r="A636" s="40"/>
      <c r="B636" s="41"/>
      <c r="C636" s="214" t="s">
        <v>666</v>
      </c>
      <c r="D636" s="214" t="s">
        <v>140</v>
      </c>
      <c r="E636" s="215" t="s">
        <v>667</v>
      </c>
      <c r="F636" s="216" t="s">
        <v>668</v>
      </c>
      <c r="G636" s="217" t="s">
        <v>277</v>
      </c>
      <c r="H636" s="218">
        <v>98.680000000000007</v>
      </c>
      <c r="I636" s="219"/>
      <c r="J636" s="220">
        <f>ROUND(I636*H636,2)</f>
        <v>0</v>
      </c>
      <c r="K636" s="216" t="s">
        <v>144</v>
      </c>
      <c r="L636" s="46"/>
      <c r="M636" s="221" t="s">
        <v>19</v>
      </c>
      <c r="N636" s="222" t="s">
        <v>48</v>
      </c>
      <c r="O636" s="86"/>
      <c r="P636" s="223">
        <f>O636*H636</f>
        <v>0</v>
      </c>
      <c r="Q636" s="223">
        <v>3.0000000000000001E-05</v>
      </c>
      <c r="R636" s="223">
        <f>Q636*H636</f>
        <v>0.0029604000000000002</v>
      </c>
      <c r="S636" s="223">
        <v>0</v>
      </c>
      <c r="T636" s="224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25" t="s">
        <v>274</v>
      </c>
      <c r="AT636" s="225" t="s">
        <v>140</v>
      </c>
      <c r="AU636" s="225" t="s">
        <v>90</v>
      </c>
      <c r="AY636" s="19" t="s">
        <v>137</v>
      </c>
      <c r="BE636" s="226">
        <f>IF(N636="základní",J636,0)</f>
        <v>0</v>
      </c>
      <c r="BF636" s="226">
        <f>IF(N636="snížená",J636,0)</f>
        <v>0</v>
      </c>
      <c r="BG636" s="226">
        <f>IF(N636="zákl. přenesená",J636,0)</f>
        <v>0</v>
      </c>
      <c r="BH636" s="226">
        <f>IF(N636="sníž. přenesená",J636,0)</f>
        <v>0</v>
      </c>
      <c r="BI636" s="226">
        <f>IF(N636="nulová",J636,0)</f>
        <v>0</v>
      </c>
      <c r="BJ636" s="19" t="s">
        <v>90</v>
      </c>
      <c r="BK636" s="226">
        <f>ROUND(I636*H636,2)</f>
        <v>0</v>
      </c>
      <c r="BL636" s="19" t="s">
        <v>274</v>
      </c>
      <c r="BM636" s="225" t="s">
        <v>669</v>
      </c>
    </row>
    <row r="637" s="2" customFormat="1">
      <c r="A637" s="40"/>
      <c r="B637" s="41"/>
      <c r="C637" s="42"/>
      <c r="D637" s="227" t="s">
        <v>147</v>
      </c>
      <c r="E637" s="42"/>
      <c r="F637" s="228" t="s">
        <v>670</v>
      </c>
      <c r="G637" s="42"/>
      <c r="H637" s="42"/>
      <c r="I637" s="229"/>
      <c r="J637" s="42"/>
      <c r="K637" s="42"/>
      <c r="L637" s="46"/>
      <c r="M637" s="230"/>
      <c r="N637" s="231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147</v>
      </c>
      <c r="AU637" s="19" t="s">
        <v>90</v>
      </c>
    </row>
    <row r="638" s="2" customFormat="1">
      <c r="A638" s="40"/>
      <c r="B638" s="41"/>
      <c r="C638" s="42"/>
      <c r="D638" s="232" t="s">
        <v>149</v>
      </c>
      <c r="E638" s="42"/>
      <c r="F638" s="233" t="s">
        <v>671</v>
      </c>
      <c r="G638" s="42"/>
      <c r="H638" s="42"/>
      <c r="I638" s="229"/>
      <c r="J638" s="42"/>
      <c r="K638" s="42"/>
      <c r="L638" s="46"/>
      <c r="M638" s="230"/>
      <c r="N638" s="231"/>
      <c r="O638" s="86"/>
      <c r="P638" s="86"/>
      <c r="Q638" s="86"/>
      <c r="R638" s="86"/>
      <c r="S638" s="86"/>
      <c r="T638" s="87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T638" s="19" t="s">
        <v>149</v>
      </c>
      <c r="AU638" s="19" t="s">
        <v>90</v>
      </c>
    </row>
    <row r="639" s="13" customFormat="1">
      <c r="A639" s="13"/>
      <c r="B639" s="234"/>
      <c r="C639" s="235"/>
      <c r="D639" s="227" t="s">
        <v>157</v>
      </c>
      <c r="E639" s="236" t="s">
        <v>19</v>
      </c>
      <c r="F639" s="237" t="s">
        <v>605</v>
      </c>
      <c r="G639" s="235"/>
      <c r="H639" s="236" t="s">
        <v>19</v>
      </c>
      <c r="I639" s="238"/>
      <c r="J639" s="235"/>
      <c r="K639" s="235"/>
      <c r="L639" s="239"/>
      <c r="M639" s="240"/>
      <c r="N639" s="241"/>
      <c r="O639" s="241"/>
      <c r="P639" s="241"/>
      <c r="Q639" s="241"/>
      <c r="R639" s="241"/>
      <c r="S639" s="241"/>
      <c r="T639" s="24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3" t="s">
        <v>157</v>
      </c>
      <c r="AU639" s="243" t="s">
        <v>90</v>
      </c>
      <c r="AV639" s="13" t="s">
        <v>84</v>
      </c>
      <c r="AW639" s="13" t="s">
        <v>37</v>
      </c>
      <c r="AX639" s="13" t="s">
        <v>76</v>
      </c>
      <c r="AY639" s="243" t="s">
        <v>137</v>
      </c>
    </row>
    <row r="640" s="13" customFormat="1">
      <c r="A640" s="13"/>
      <c r="B640" s="234"/>
      <c r="C640" s="235"/>
      <c r="D640" s="227" t="s">
        <v>157</v>
      </c>
      <c r="E640" s="236" t="s">
        <v>19</v>
      </c>
      <c r="F640" s="237" t="s">
        <v>170</v>
      </c>
      <c r="G640" s="235"/>
      <c r="H640" s="236" t="s">
        <v>19</v>
      </c>
      <c r="I640" s="238"/>
      <c r="J640" s="235"/>
      <c r="K640" s="235"/>
      <c r="L640" s="239"/>
      <c r="M640" s="240"/>
      <c r="N640" s="241"/>
      <c r="O640" s="241"/>
      <c r="P640" s="241"/>
      <c r="Q640" s="241"/>
      <c r="R640" s="241"/>
      <c r="S640" s="241"/>
      <c r="T640" s="24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3" t="s">
        <v>157</v>
      </c>
      <c r="AU640" s="243" t="s">
        <v>90</v>
      </c>
      <c r="AV640" s="13" t="s">
        <v>84</v>
      </c>
      <c r="AW640" s="13" t="s">
        <v>37</v>
      </c>
      <c r="AX640" s="13" t="s">
        <v>76</v>
      </c>
      <c r="AY640" s="243" t="s">
        <v>137</v>
      </c>
    </row>
    <row r="641" s="14" customFormat="1">
      <c r="A641" s="14"/>
      <c r="B641" s="244"/>
      <c r="C641" s="245"/>
      <c r="D641" s="227" t="s">
        <v>157</v>
      </c>
      <c r="E641" s="246" t="s">
        <v>19</v>
      </c>
      <c r="F641" s="247" t="s">
        <v>672</v>
      </c>
      <c r="G641" s="245"/>
      <c r="H641" s="248">
        <v>14.619999999999999</v>
      </c>
      <c r="I641" s="249"/>
      <c r="J641" s="245"/>
      <c r="K641" s="245"/>
      <c r="L641" s="250"/>
      <c r="M641" s="251"/>
      <c r="N641" s="252"/>
      <c r="O641" s="252"/>
      <c r="P641" s="252"/>
      <c r="Q641" s="252"/>
      <c r="R641" s="252"/>
      <c r="S641" s="252"/>
      <c r="T641" s="253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4" t="s">
        <v>157</v>
      </c>
      <c r="AU641" s="254" t="s">
        <v>90</v>
      </c>
      <c r="AV641" s="14" t="s">
        <v>90</v>
      </c>
      <c r="AW641" s="14" t="s">
        <v>37</v>
      </c>
      <c r="AX641" s="14" t="s">
        <v>76</v>
      </c>
      <c r="AY641" s="254" t="s">
        <v>137</v>
      </c>
    </row>
    <row r="642" s="13" customFormat="1">
      <c r="A642" s="13"/>
      <c r="B642" s="234"/>
      <c r="C642" s="235"/>
      <c r="D642" s="227" t="s">
        <v>157</v>
      </c>
      <c r="E642" s="236" t="s">
        <v>19</v>
      </c>
      <c r="F642" s="237" t="s">
        <v>172</v>
      </c>
      <c r="G642" s="235"/>
      <c r="H642" s="236" t="s">
        <v>19</v>
      </c>
      <c r="I642" s="238"/>
      <c r="J642" s="235"/>
      <c r="K642" s="235"/>
      <c r="L642" s="239"/>
      <c r="M642" s="240"/>
      <c r="N642" s="241"/>
      <c r="O642" s="241"/>
      <c r="P642" s="241"/>
      <c r="Q642" s="241"/>
      <c r="R642" s="241"/>
      <c r="S642" s="241"/>
      <c r="T642" s="242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3" t="s">
        <v>157</v>
      </c>
      <c r="AU642" s="243" t="s">
        <v>90</v>
      </c>
      <c r="AV642" s="13" t="s">
        <v>84</v>
      </c>
      <c r="AW642" s="13" t="s">
        <v>37</v>
      </c>
      <c r="AX642" s="13" t="s">
        <v>76</v>
      </c>
      <c r="AY642" s="243" t="s">
        <v>137</v>
      </c>
    </row>
    <row r="643" s="14" customFormat="1">
      <c r="A643" s="14"/>
      <c r="B643" s="244"/>
      <c r="C643" s="245"/>
      <c r="D643" s="227" t="s">
        <v>157</v>
      </c>
      <c r="E643" s="246" t="s">
        <v>19</v>
      </c>
      <c r="F643" s="247" t="s">
        <v>673</v>
      </c>
      <c r="G643" s="245"/>
      <c r="H643" s="248">
        <v>12.98</v>
      </c>
      <c r="I643" s="249"/>
      <c r="J643" s="245"/>
      <c r="K643" s="245"/>
      <c r="L643" s="250"/>
      <c r="M643" s="251"/>
      <c r="N643" s="252"/>
      <c r="O643" s="252"/>
      <c r="P643" s="252"/>
      <c r="Q643" s="252"/>
      <c r="R643" s="252"/>
      <c r="S643" s="252"/>
      <c r="T643" s="253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4" t="s">
        <v>157</v>
      </c>
      <c r="AU643" s="254" t="s">
        <v>90</v>
      </c>
      <c r="AV643" s="14" t="s">
        <v>90</v>
      </c>
      <c r="AW643" s="14" t="s">
        <v>37</v>
      </c>
      <c r="AX643" s="14" t="s">
        <v>76</v>
      </c>
      <c r="AY643" s="254" t="s">
        <v>137</v>
      </c>
    </row>
    <row r="644" s="13" customFormat="1">
      <c r="A644" s="13"/>
      <c r="B644" s="234"/>
      <c r="C644" s="235"/>
      <c r="D644" s="227" t="s">
        <v>157</v>
      </c>
      <c r="E644" s="236" t="s">
        <v>19</v>
      </c>
      <c r="F644" s="237" t="s">
        <v>177</v>
      </c>
      <c r="G644" s="235"/>
      <c r="H644" s="236" t="s">
        <v>19</v>
      </c>
      <c r="I644" s="238"/>
      <c r="J644" s="235"/>
      <c r="K644" s="235"/>
      <c r="L644" s="239"/>
      <c r="M644" s="240"/>
      <c r="N644" s="241"/>
      <c r="O644" s="241"/>
      <c r="P644" s="241"/>
      <c r="Q644" s="241"/>
      <c r="R644" s="241"/>
      <c r="S644" s="241"/>
      <c r="T644" s="242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3" t="s">
        <v>157</v>
      </c>
      <c r="AU644" s="243" t="s">
        <v>90</v>
      </c>
      <c r="AV644" s="13" t="s">
        <v>84</v>
      </c>
      <c r="AW644" s="13" t="s">
        <v>37</v>
      </c>
      <c r="AX644" s="13" t="s">
        <v>76</v>
      </c>
      <c r="AY644" s="243" t="s">
        <v>137</v>
      </c>
    </row>
    <row r="645" s="14" customFormat="1">
      <c r="A645" s="14"/>
      <c r="B645" s="244"/>
      <c r="C645" s="245"/>
      <c r="D645" s="227" t="s">
        <v>157</v>
      </c>
      <c r="E645" s="246" t="s">
        <v>19</v>
      </c>
      <c r="F645" s="247" t="s">
        <v>674</v>
      </c>
      <c r="G645" s="245"/>
      <c r="H645" s="248">
        <v>15.34</v>
      </c>
      <c r="I645" s="249"/>
      <c r="J645" s="245"/>
      <c r="K645" s="245"/>
      <c r="L645" s="250"/>
      <c r="M645" s="251"/>
      <c r="N645" s="252"/>
      <c r="O645" s="252"/>
      <c r="P645" s="252"/>
      <c r="Q645" s="252"/>
      <c r="R645" s="252"/>
      <c r="S645" s="252"/>
      <c r="T645" s="253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4" t="s">
        <v>157</v>
      </c>
      <c r="AU645" s="254" t="s">
        <v>90</v>
      </c>
      <c r="AV645" s="14" t="s">
        <v>90</v>
      </c>
      <c r="AW645" s="14" t="s">
        <v>37</v>
      </c>
      <c r="AX645" s="14" t="s">
        <v>76</v>
      </c>
      <c r="AY645" s="254" t="s">
        <v>137</v>
      </c>
    </row>
    <row r="646" s="13" customFormat="1">
      <c r="A646" s="13"/>
      <c r="B646" s="234"/>
      <c r="C646" s="235"/>
      <c r="D646" s="227" t="s">
        <v>157</v>
      </c>
      <c r="E646" s="236" t="s">
        <v>19</v>
      </c>
      <c r="F646" s="237" t="s">
        <v>179</v>
      </c>
      <c r="G646" s="235"/>
      <c r="H646" s="236" t="s">
        <v>19</v>
      </c>
      <c r="I646" s="238"/>
      <c r="J646" s="235"/>
      <c r="K646" s="235"/>
      <c r="L646" s="239"/>
      <c r="M646" s="240"/>
      <c r="N646" s="241"/>
      <c r="O646" s="241"/>
      <c r="P646" s="241"/>
      <c r="Q646" s="241"/>
      <c r="R646" s="241"/>
      <c r="S646" s="241"/>
      <c r="T646" s="242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3" t="s">
        <v>157</v>
      </c>
      <c r="AU646" s="243" t="s">
        <v>90</v>
      </c>
      <c r="AV646" s="13" t="s">
        <v>84</v>
      </c>
      <c r="AW646" s="13" t="s">
        <v>37</v>
      </c>
      <c r="AX646" s="13" t="s">
        <v>76</v>
      </c>
      <c r="AY646" s="243" t="s">
        <v>137</v>
      </c>
    </row>
    <row r="647" s="14" customFormat="1">
      <c r="A647" s="14"/>
      <c r="B647" s="244"/>
      <c r="C647" s="245"/>
      <c r="D647" s="227" t="s">
        <v>157</v>
      </c>
      <c r="E647" s="246" t="s">
        <v>19</v>
      </c>
      <c r="F647" s="247" t="s">
        <v>675</v>
      </c>
      <c r="G647" s="245"/>
      <c r="H647" s="248">
        <v>15.52</v>
      </c>
      <c r="I647" s="249"/>
      <c r="J647" s="245"/>
      <c r="K647" s="245"/>
      <c r="L647" s="250"/>
      <c r="M647" s="251"/>
      <c r="N647" s="252"/>
      <c r="O647" s="252"/>
      <c r="P647" s="252"/>
      <c r="Q647" s="252"/>
      <c r="R647" s="252"/>
      <c r="S647" s="252"/>
      <c r="T647" s="25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4" t="s">
        <v>157</v>
      </c>
      <c r="AU647" s="254" t="s">
        <v>90</v>
      </c>
      <c r="AV647" s="14" t="s">
        <v>90</v>
      </c>
      <c r="AW647" s="14" t="s">
        <v>37</v>
      </c>
      <c r="AX647" s="14" t="s">
        <v>76</v>
      </c>
      <c r="AY647" s="254" t="s">
        <v>137</v>
      </c>
    </row>
    <row r="648" s="13" customFormat="1">
      <c r="A648" s="13"/>
      <c r="B648" s="234"/>
      <c r="C648" s="235"/>
      <c r="D648" s="227" t="s">
        <v>157</v>
      </c>
      <c r="E648" s="236" t="s">
        <v>19</v>
      </c>
      <c r="F648" s="237" t="s">
        <v>181</v>
      </c>
      <c r="G648" s="235"/>
      <c r="H648" s="236" t="s">
        <v>19</v>
      </c>
      <c r="I648" s="238"/>
      <c r="J648" s="235"/>
      <c r="K648" s="235"/>
      <c r="L648" s="239"/>
      <c r="M648" s="240"/>
      <c r="N648" s="241"/>
      <c r="O648" s="241"/>
      <c r="P648" s="241"/>
      <c r="Q648" s="241"/>
      <c r="R648" s="241"/>
      <c r="S648" s="241"/>
      <c r="T648" s="24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3" t="s">
        <v>157</v>
      </c>
      <c r="AU648" s="243" t="s">
        <v>90</v>
      </c>
      <c r="AV648" s="13" t="s">
        <v>84</v>
      </c>
      <c r="AW648" s="13" t="s">
        <v>37</v>
      </c>
      <c r="AX648" s="13" t="s">
        <v>76</v>
      </c>
      <c r="AY648" s="243" t="s">
        <v>137</v>
      </c>
    </row>
    <row r="649" s="14" customFormat="1">
      <c r="A649" s="14"/>
      <c r="B649" s="244"/>
      <c r="C649" s="245"/>
      <c r="D649" s="227" t="s">
        <v>157</v>
      </c>
      <c r="E649" s="246" t="s">
        <v>19</v>
      </c>
      <c r="F649" s="247" t="s">
        <v>676</v>
      </c>
      <c r="G649" s="245"/>
      <c r="H649" s="248">
        <v>17.140000000000001</v>
      </c>
      <c r="I649" s="249"/>
      <c r="J649" s="245"/>
      <c r="K649" s="245"/>
      <c r="L649" s="250"/>
      <c r="M649" s="251"/>
      <c r="N649" s="252"/>
      <c r="O649" s="252"/>
      <c r="P649" s="252"/>
      <c r="Q649" s="252"/>
      <c r="R649" s="252"/>
      <c r="S649" s="252"/>
      <c r="T649" s="25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4" t="s">
        <v>157</v>
      </c>
      <c r="AU649" s="254" t="s">
        <v>90</v>
      </c>
      <c r="AV649" s="14" t="s">
        <v>90</v>
      </c>
      <c r="AW649" s="14" t="s">
        <v>37</v>
      </c>
      <c r="AX649" s="14" t="s">
        <v>76</v>
      </c>
      <c r="AY649" s="254" t="s">
        <v>137</v>
      </c>
    </row>
    <row r="650" s="16" customFormat="1">
      <c r="A650" s="16"/>
      <c r="B650" s="266"/>
      <c r="C650" s="267"/>
      <c r="D650" s="227" t="s">
        <v>157</v>
      </c>
      <c r="E650" s="268" t="s">
        <v>19</v>
      </c>
      <c r="F650" s="269" t="s">
        <v>240</v>
      </c>
      <c r="G650" s="267"/>
      <c r="H650" s="270">
        <v>75.599999999999994</v>
      </c>
      <c r="I650" s="271"/>
      <c r="J650" s="267"/>
      <c r="K650" s="267"/>
      <c r="L650" s="272"/>
      <c r="M650" s="273"/>
      <c r="N650" s="274"/>
      <c r="O650" s="274"/>
      <c r="P650" s="274"/>
      <c r="Q650" s="274"/>
      <c r="R650" s="274"/>
      <c r="S650" s="274"/>
      <c r="T650" s="275"/>
      <c r="U650" s="16"/>
      <c r="V650" s="16"/>
      <c r="W650" s="16"/>
      <c r="X650" s="16"/>
      <c r="Y650" s="16"/>
      <c r="Z650" s="16"/>
      <c r="AA650" s="16"/>
      <c r="AB650" s="16"/>
      <c r="AC650" s="16"/>
      <c r="AD650" s="16"/>
      <c r="AE650" s="16"/>
      <c r="AT650" s="276" t="s">
        <v>157</v>
      </c>
      <c r="AU650" s="276" t="s">
        <v>90</v>
      </c>
      <c r="AV650" s="16" t="s">
        <v>138</v>
      </c>
      <c r="AW650" s="16" t="s">
        <v>37</v>
      </c>
      <c r="AX650" s="16" t="s">
        <v>76</v>
      </c>
      <c r="AY650" s="276" t="s">
        <v>137</v>
      </c>
    </row>
    <row r="651" s="13" customFormat="1">
      <c r="A651" s="13"/>
      <c r="B651" s="234"/>
      <c r="C651" s="235"/>
      <c r="D651" s="227" t="s">
        <v>157</v>
      </c>
      <c r="E651" s="236" t="s">
        <v>19</v>
      </c>
      <c r="F651" s="237" t="s">
        <v>241</v>
      </c>
      <c r="G651" s="235"/>
      <c r="H651" s="236" t="s">
        <v>19</v>
      </c>
      <c r="I651" s="238"/>
      <c r="J651" s="235"/>
      <c r="K651" s="235"/>
      <c r="L651" s="239"/>
      <c r="M651" s="240"/>
      <c r="N651" s="241"/>
      <c r="O651" s="241"/>
      <c r="P651" s="241"/>
      <c r="Q651" s="241"/>
      <c r="R651" s="241"/>
      <c r="S651" s="241"/>
      <c r="T651" s="242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3" t="s">
        <v>157</v>
      </c>
      <c r="AU651" s="243" t="s">
        <v>90</v>
      </c>
      <c r="AV651" s="13" t="s">
        <v>84</v>
      </c>
      <c r="AW651" s="13" t="s">
        <v>37</v>
      </c>
      <c r="AX651" s="13" t="s">
        <v>76</v>
      </c>
      <c r="AY651" s="243" t="s">
        <v>137</v>
      </c>
    </row>
    <row r="652" s="13" customFormat="1">
      <c r="A652" s="13"/>
      <c r="B652" s="234"/>
      <c r="C652" s="235"/>
      <c r="D652" s="227" t="s">
        <v>157</v>
      </c>
      <c r="E652" s="236" t="s">
        <v>19</v>
      </c>
      <c r="F652" s="237" t="s">
        <v>167</v>
      </c>
      <c r="G652" s="235"/>
      <c r="H652" s="236" t="s">
        <v>19</v>
      </c>
      <c r="I652" s="238"/>
      <c r="J652" s="235"/>
      <c r="K652" s="235"/>
      <c r="L652" s="239"/>
      <c r="M652" s="240"/>
      <c r="N652" s="241"/>
      <c r="O652" s="241"/>
      <c r="P652" s="241"/>
      <c r="Q652" s="241"/>
      <c r="R652" s="241"/>
      <c r="S652" s="241"/>
      <c r="T652" s="242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3" t="s">
        <v>157</v>
      </c>
      <c r="AU652" s="243" t="s">
        <v>90</v>
      </c>
      <c r="AV652" s="13" t="s">
        <v>84</v>
      </c>
      <c r="AW652" s="13" t="s">
        <v>37</v>
      </c>
      <c r="AX652" s="13" t="s">
        <v>76</v>
      </c>
      <c r="AY652" s="243" t="s">
        <v>137</v>
      </c>
    </row>
    <row r="653" s="14" customFormat="1">
      <c r="A653" s="14"/>
      <c r="B653" s="244"/>
      <c r="C653" s="245"/>
      <c r="D653" s="227" t="s">
        <v>157</v>
      </c>
      <c r="E653" s="246" t="s">
        <v>19</v>
      </c>
      <c r="F653" s="247" t="s">
        <v>490</v>
      </c>
      <c r="G653" s="245"/>
      <c r="H653" s="248">
        <v>26.02</v>
      </c>
      <c r="I653" s="249"/>
      <c r="J653" s="245"/>
      <c r="K653" s="245"/>
      <c r="L653" s="250"/>
      <c r="M653" s="251"/>
      <c r="N653" s="252"/>
      <c r="O653" s="252"/>
      <c r="P653" s="252"/>
      <c r="Q653" s="252"/>
      <c r="R653" s="252"/>
      <c r="S653" s="252"/>
      <c r="T653" s="253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4" t="s">
        <v>157</v>
      </c>
      <c r="AU653" s="254" t="s">
        <v>90</v>
      </c>
      <c r="AV653" s="14" t="s">
        <v>90</v>
      </c>
      <c r="AW653" s="14" t="s">
        <v>37</v>
      </c>
      <c r="AX653" s="14" t="s">
        <v>76</v>
      </c>
      <c r="AY653" s="254" t="s">
        <v>137</v>
      </c>
    </row>
    <row r="654" s="14" customFormat="1">
      <c r="A654" s="14"/>
      <c r="B654" s="244"/>
      <c r="C654" s="245"/>
      <c r="D654" s="227" t="s">
        <v>157</v>
      </c>
      <c r="E654" s="246" t="s">
        <v>19</v>
      </c>
      <c r="F654" s="247" t="s">
        <v>491</v>
      </c>
      <c r="G654" s="245"/>
      <c r="H654" s="248">
        <v>-8.1400000000000006</v>
      </c>
      <c r="I654" s="249"/>
      <c r="J654" s="245"/>
      <c r="K654" s="245"/>
      <c r="L654" s="250"/>
      <c r="M654" s="251"/>
      <c r="N654" s="252"/>
      <c r="O654" s="252"/>
      <c r="P654" s="252"/>
      <c r="Q654" s="252"/>
      <c r="R654" s="252"/>
      <c r="S654" s="252"/>
      <c r="T654" s="253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4" t="s">
        <v>157</v>
      </c>
      <c r="AU654" s="254" t="s">
        <v>90</v>
      </c>
      <c r="AV654" s="14" t="s">
        <v>90</v>
      </c>
      <c r="AW654" s="14" t="s">
        <v>37</v>
      </c>
      <c r="AX654" s="14" t="s">
        <v>76</v>
      </c>
      <c r="AY654" s="254" t="s">
        <v>137</v>
      </c>
    </row>
    <row r="655" s="13" customFormat="1">
      <c r="A655" s="13"/>
      <c r="B655" s="234"/>
      <c r="C655" s="235"/>
      <c r="D655" s="227" t="s">
        <v>157</v>
      </c>
      <c r="E655" s="236" t="s">
        <v>19</v>
      </c>
      <c r="F655" s="237" t="s">
        <v>175</v>
      </c>
      <c r="G655" s="235"/>
      <c r="H655" s="236" t="s">
        <v>19</v>
      </c>
      <c r="I655" s="238"/>
      <c r="J655" s="235"/>
      <c r="K655" s="235"/>
      <c r="L655" s="239"/>
      <c r="M655" s="240"/>
      <c r="N655" s="241"/>
      <c r="O655" s="241"/>
      <c r="P655" s="241"/>
      <c r="Q655" s="241"/>
      <c r="R655" s="241"/>
      <c r="S655" s="241"/>
      <c r="T655" s="24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3" t="s">
        <v>157</v>
      </c>
      <c r="AU655" s="243" t="s">
        <v>90</v>
      </c>
      <c r="AV655" s="13" t="s">
        <v>84</v>
      </c>
      <c r="AW655" s="13" t="s">
        <v>37</v>
      </c>
      <c r="AX655" s="13" t="s">
        <v>76</v>
      </c>
      <c r="AY655" s="243" t="s">
        <v>137</v>
      </c>
    </row>
    <row r="656" s="14" customFormat="1">
      <c r="A656" s="14"/>
      <c r="B656" s="244"/>
      <c r="C656" s="245"/>
      <c r="D656" s="227" t="s">
        <v>157</v>
      </c>
      <c r="E656" s="246" t="s">
        <v>19</v>
      </c>
      <c r="F656" s="247" t="s">
        <v>494</v>
      </c>
      <c r="G656" s="245"/>
      <c r="H656" s="248">
        <v>5.7999999999999998</v>
      </c>
      <c r="I656" s="249"/>
      <c r="J656" s="245"/>
      <c r="K656" s="245"/>
      <c r="L656" s="250"/>
      <c r="M656" s="251"/>
      <c r="N656" s="252"/>
      <c r="O656" s="252"/>
      <c r="P656" s="252"/>
      <c r="Q656" s="252"/>
      <c r="R656" s="252"/>
      <c r="S656" s="252"/>
      <c r="T656" s="253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4" t="s">
        <v>157</v>
      </c>
      <c r="AU656" s="254" t="s">
        <v>90</v>
      </c>
      <c r="AV656" s="14" t="s">
        <v>90</v>
      </c>
      <c r="AW656" s="14" t="s">
        <v>37</v>
      </c>
      <c r="AX656" s="14" t="s">
        <v>76</v>
      </c>
      <c r="AY656" s="254" t="s">
        <v>137</v>
      </c>
    </row>
    <row r="657" s="14" customFormat="1">
      <c r="A657" s="14"/>
      <c r="B657" s="244"/>
      <c r="C657" s="245"/>
      <c r="D657" s="227" t="s">
        <v>157</v>
      </c>
      <c r="E657" s="246" t="s">
        <v>19</v>
      </c>
      <c r="F657" s="247" t="s">
        <v>495</v>
      </c>
      <c r="G657" s="245"/>
      <c r="H657" s="248">
        <v>-0.59999999999999998</v>
      </c>
      <c r="I657" s="249"/>
      <c r="J657" s="245"/>
      <c r="K657" s="245"/>
      <c r="L657" s="250"/>
      <c r="M657" s="251"/>
      <c r="N657" s="252"/>
      <c r="O657" s="252"/>
      <c r="P657" s="252"/>
      <c r="Q657" s="252"/>
      <c r="R657" s="252"/>
      <c r="S657" s="252"/>
      <c r="T657" s="25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4" t="s">
        <v>157</v>
      </c>
      <c r="AU657" s="254" t="s">
        <v>90</v>
      </c>
      <c r="AV657" s="14" t="s">
        <v>90</v>
      </c>
      <c r="AW657" s="14" t="s">
        <v>37</v>
      </c>
      <c r="AX657" s="14" t="s">
        <v>76</v>
      </c>
      <c r="AY657" s="254" t="s">
        <v>137</v>
      </c>
    </row>
    <row r="658" s="16" customFormat="1">
      <c r="A658" s="16"/>
      <c r="B658" s="266"/>
      <c r="C658" s="267"/>
      <c r="D658" s="227" t="s">
        <v>157</v>
      </c>
      <c r="E658" s="268" t="s">
        <v>19</v>
      </c>
      <c r="F658" s="269" t="s">
        <v>240</v>
      </c>
      <c r="G658" s="267"/>
      <c r="H658" s="270">
        <v>23.079999999999998</v>
      </c>
      <c r="I658" s="271"/>
      <c r="J658" s="267"/>
      <c r="K658" s="267"/>
      <c r="L658" s="272"/>
      <c r="M658" s="273"/>
      <c r="N658" s="274"/>
      <c r="O658" s="274"/>
      <c r="P658" s="274"/>
      <c r="Q658" s="274"/>
      <c r="R658" s="274"/>
      <c r="S658" s="274"/>
      <c r="T658" s="275"/>
      <c r="U658" s="16"/>
      <c r="V658" s="16"/>
      <c r="W658" s="16"/>
      <c r="X658" s="16"/>
      <c r="Y658" s="16"/>
      <c r="Z658" s="16"/>
      <c r="AA658" s="16"/>
      <c r="AB658" s="16"/>
      <c r="AC658" s="16"/>
      <c r="AD658" s="16"/>
      <c r="AE658" s="16"/>
      <c r="AT658" s="276" t="s">
        <v>157</v>
      </c>
      <c r="AU658" s="276" t="s">
        <v>90</v>
      </c>
      <c r="AV658" s="16" t="s">
        <v>138</v>
      </c>
      <c r="AW658" s="16" t="s">
        <v>37</v>
      </c>
      <c r="AX658" s="16" t="s">
        <v>76</v>
      </c>
      <c r="AY658" s="276" t="s">
        <v>137</v>
      </c>
    </row>
    <row r="659" s="15" customFormat="1">
      <c r="A659" s="15"/>
      <c r="B659" s="255"/>
      <c r="C659" s="256"/>
      <c r="D659" s="227" t="s">
        <v>157</v>
      </c>
      <c r="E659" s="257" t="s">
        <v>19</v>
      </c>
      <c r="F659" s="258" t="s">
        <v>183</v>
      </c>
      <c r="G659" s="256"/>
      <c r="H659" s="259">
        <v>98.680000000000007</v>
      </c>
      <c r="I659" s="260"/>
      <c r="J659" s="256"/>
      <c r="K659" s="256"/>
      <c r="L659" s="261"/>
      <c r="M659" s="262"/>
      <c r="N659" s="263"/>
      <c r="O659" s="263"/>
      <c r="P659" s="263"/>
      <c r="Q659" s="263"/>
      <c r="R659" s="263"/>
      <c r="S659" s="263"/>
      <c r="T659" s="264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65" t="s">
        <v>157</v>
      </c>
      <c r="AU659" s="265" t="s">
        <v>90</v>
      </c>
      <c r="AV659" s="15" t="s">
        <v>145</v>
      </c>
      <c r="AW659" s="15" t="s">
        <v>37</v>
      </c>
      <c r="AX659" s="15" t="s">
        <v>84</v>
      </c>
      <c r="AY659" s="265" t="s">
        <v>137</v>
      </c>
    </row>
    <row r="660" s="2" customFormat="1" ht="55.5" customHeight="1">
      <c r="A660" s="40"/>
      <c r="B660" s="41"/>
      <c r="C660" s="277" t="s">
        <v>677</v>
      </c>
      <c r="D660" s="277" t="s">
        <v>340</v>
      </c>
      <c r="E660" s="278" t="s">
        <v>656</v>
      </c>
      <c r="F660" s="279" t="s">
        <v>657</v>
      </c>
      <c r="G660" s="280" t="s">
        <v>153</v>
      </c>
      <c r="H660" s="281">
        <v>10.065</v>
      </c>
      <c r="I660" s="282"/>
      <c r="J660" s="283">
        <f>ROUND(I660*H660,2)</f>
        <v>0</v>
      </c>
      <c r="K660" s="279" t="s">
        <v>144</v>
      </c>
      <c r="L660" s="284"/>
      <c r="M660" s="285" t="s">
        <v>19</v>
      </c>
      <c r="N660" s="286" t="s">
        <v>48</v>
      </c>
      <c r="O660" s="86"/>
      <c r="P660" s="223">
        <f>O660*H660</f>
        <v>0</v>
      </c>
      <c r="Q660" s="223">
        <v>0.0025999999999999999</v>
      </c>
      <c r="R660" s="223">
        <f>Q660*H660</f>
        <v>0.026168999999999998</v>
      </c>
      <c r="S660" s="223">
        <v>0</v>
      </c>
      <c r="T660" s="224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25" t="s">
        <v>343</v>
      </c>
      <c r="AT660" s="225" t="s">
        <v>340</v>
      </c>
      <c r="AU660" s="225" t="s">
        <v>90</v>
      </c>
      <c r="AY660" s="19" t="s">
        <v>137</v>
      </c>
      <c r="BE660" s="226">
        <f>IF(N660="základní",J660,0)</f>
        <v>0</v>
      </c>
      <c r="BF660" s="226">
        <f>IF(N660="snížená",J660,0)</f>
        <v>0</v>
      </c>
      <c r="BG660" s="226">
        <f>IF(N660="zákl. přenesená",J660,0)</f>
        <v>0</v>
      </c>
      <c r="BH660" s="226">
        <f>IF(N660="sníž. přenesená",J660,0)</f>
        <v>0</v>
      </c>
      <c r="BI660" s="226">
        <f>IF(N660="nulová",J660,0)</f>
        <v>0</v>
      </c>
      <c r="BJ660" s="19" t="s">
        <v>90</v>
      </c>
      <c r="BK660" s="226">
        <f>ROUND(I660*H660,2)</f>
        <v>0</v>
      </c>
      <c r="BL660" s="19" t="s">
        <v>274</v>
      </c>
      <c r="BM660" s="225" t="s">
        <v>678</v>
      </c>
    </row>
    <row r="661" s="2" customFormat="1">
      <c r="A661" s="40"/>
      <c r="B661" s="41"/>
      <c r="C661" s="42"/>
      <c r="D661" s="227" t="s">
        <v>147</v>
      </c>
      <c r="E661" s="42"/>
      <c r="F661" s="228" t="s">
        <v>657</v>
      </c>
      <c r="G661" s="42"/>
      <c r="H661" s="42"/>
      <c r="I661" s="229"/>
      <c r="J661" s="42"/>
      <c r="K661" s="42"/>
      <c r="L661" s="46"/>
      <c r="M661" s="230"/>
      <c r="N661" s="231"/>
      <c r="O661" s="86"/>
      <c r="P661" s="86"/>
      <c r="Q661" s="86"/>
      <c r="R661" s="86"/>
      <c r="S661" s="86"/>
      <c r="T661" s="87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T661" s="19" t="s">
        <v>147</v>
      </c>
      <c r="AU661" s="19" t="s">
        <v>90</v>
      </c>
    </row>
    <row r="662" s="13" customFormat="1">
      <c r="A662" s="13"/>
      <c r="B662" s="234"/>
      <c r="C662" s="235"/>
      <c r="D662" s="227" t="s">
        <v>157</v>
      </c>
      <c r="E662" s="236" t="s">
        <v>19</v>
      </c>
      <c r="F662" s="237" t="s">
        <v>605</v>
      </c>
      <c r="G662" s="235"/>
      <c r="H662" s="236" t="s">
        <v>19</v>
      </c>
      <c r="I662" s="238"/>
      <c r="J662" s="235"/>
      <c r="K662" s="235"/>
      <c r="L662" s="239"/>
      <c r="M662" s="240"/>
      <c r="N662" s="241"/>
      <c r="O662" s="241"/>
      <c r="P662" s="241"/>
      <c r="Q662" s="241"/>
      <c r="R662" s="241"/>
      <c r="S662" s="241"/>
      <c r="T662" s="242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3" t="s">
        <v>157</v>
      </c>
      <c r="AU662" s="243" t="s">
        <v>90</v>
      </c>
      <c r="AV662" s="13" t="s">
        <v>84</v>
      </c>
      <c r="AW662" s="13" t="s">
        <v>37</v>
      </c>
      <c r="AX662" s="13" t="s">
        <v>76</v>
      </c>
      <c r="AY662" s="243" t="s">
        <v>137</v>
      </c>
    </row>
    <row r="663" s="13" customFormat="1">
      <c r="A663" s="13"/>
      <c r="B663" s="234"/>
      <c r="C663" s="235"/>
      <c r="D663" s="227" t="s">
        <v>157</v>
      </c>
      <c r="E663" s="236" t="s">
        <v>19</v>
      </c>
      <c r="F663" s="237" t="s">
        <v>170</v>
      </c>
      <c r="G663" s="235"/>
      <c r="H663" s="236" t="s">
        <v>19</v>
      </c>
      <c r="I663" s="238"/>
      <c r="J663" s="235"/>
      <c r="K663" s="235"/>
      <c r="L663" s="239"/>
      <c r="M663" s="240"/>
      <c r="N663" s="241"/>
      <c r="O663" s="241"/>
      <c r="P663" s="241"/>
      <c r="Q663" s="241"/>
      <c r="R663" s="241"/>
      <c r="S663" s="241"/>
      <c r="T663" s="242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3" t="s">
        <v>157</v>
      </c>
      <c r="AU663" s="243" t="s">
        <v>90</v>
      </c>
      <c r="AV663" s="13" t="s">
        <v>84</v>
      </c>
      <c r="AW663" s="13" t="s">
        <v>37</v>
      </c>
      <c r="AX663" s="13" t="s">
        <v>76</v>
      </c>
      <c r="AY663" s="243" t="s">
        <v>137</v>
      </c>
    </row>
    <row r="664" s="14" customFormat="1">
      <c r="A664" s="14"/>
      <c r="B664" s="244"/>
      <c r="C664" s="245"/>
      <c r="D664" s="227" t="s">
        <v>157</v>
      </c>
      <c r="E664" s="246" t="s">
        <v>19</v>
      </c>
      <c r="F664" s="247" t="s">
        <v>679</v>
      </c>
      <c r="G664" s="245"/>
      <c r="H664" s="248">
        <v>1.462</v>
      </c>
      <c r="I664" s="249"/>
      <c r="J664" s="245"/>
      <c r="K664" s="245"/>
      <c r="L664" s="250"/>
      <c r="M664" s="251"/>
      <c r="N664" s="252"/>
      <c r="O664" s="252"/>
      <c r="P664" s="252"/>
      <c r="Q664" s="252"/>
      <c r="R664" s="252"/>
      <c r="S664" s="252"/>
      <c r="T664" s="25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4" t="s">
        <v>157</v>
      </c>
      <c r="AU664" s="254" t="s">
        <v>90</v>
      </c>
      <c r="AV664" s="14" t="s">
        <v>90</v>
      </c>
      <c r="AW664" s="14" t="s">
        <v>37</v>
      </c>
      <c r="AX664" s="14" t="s">
        <v>76</v>
      </c>
      <c r="AY664" s="254" t="s">
        <v>137</v>
      </c>
    </row>
    <row r="665" s="13" customFormat="1">
      <c r="A665" s="13"/>
      <c r="B665" s="234"/>
      <c r="C665" s="235"/>
      <c r="D665" s="227" t="s">
        <v>157</v>
      </c>
      <c r="E665" s="236" t="s">
        <v>19</v>
      </c>
      <c r="F665" s="237" t="s">
        <v>172</v>
      </c>
      <c r="G665" s="235"/>
      <c r="H665" s="236" t="s">
        <v>19</v>
      </c>
      <c r="I665" s="238"/>
      <c r="J665" s="235"/>
      <c r="K665" s="235"/>
      <c r="L665" s="239"/>
      <c r="M665" s="240"/>
      <c r="N665" s="241"/>
      <c r="O665" s="241"/>
      <c r="P665" s="241"/>
      <c r="Q665" s="241"/>
      <c r="R665" s="241"/>
      <c r="S665" s="241"/>
      <c r="T665" s="24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3" t="s">
        <v>157</v>
      </c>
      <c r="AU665" s="243" t="s">
        <v>90</v>
      </c>
      <c r="AV665" s="13" t="s">
        <v>84</v>
      </c>
      <c r="AW665" s="13" t="s">
        <v>37</v>
      </c>
      <c r="AX665" s="13" t="s">
        <v>76</v>
      </c>
      <c r="AY665" s="243" t="s">
        <v>137</v>
      </c>
    </row>
    <row r="666" s="14" customFormat="1">
      <c r="A666" s="14"/>
      <c r="B666" s="244"/>
      <c r="C666" s="245"/>
      <c r="D666" s="227" t="s">
        <v>157</v>
      </c>
      <c r="E666" s="246" t="s">
        <v>19</v>
      </c>
      <c r="F666" s="247" t="s">
        <v>680</v>
      </c>
      <c r="G666" s="245"/>
      <c r="H666" s="248">
        <v>1.298</v>
      </c>
      <c r="I666" s="249"/>
      <c r="J666" s="245"/>
      <c r="K666" s="245"/>
      <c r="L666" s="250"/>
      <c r="M666" s="251"/>
      <c r="N666" s="252"/>
      <c r="O666" s="252"/>
      <c r="P666" s="252"/>
      <c r="Q666" s="252"/>
      <c r="R666" s="252"/>
      <c r="S666" s="252"/>
      <c r="T666" s="25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4" t="s">
        <v>157</v>
      </c>
      <c r="AU666" s="254" t="s">
        <v>90</v>
      </c>
      <c r="AV666" s="14" t="s">
        <v>90</v>
      </c>
      <c r="AW666" s="14" t="s">
        <v>37</v>
      </c>
      <c r="AX666" s="14" t="s">
        <v>76</v>
      </c>
      <c r="AY666" s="254" t="s">
        <v>137</v>
      </c>
    </row>
    <row r="667" s="13" customFormat="1">
      <c r="A667" s="13"/>
      <c r="B667" s="234"/>
      <c r="C667" s="235"/>
      <c r="D667" s="227" t="s">
        <v>157</v>
      </c>
      <c r="E667" s="236" t="s">
        <v>19</v>
      </c>
      <c r="F667" s="237" t="s">
        <v>177</v>
      </c>
      <c r="G667" s="235"/>
      <c r="H667" s="236" t="s">
        <v>19</v>
      </c>
      <c r="I667" s="238"/>
      <c r="J667" s="235"/>
      <c r="K667" s="235"/>
      <c r="L667" s="239"/>
      <c r="M667" s="240"/>
      <c r="N667" s="241"/>
      <c r="O667" s="241"/>
      <c r="P667" s="241"/>
      <c r="Q667" s="241"/>
      <c r="R667" s="241"/>
      <c r="S667" s="241"/>
      <c r="T667" s="242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3" t="s">
        <v>157</v>
      </c>
      <c r="AU667" s="243" t="s">
        <v>90</v>
      </c>
      <c r="AV667" s="13" t="s">
        <v>84</v>
      </c>
      <c r="AW667" s="13" t="s">
        <v>37</v>
      </c>
      <c r="AX667" s="13" t="s">
        <v>76</v>
      </c>
      <c r="AY667" s="243" t="s">
        <v>137</v>
      </c>
    </row>
    <row r="668" s="14" customFormat="1">
      <c r="A668" s="14"/>
      <c r="B668" s="244"/>
      <c r="C668" s="245"/>
      <c r="D668" s="227" t="s">
        <v>157</v>
      </c>
      <c r="E668" s="246" t="s">
        <v>19</v>
      </c>
      <c r="F668" s="247" t="s">
        <v>681</v>
      </c>
      <c r="G668" s="245"/>
      <c r="H668" s="248">
        <v>1.534</v>
      </c>
      <c r="I668" s="249"/>
      <c r="J668" s="245"/>
      <c r="K668" s="245"/>
      <c r="L668" s="250"/>
      <c r="M668" s="251"/>
      <c r="N668" s="252"/>
      <c r="O668" s="252"/>
      <c r="P668" s="252"/>
      <c r="Q668" s="252"/>
      <c r="R668" s="252"/>
      <c r="S668" s="252"/>
      <c r="T668" s="25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4" t="s">
        <v>157</v>
      </c>
      <c r="AU668" s="254" t="s">
        <v>90</v>
      </c>
      <c r="AV668" s="14" t="s">
        <v>90</v>
      </c>
      <c r="AW668" s="14" t="s">
        <v>37</v>
      </c>
      <c r="AX668" s="14" t="s">
        <v>76</v>
      </c>
      <c r="AY668" s="254" t="s">
        <v>137</v>
      </c>
    </row>
    <row r="669" s="13" customFormat="1">
      <c r="A669" s="13"/>
      <c r="B669" s="234"/>
      <c r="C669" s="235"/>
      <c r="D669" s="227" t="s">
        <v>157</v>
      </c>
      <c r="E669" s="236" t="s">
        <v>19</v>
      </c>
      <c r="F669" s="237" t="s">
        <v>179</v>
      </c>
      <c r="G669" s="235"/>
      <c r="H669" s="236" t="s">
        <v>19</v>
      </c>
      <c r="I669" s="238"/>
      <c r="J669" s="235"/>
      <c r="K669" s="235"/>
      <c r="L669" s="239"/>
      <c r="M669" s="240"/>
      <c r="N669" s="241"/>
      <c r="O669" s="241"/>
      <c r="P669" s="241"/>
      <c r="Q669" s="241"/>
      <c r="R669" s="241"/>
      <c r="S669" s="241"/>
      <c r="T669" s="242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3" t="s">
        <v>157</v>
      </c>
      <c r="AU669" s="243" t="s">
        <v>90</v>
      </c>
      <c r="AV669" s="13" t="s">
        <v>84</v>
      </c>
      <c r="AW669" s="13" t="s">
        <v>37</v>
      </c>
      <c r="AX669" s="13" t="s">
        <v>76</v>
      </c>
      <c r="AY669" s="243" t="s">
        <v>137</v>
      </c>
    </row>
    <row r="670" s="14" customFormat="1">
      <c r="A670" s="14"/>
      <c r="B670" s="244"/>
      <c r="C670" s="245"/>
      <c r="D670" s="227" t="s">
        <v>157</v>
      </c>
      <c r="E670" s="246" t="s">
        <v>19</v>
      </c>
      <c r="F670" s="247" t="s">
        <v>682</v>
      </c>
      <c r="G670" s="245"/>
      <c r="H670" s="248">
        <v>1.5520000000000001</v>
      </c>
      <c r="I670" s="249"/>
      <c r="J670" s="245"/>
      <c r="K670" s="245"/>
      <c r="L670" s="250"/>
      <c r="M670" s="251"/>
      <c r="N670" s="252"/>
      <c r="O670" s="252"/>
      <c r="P670" s="252"/>
      <c r="Q670" s="252"/>
      <c r="R670" s="252"/>
      <c r="S670" s="252"/>
      <c r="T670" s="253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4" t="s">
        <v>157</v>
      </c>
      <c r="AU670" s="254" t="s">
        <v>90</v>
      </c>
      <c r="AV670" s="14" t="s">
        <v>90</v>
      </c>
      <c r="AW670" s="14" t="s">
        <v>37</v>
      </c>
      <c r="AX670" s="14" t="s">
        <v>76</v>
      </c>
      <c r="AY670" s="254" t="s">
        <v>137</v>
      </c>
    </row>
    <row r="671" s="13" customFormat="1">
      <c r="A671" s="13"/>
      <c r="B671" s="234"/>
      <c r="C671" s="235"/>
      <c r="D671" s="227" t="s">
        <v>157</v>
      </c>
      <c r="E671" s="236" t="s">
        <v>19</v>
      </c>
      <c r="F671" s="237" t="s">
        <v>181</v>
      </c>
      <c r="G671" s="235"/>
      <c r="H671" s="236" t="s">
        <v>19</v>
      </c>
      <c r="I671" s="238"/>
      <c r="J671" s="235"/>
      <c r="K671" s="235"/>
      <c r="L671" s="239"/>
      <c r="M671" s="240"/>
      <c r="N671" s="241"/>
      <c r="O671" s="241"/>
      <c r="P671" s="241"/>
      <c r="Q671" s="241"/>
      <c r="R671" s="241"/>
      <c r="S671" s="241"/>
      <c r="T671" s="242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3" t="s">
        <v>157</v>
      </c>
      <c r="AU671" s="243" t="s">
        <v>90</v>
      </c>
      <c r="AV671" s="13" t="s">
        <v>84</v>
      </c>
      <c r="AW671" s="13" t="s">
        <v>37</v>
      </c>
      <c r="AX671" s="13" t="s">
        <v>76</v>
      </c>
      <c r="AY671" s="243" t="s">
        <v>137</v>
      </c>
    </row>
    <row r="672" s="14" customFormat="1">
      <c r="A672" s="14"/>
      <c r="B672" s="244"/>
      <c r="C672" s="245"/>
      <c r="D672" s="227" t="s">
        <v>157</v>
      </c>
      <c r="E672" s="246" t="s">
        <v>19</v>
      </c>
      <c r="F672" s="247" t="s">
        <v>683</v>
      </c>
      <c r="G672" s="245"/>
      <c r="H672" s="248">
        <v>1.714</v>
      </c>
      <c r="I672" s="249"/>
      <c r="J672" s="245"/>
      <c r="K672" s="245"/>
      <c r="L672" s="250"/>
      <c r="M672" s="251"/>
      <c r="N672" s="252"/>
      <c r="O672" s="252"/>
      <c r="P672" s="252"/>
      <c r="Q672" s="252"/>
      <c r="R672" s="252"/>
      <c r="S672" s="252"/>
      <c r="T672" s="253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4" t="s">
        <v>157</v>
      </c>
      <c r="AU672" s="254" t="s">
        <v>90</v>
      </c>
      <c r="AV672" s="14" t="s">
        <v>90</v>
      </c>
      <c r="AW672" s="14" t="s">
        <v>37</v>
      </c>
      <c r="AX672" s="14" t="s">
        <v>76</v>
      </c>
      <c r="AY672" s="254" t="s">
        <v>137</v>
      </c>
    </row>
    <row r="673" s="16" customFormat="1">
      <c r="A673" s="16"/>
      <c r="B673" s="266"/>
      <c r="C673" s="267"/>
      <c r="D673" s="227" t="s">
        <v>157</v>
      </c>
      <c r="E673" s="268" t="s">
        <v>19</v>
      </c>
      <c r="F673" s="269" t="s">
        <v>240</v>
      </c>
      <c r="G673" s="267"/>
      <c r="H673" s="270">
        <v>7.5599999999999996</v>
      </c>
      <c r="I673" s="271"/>
      <c r="J673" s="267"/>
      <c r="K673" s="267"/>
      <c r="L673" s="272"/>
      <c r="M673" s="273"/>
      <c r="N673" s="274"/>
      <c r="O673" s="274"/>
      <c r="P673" s="274"/>
      <c r="Q673" s="274"/>
      <c r="R673" s="274"/>
      <c r="S673" s="274"/>
      <c r="T673" s="275"/>
      <c r="U673" s="16"/>
      <c r="V673" s="16"/>
      <c r="W673" s="16"/>
      <c r="X673" s="16"/>
      <c r="Y673" s="16"/>
      <c r="Z673" s="16"/>
      <c r="AA673" s="16"/>
      <c r="AB673" s="16"/>
      <c r="AC673" s="16"/>
      <c r="AD673" s="16"/>
      <c r="AE673" s="16"/>
      <c r="AT673" s="276" t="s">
        <v>157</v>
      </c>
      <c r="AU673" s="276" t="s">
        <v>90</v>
      </c>
      <c r="AV673" s="16" t="s">
        <v>138</v>
      </c>
      <c r="AW673" s="16" t="s">
        <v>37</v>
      </c>
      <c r="AX673" s="16" t="s">
        <v>76</v>
      </c>
      <c r="AY673" s="276" t="s">
        <v>137</v>
      </c>
    </row>
    <row r="674" s="13" customFormat="1">
      <c r="A674" s="13"/>
      <c r="B674" s="234"/>
      <c r="C674" s="235"/>
      <c r="D674" s="227" t="s">
        <v>157</v>
      </c>
      <c r="E674" s="236" t="s">
        <v>19</v>
      </c>
      <c r="F674" s="237" t="s">
        <v>241</v>
      </c>
      <c r="G674" s="235"/>
      <c r="H674" s="236" t="s">
        <v>19</v>
      </c>
      <c r="I674" s="238"/>
      <c r="J674" s="235"/>
      <c r="K674" s="235"/>
      <c r="L674" s="239"/>
      <c r="M674" s="240"/>
      <c r="N674" s="241"/>
      <c r="O674" s="241"/>
      <c r="P674" s="241"/>
      <c r="Q674" s="241"/>
      <c r="R674" s="241"/>
      <c r="S674" s="241"/>
      <c r="T674" s="242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3" t="s">
        <v>157</v>
      </c>
      <c r="AU674" s="243" t="s">
        <v>90</v>
      </c>
      <c r="AV674" s="13" t="s">
        <v>84</v>
      </c>
      <c r="AW674" s="13" t="s">
        <v>37</v>
      </c>
      <c r="AX674" s="13" t="s">
        <v>76</v>
      </c>
      <c r="AY674" s="243" t="s">
        <v>137</v>
      </c>
    </row>
    <row r="675" s="13" customFormat="1">
      <c r="A675" s="13"/>
      <c r="B675" s="234"/>
      <c r="C675" s="235"/>
      <c r="D675" s="227" t="s">
        <v>157</v>
      </c>
      <c r="E675" s="236" t="s">
        <v>19</v>
      </c>
      <c r="F675" s="237" t="s">
        <v>167</v>
      </c>
      <c r="G675" s="235"/>
      <c r="H675" s="236" t="s">
        <v>19</v>
      </c>
      <c r="I675" s="238"/>
      <c r="J675" s="235"/>
      <c r="K675" s="235"/>
      <c r="L675" s="239"/>
      <c r="M675" s="240"/>
      <c r="N675" s="241"/>
      <c r="O675" s="241"/>
      <c r="P675" s="241"/>
      <c r="Q675" s="241"/>
      <c r="R675" s="241"/>
      <c r="S675" s="241"/>
      <c r="T675" s="24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3" t="s">
        <v>157</v>
      </c>
      <c r="AU675" s="243" t="s">
        <v>90</v>
      </c>
      <c r="AV675" s="13" t="s">
        <v>84</v>
      </c>
      <c r="AW675" s="13" t="s">
        <v>37</v>
      </c>
      <c r="AX675" s="13" t="s">
        <v>76</v>
      </c>
      <c r="AY675" s="243" t="s">
        <v>137</v>
      </c>
    </row>
    <row r="676" s="14" customFormat="1">
      <c r="A676" s="14"/>
      <c r="B676" s="244"/>
      <c r="C676" s="245"/>
      <c r="D676" s="227" t="s">
        <v>157</v>
      </c>
      <c r="E676" s="246" t="s">
        <v>19</v>
      </c>
      <c r="F676" s="247" t="s">
        <v>684</v>
      </c>
      <c r="G676" s="245"/>
      <c r="H676" s="248">
        <v>2.6019999999999999</v>
      </c>
      <c r="I676" s="249"/>
      <c r="J676" s="245"/>
      <c r="K676" s="245"/>
      <c r="L676" s="250"/>
      <c r="M676" s="251"/>
      <c r="N676" s="252"/>
      <c r="O676" s="252"/>
      <c r="P676" s="252"/>
      <c r="Q676" s="252"/>
      <c r="R676" s="252"/>
      <c r="S676" s="252"/>
      <c r="T676" s="253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4" t="s">
        <v>157</v>
      </c>
      <c r="AU676" s="254" t="s">
        <v>90</v>
      </c>
      <c r="AV676" s="14" t="s">
        <v>90</v>
      </c>
      <c r="AW676" s="14" t="s">
        <v>37</v>
      </c>
      <c r="AX676" s="14" t="s">
        <v>76</v>
      </c>
      <c r="AY676" s="254" t="s">
        <v>137</v>
      </c>
    </row>
    <row r="677" s="14" customFormat="1">
      <c r="A677" s="14"/>
      <c r="B677" s="244"/>
      <c r="C677" s="245"/>
      <c r="D677" s="227" t="s">
        <v>157</v>
      </c>
      <c r="E677" s="246" t="s">
        <v>19</v>
      </c>
      <c r="F677" s="247" t="s">
        <v>685</v>
      </c>
      <c r="G677" s="245"/>
      <c r="H677" s="248">
        <v>-0.81399999999999995</v>
      </c>
      <c r="I677" s="249"/>
      <c r="J677" s="245"/>
      <c r="K677" s="245"/>
      <c r="L677" s="250"/>
      <c r="M677" s="251"/>
      <c r="N677" s="252"/>
      <c r="O677" s="252"/>
      <c r="P677" s="252"/>
      <c r="Q677" s="252"/>
      <c r="R677" s="252"/>
      <c r="S677" s="252"/>
      <c r="T677" s="253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4" t="s">
        <v>157</v>
      </c>
      <c r="AU677" s="254" t="s">
        <v>90</v>
      </c>
      <c r="AV677" s="14" t="s">
        <v>90</v>
      </c>
      <c r="AW677" s="14" t="s">
        <v>37</v>
      </c>
      <c r="AX677" s="14" t="s">
        <v>76</v>
      </c>
      <c r="AY677" s="254" t="s">
        <v>137</v>
      </c>
    </row>
    <row r="678" s="13" customFormat="1">
      <c r="A678" s="13"/>
      <c r="B678" s="234"/>
      <c r="C678" s="235"/>
      <c r="D678" s="227" t="s">
        <v>157</v>
      </c>
      <c r="E678" s="236" t="s">
        <v>19</v>
      </c>
      <c r="F678" s="237" t="s">
        <v>175</v>
      </c>
      <c r="G678" s="235"/>
      <c r="H678" s="236" t="s">
        <v>19</v>
      </c>
      <c r="I678" s="238"/>
      <c r="J678" s="235"/>
      <c r="K678" s="235"/>
      <c r="L678" s="239"/>
      <c r="M678" s="240"/>
      <c r="N678" s="241"/>
      <c r="O678" s="241"/>
      <c r="P678" s="241"/>
      <c r="Q678" s="241"/>
      <c r="R678" s="241"/>
      <c r="S678" s="241"/>
      <c r="T678" s="24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3" t="s">
        <v>157</v>
      </c>
      <c r="AU678" s="243" t="s">
        <v>90</v>
      </c>
      <c r="AV678" s="13" t="s">
        <v>84</v>
      </c>
      <c r="AW678" s="13" t="s">
        <v>37</v>
      </c>
      <c r="AX678" s="13" t="s">
        <v>76</v>
      </c>
      <c r="AY678" s="243" t="s">
        <v>137</v>
      </c>
    </row>
    <row r="679" s="14" customFormat="1">
      <c r="A679" s="14"/>
      <c r="B679" s="244"/>
      <c r="C679" s="245"/>
      <c r="D679" s="227" t="s">
        <v>157</v>
      </c>
      <c r="E679" s="246" t="s">
        <v>19</v>
      </c>
      <c r="F679" s="247" t="s">
        <v>686</v>
      </c>
      <c r="G679" s="245"/>
      <c r="H679" s="248">
        <v>0.57999999999999996</v>
      </c>
      <c r="I679" s="249"/>
      <c r="J679" s="245"/>
      <c r="K679" s="245"/>
      <c r="L679" s="250"/>
      <c r="M679" s="251"/>
      <c r="N679" s="252"/>
      <c r="O679" s="252"/>
      <c r="P679" s="252"/>
      <c r="Q679" s="252"/>
      <c r="R679" s="252"/>
      <c r="S679" s="252"/>
      <c r="T679" s="253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4" t="s">
        <v>157</v>
      </c>
      <c r="AU679" s="254" t="s">
        <v>90</v>
      </c>
      <c r="AV679" s="14" t="s">
        <v>90</v>
      </c>
      <c r="AW679" s="14" t="s">
        <v>37</v>
      </c>
      <c r="AX679" s="14" t="s">
        <v>76</v>
      </c>
      <c r="AY679" s="254" t="s">
        <v>137</v>
      </c>
    </row>
    <row r="680" s="14" customFormat="1">
      <c r="A680" s="14"/>
      <c r="B680" s="244"/>
      <c r="C680" s="245"/>
      <c r="D680" s="227" t="s">
        <v>157</v>
      </c>
      <c r="E680" s="246" t="s">
        <v>19</v>
      </c>
      <c r="F680" s="247" t="s">
        <v>687</v>
      </c>
      <c r="G680" s="245"/>
      <c r="H680" s="248">
        <v>-0.059999999999999998</v>
      </c>
      <c r="I680" s="249"/>
      <c r="J680" s="245"/>
      <c r="K680" s="245"/>
      <c r="L680" s="250"/>
      <c r="M680" s="251"/>
      <c r="N680" s="252"/>
      <c r="O680" s="252"/>
      <c r="P680" s="252"/>
      <c r="Q680" s="252"/>
      <c r="R680" s="252"/>
      <c r="S680" s="252"/>
      <c r="T680" s="253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4" t="s">
        <v>157</v>
      </c>
      <c r="AU680" s="254" t="s">
        <v>90</v>
      </c>
      <c r="AV680" s="14" t="s">
        <v>90</v>
      </c>
      <c r="AW680" s="14" t="s">
        <v>37</v>
      </c>
      <c r="AX680" s="14" t="s">
        <v>76</v>
      </c>
      <c r="AY680" s="254" t="s">
        <v>137</v>
      </c>
    </row>
    <row r="681" s="16" customFormat="1">
      <c r="A681" s="16"/>
      <c r="B681" s="266"/>
      <c r="C681" s="267"/>
      <c r="D681" s="227" t="s">
        <v>157</v>
      </c>
      <c r="E681" s="268" t="s">
        <v>19</v>
      </c>
      <c r="F681" s="269" t="s">
        <v>240</v>
      </c>
      <c r="G681" s="267"/>
      <c r="H681" s="270">
        <v>2.3079999999999998</v>
      </c>
      <c r="I681" s="271"/>
      <c r="J681" s="267"/>
      <c r="K681" s="267"/>
      <c r="L681" s="272"/>
      <c r="M681" s="273"/>
      <c r="N681" s="274"/>
      <c r="O681" s="274"/>
      <c r="P681" s="274"/>
      <c r="Q681" s="274"/>
      <c r="R681" s="274"/>
      <c r="S681" s="274"/>
      <c r="T681" s="275"/>
      <c r="U681" s="16"/>
      <c r="V681" s="16"/>
      <c r="W681" s="16"/>
      <c r="X681" s="16"/>
      <c r="Y681" s="16"/>
      <c r="Z681" s="16"/>
      <c r="AA681" s="16"/>
      <c r="AB681" s="16"/>
      <c r="AC681" s="16"/>
      <c r="AD681" s="16"/>
      <c r="AE681" s="16"/>
      <c r="AT681" s="276" t="s">
        <v>157</v>
      </c>
      <c r="AU681" s="276" t="s">
        <v>90</v>
      </c>
      <c r="AV681" s="16" t="s">
        <v>138</v>
      </c>
      <c r="AW681" s="16" t="s">
        <v>37</v>
      </c>
      <c r="AX681" s="16" t="s">
        <v>76</v>
      </c>
      <c r="AY681" s="276" t="s">
        <v>137</v>
      </c>
    </row>
    <row r="682" s="15" customFormat="1">
      <c r="A682" s="15"/>
      <c r="B682" s="255"/>
      <c r="C682" s="256"/>
      <c r="D682" s="227" t="s">
        <v>157</v>
      </c>
      <c r="E682" s="257" t="s">
        <v>19</v>
      </c>
      <c r="F682" s="258" t="s">
        <v>183</v>
      </c>
      <c r="G682" s="256"/>
      <c r="H682" s="259">
        <v>9.8680000000000003</v>
      </c>
      <c r="I682" s="260"/>
      <c r="J682" s="256"/>
      <c r="K682" s="256"/>
      <c r="L682" s="261"/>
      <c r="M682" s="262"/>
      <c r="N682" s="263"/>
      <c r="O682" s="263"/>
      <c r="P682" s="263"/>
      <c r="Q682" s="263"/>
      <c r="R682" s="263"/>
      <c r="S682" s="263"/>
      <c r="T682" s="264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65" t="s">
        <v>157</v>
      </c>
      <c r="AU682" s="265" t="s">
        <v>90</v>
      </c>
      <c r="AV682" s="15" t="s">
        <v>145</v>
      </c>
      <c r="AW682" s="15" t="s">
        <v>37</v>
      </c>
      <c r="AX682" s="15" t="s">
        <v>84</v>
      </c>
      <c r="AY682" s="265" t="s">
        <v>137</v>
      </c>
    </row>
    <row r="683" s="14" customFormat="1">
      <c r="A683" s="14"/>
      <c r="B683" s="244"/>
      <c r="C683" s="245"/>
      <c r="D683" s="227" t="s">
        <v>157</v>
      </c>
      <c r="E683" s="245"/>
      <c r="F683" s="247" t="s">
        <v>688</v>
      </c>
      <c r="G683" s="245"/>
      <c r="H683" s="248">
        <v>10.065</v>
      </c>
      <c r="I683" s="249"/>
      <c r="J683" s="245"/>
      <c r="K683" s="245"/>
      <c r="L683" s="250"/>
      <c r="M683" s="251"/>
      <c r="N683" s="252"/>
      <c r="O683" s="252"/>
      <c r="P683" s="252"/>
      <c r="Q683" s="252"/>
      <c r="R683" s="252"/>
      <c r="S683" s="252"/>
      <c r="T683" s="253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4" t="s">
        <v>157</v>
      </c>
      <c r="AU683" s="254" t="s">
        <v>90</v>
      </c>
      <c r="AV683" s="14" t="s">
        <v>90</v>
      </c>
      <c r="AW683" s="14" t="s">
        <v>4</v>
      </c>
      <c r="AX683" s="14" t="s">
        <v>84</v>
      </c>
      <c r="AY683" s="254" t="s">
        <v>137</v>
      </c>
    </row>
    <row r="684" s="2" customFormat="1" ht="16.5" customHeight="1">
      <c r="A684" s="40"/>
      <c r="B684" s="41"/>
      <c r="C684" s="214" t="s">
        <v>689</v>
      </c>
      <c r="D684" s="214" t="s">
        <v>140</v>
      </c>
      <c r="E684" s="215" t="s">
        <v>690</v>
      </c>
      <c r="F684" s="216" t="s">
        <v>691</v>
      </c>
      <c r="G684" s="217" t="s">
        <v>153</v>
      </c>
      <c r="H684" s="218">
        <v>11.304</v>
      </c>
      <c r="I684" s="219"/>
      <c r="J684" s="220">
        <f>ROUND(I684*H684,2)</f>
        <v>0</v>
      </c>
      <c r="K684" s="216" t="s">
        <v>144</v>
      </c>
      <c r="L684" s="46"/>
      <c r="M684" s="221" t="s">
        <v>19</v>
      </c>
      <c r="N684" s="222" t="s">
        <v>48</v>
      </c>
      <c r="O684" s="86"/>
      <c r="P684" s="223">
        <f>O684*H684</f>
        <v>0</v>
      </c>
      <c r="Q684" s="223">
        <v>0</v>
      </c>
      <c r="R684" s="223">
        <f>Q684*H684</f>
        <v>0</v>
      </c>
      <c r="S684" s="223">
        <v>0</v>
      </c>
      <c r="T684" s="224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25" t="s">
        <v>274</v>
      </c>
      <c r="AT684" s="225" t="s">
        <v>140</v>
      </c>
      <c r="AU684" s="225" t="s">
        <v>90</v>
      </c>
      <c r="AY684" s="19" t="s">
        <v>137</v>
      </c>
      <c r="BE684" s="226">
        <f>IF(N684="základní",J684,0)</f>
        <v>0</v>
      </c>
      <c r="BF684" s="226">
        <f>IF(N684="snížená",J684,0)</f>
        <v>0</v>
      </c>
      <c r="BG684" s="226">
        <f>IF(N684="zákl. přenesená",J684,0)</f>
        <v>0</v>
      </c>
      <c r="BH684" s="226">
        <f>IF(N684="sníž. přenesená",J684,0)</f>
        <v>0</v>
      </c>
      <c r="BI684" s="226">
        <f>IF(N684="nulová",J684,0)</f>
        <v>0</v>
      </c>
      <c r="BJ684" s="19" t="s">
        <v>90</v>
      </c>
      <c r="BK684" s="226">
        <f>ROUND(I684*H684,2)</f>
        <v>0</v>
      </c>
      <c r="BL684" s="19" t="s">
        <v>274</v>
      </c>
      <c r="BM684" s="225" t="s">
        <v>692</v>
      </c>
    </row>
    <row r="685" s="2" customFormat="1">
      <c r="A685" s="40"/>
      <c r="B685" s="41"/>
      <c r="C685" s="42"/>
      <c r="D685" s="227" t="s">
        <v>147</v>
      </c>
      <c r="E685" s="42"/>
      <c r="F685" s="228" t="s">
        <v>693</v>
      </c>
      <c r="G685" s="42"/>
      <c r="H685" s="42"/>
      <c r="I685" s="229"/>
      <c r="J685" s="42"/>
      <c r="K685" s="42"/>
      <c r="L685" s="46"/>
      <c r="M685" s="230"/>
      <c r="N685" s="231"/>
      <c r="O685" s="86"/>
      <c r="P685" s="86"/>
      <c r="Q685" s="86"/>
      <c r="R685" s="86"/>
      <c r="S685" s="86"/>
      <c r="T685" s="87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T685" s="19" t="s">
        <v>147</v>
      </c>
      <c r="AU685" s="19" t="s">
        <v>90</v>
      </c>
    </row>
    <row r="686" s="2" customFormat="1">
      <c r="A686" s="40"/>
      <c r="B686" s="41"/>
      <c r="C686" s="42"/>
      <c r="D686" s="232" t="s">
        <v>149</v>
      </c>
      <c r="E686" s="42"/>
      <c r="F686" s="233" t="s">
        <v>694</v>
      </c>
      <c r="G686" s="42"/>
      <c r="H686" s="42"/>
      <c r="I686" s="229"/>
      <c r="J686" s="42"/>
      <c r="K686" s="42"/>
      <c r="L686" s="46"/>
      <c r="M686" s="230"/>
      <c r="N686" s="231"/>
      <c r="O686" s="86"/>
      <c r="P686" s="86"/>
      <c r="Q686" s="86"/>
      <c r="R686" s="86"/>
      <c r="S686" s="86"/>
      <c r="T686" s="87"/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T686" s="19" t="s">
        <v>149</v>
      </c>
      <c r="AU686" s="19" t="s">
        <v>90</v>
      </c>
    </row>
    <row r="687" s="13" customFormat="1">
      <c r="A687" s="13"/>
      <c r="B687" s="234"/>
      <c r="C687" s="235"/>
      <c r="D687" s="227" t="s">
        <v>157</v>
      </c>
      <c r="E687" s="236" t="s">
        <v>19</v>
      </c>
      <c r="F687" s="237" t="s">
        <v>172</v>
      </c>
      <c r="G687" s="235"/>
      <c r="H687" s="236" t="s">
        <v>19</v>
      </c>
      <c r="I687" s="238"/>
      <c r="J687" s="235"/>
      <c r="K687" s="235"/>
      <c r="L687" s="239"/>
      <c r="M687" s="240"/>
      <c r="N687" s="241"/>
      <c r="O687" s="241"/>
      <c r="P687" s="241"/>
      <c r="Q687" s="241"/>
      <c r="R687" s="241"/>
      <c r="S687" s="241"/>
      <c r="T687" s="242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3" t="s">
        <v>157</v>
      </c>
      <c r="AU687" s="243" t="s">
        <v>90</v>
      </c>
      <c r="AV687" s="13" t="s">
        <v>84</v>
      </c>
      <c r="AW687" s="13" t="s">
        <v>37</v>
      </c>
      <c r="AX687" s="13" t="s">
        <v>76</v>
      </c>
      <c r="AY687" s="243" t="s">
        <v>137</v>
      </c>
    </row>
    <row r="688" s="14" customFormat="1">
      <c r="A688" s="14"/>
      <c r="B688" s="244"/>
      <c r="C688" s="245"/>
      <c r="D688" s="227" t="s">
        <v>157</v>
      </c>
      <c r="E688" s="246" t="s">
        <v>19</v>
      </c>
      <c r="F688" s="247" t="s">
        <v>606</v>
      </c>
      <c r="G688" s="245"/>
      <c r="H688" s="248">
        <v>11.304</v>
      </c>
      <c r="I688" s="249"/>
      <c r="J688" s="245"/>
      <c r="K688" s="245"/>
      <c r="L688" s="250"/>
      <c r="M688" s="251"/>
      <c r="N688" s="252"/>
      <c r="O688" s="252"/>
      <c r="P688" s="252"/>
      <c r="Q688" s="252"/>
      <c r="R688" s="252"/>
      <c r="S688" s="252"/>
      <c r="T688" s="253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4" t="s">
        <v>157</v>
      </c>
      <c r="AU688" s="254" t="s">
        <v>90</v>
      </c>
      <c r="AV688" s="14" t="s">
        <v>90</v>
      </c>
      <c r="AW688" s="14" t="s">
        <v>37</v>
      </c>
      <c r="AX688" s="14" t="s">
        <v>84</v>
      </c>
      <c r="AY688" s="254" t="s">
        <v>137</v>
      </c>
    </row>
    <row r="689" s="2" customFormat="1" ht="24.15" customHeight="1">
      <c r="A689" s="40"/>
      <c r="B689" s="41"/>
      <c r="C689" s="214" t="s">
        <v>695</v>
      </c>
      <c r="D689" s="214" t="s">
        <v>140</v>
      </c>
      <c r="E689" s="215" t="s">
        <v>696</v>
      </c>
      <c r="F689" s="216" t="s">
        <v>697</v>
      </c>
      <c r="G689" s="217" t="s">
        <v>348</v>
      </c>
      <c r="H689" s="287"/>
      <c r="I689" s="219"/>
      <c r="J689" s="220">
        <f>ROUND(I689*H689,2)</f>
        <v>0</v>
      </c>
      <c r="K689" s="216" t="s">
        <v>144</v>
      </c>
      <c r="L689" s="46"/>
      <c r="M689" s="221" t="s">
        <v>19</v>
      </c>
      <c r="N689" s="222" t="s">
        <v>48</v>
      </c>
      <c r="O689" s="86"/>
      <c r="P689" s="223">
        <f>O689*H689</f>
        <v>0</v>
      </c>
      <c r="Q689" s="223">
        <v>0</v>
      </c>
      <c r="R689" s="223">
        <f>Q689*H689</f>
        <v>0</v>
      </c>
      <c r="S689" s="223">
        <v>0</v>
      </c>
      <c r="T689" s="224">
        <f>S689*H689</f>
        <v>0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25" t="s">
        <v>274</v>
      </c>
      <c r="AT689" s="225" t="s">
        <v>140</v>
      </c>
      <c r="AU689" s="225" t="s">
        <v>90</v>
      </c>
      <c r="AY689" s="19" t="s">
        <v>137</v>
      </c>
      <c r="BE689" s="226">
        <f>IF(N689="základní",J689,0)</f>
        <v>0</v>
      </c>
      <c r="BF689" s="226">
        <f>IF(N689="snížená",J689,0)</f>
        <v>0</v>
      </c>
      <c r="BG689" s="226">
        <f>IF(N689="zákl. přenesená",J689,0)</f>
        <v>0</v>
      </c>
      <c r="BH689" s="226">
        <f>IF(N689="sníž. přenesená",J689,0)</f>
        <v>0</v>
      </c>
      <c r="BI689" s="226">
        <f>IF(N689="nulová",J689,0)</f>
        <v>0</v>
      </c>
      <c r="BJ689" s="19" t="s">
        <v>90</v>
      </c>
      <c r="BK689" s="226">
        <f>ROUND(I689*H689,2)</f>
        <v>0</v>
      </c>
      <c r="BL689" s="19" t="s">
        <v>274</v>
      </c>
      <c r="BM689" s="225" t="s">
        <v>698</v>
      </c>
    </row>
    <row r="690" s="2" customFormat="1">
      <c r="A690" s="40"/>
      <c r="B690" s="41"/>
      <c r="C690" s="42"/>
      <c r="D690" s="227" t="s">
        <v>147</v>
      </c>
      <c r="E690" s="42"/>
      <c r="F690" s="228" t="s">
        <v>699</v>
      </c>
      <c r="G690" s="42"/>
      <c r="H690" s="42"/>
      <c r="I690" s="229"/>
      <c r="J690" s="42"/>
      <c r="K690" s="42"/>
      <c r="L690" s="46"/>
      <c r="M690" s="230"/>
      <c r="N690" s="231"/>
      <c r="O690" s="86"/>
      <c r="P690" s="86"/>
      <c r="Q690" s="86"/>
      <c r="R690" s="86"/>
      <c r="S690" s="86"/>
      <c r="T690" s="87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T690" s="19" t="s">
        <v>147</v>
      </c>
      <c r="AU690" s="19" t="s">
        <v>90</v>
      </c>
    </row>
    <row r="691" s="2" customFormat="1">
      <c r="A691" s="40"/>
      <c r="B691" s="41"/>
      <c r="C691" s="42"/>
      <c r="D691" s="232" t="s">
        <v>149</v>
      </c>
      <c r="E691" s="42"/>
      <c r="F691" s="233" t="s">
        <v>700</v>
      </c>
      <c r="G691" s="42"/>
      <c r="H691" s="42"/>
      <c r="I691" s="229"/>
      <c r="J691" s="42"/>
      <c r="K691" s="42"/>
      <c r="L691" s="46"/>
      <c r="M691" s="230"/>
      <c r="N691" s="231"/>
      <c r="O691" s="86"/>
      <c r="P691" s="86"/>
      <c r="Q691" s="86"/>
      <c r="R691" s="86"/>
      <c r="S691" s="86"/>
      <c r="T691" s="87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T691" s="19" t="s">
        <v>149</v>
      </c>
      <c r="AU691" s="19" t="s">
        <v>90</v>
      </c>
    </row>
    <row r="692" s="12" customFormat="1" ht="22.8" customHeight="1">
      <c r="A692" s="12"/>
      <c r="B692" s="198"/>
      <c r="C692" s="199"/>
      <c r="D692" s="200" t="s">
        <v>75</v>
      </c>
      <c r="E692" s="212" t="s">
        <v>701</v>
      </c>
      <c r="F692" s="212" t="s">
        <v>702</v>
      </c>
      <c r="G692" s="199"/>
      <c r="H692" s="199"/>
      <c r="I692" s="202"/>
      <c r="J692" s="213">
        <f>BK692</f>
        <v>0</v>
      </c>
      <c r="K692" s="199"/>
      <c r="L692" s="204"/>
      <c r="M692" s="205"/>
      <c r="N692" s="206"/>
      <c r="O692" s="206"/>
      <c r="P692" s="207">
        <f>SUM(P693:P756)</f>
        <v>0</v>
      </c>
      <c r="Q692" s="206"/>
      <c r="R692" s="207">
        <f>SUM(R693:R756)</f>
        <v>0.43085779999999996</v>
      </c>
      <c r="S692" s="206"/>
      <c r="T692" s="208">
        <f>SUM(T693:T756)</f>
        <v>1.4916130000000001</v>
      </c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R692" s="209" t="s">
        <v>90</v>
      </c>
      <c r="AT692" s="210" t="s">
        <v>75</v>
      </c>
      <c r="AU692" s="210" t="s">
        <v>84</v>
      </c>
      <c r="AY692" s="209" t="s">
        <v>137</v>
      </c>
      <c r="BK692" s="211">
        <f>SUM(BK693:BK756)</f>
        <v>0</v>
      </c>
    </row>
    <row r="693" s="2" customFormat="1" ht="16.5" customHeight="1">
      <c r="A693" s="40"/>
      <c r="B693" s="41"/>
      <c r="C693" s="214" t="s">
        <v>703</v>
      </c>
      <c r="D693" s="214" t="s">
        <v>140</v>
      </c>
      <c r="E693" s="215" t="s">
        <v>704</v>
      </c>
      <c r="F693" s="216" t="s">
        <v>705</v>
      </c>
      <c r="G693" s="217" t="s">
        <v>153</v>
      </c>
      <c r="H693" s="218">
        <v>20.66</v>
      </c>
      <c r="I693" s="219"/>
      <c r="J693" s="220">
        <f>ROUND(I693*H693,2)</f>
        <v>0</v>
      </c>
      <c r="K693" s="216" t="s">
        <v>144</v>
      </c>
      <c r="L693" s="46"/>
      <c r="M693" s="221" t="s">
        <v>19</v>
      </c>
      <c r="N693" s="222" t="s">
        <v>48</v>
      </c>
      <c r="O693" s="86"/>
      <c r="P693" s="223">
        <f>O693*H693</f>
        <v>0</v>
      </c>
      <c r="Q693" s="223">
        <v>0.00029999999999999997</v>
      </c>
      <c r="R693" s="223">
        <f>Q693*H693</f>
        <v>0.0061979999999999995</v>
      </c>
      <c r="S693" s="223">
        <v>0</v>
      </c>
      <c r="T693" s="224">
        <f>S693*H693</f>
        <v>0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25" t="s">
        <v>274</v>
      </c>
      <c r="AT693" s="225" t="s">
        <v>140</v>
      </c>
      <c r="AU693" s="225" t="s">
        <v>90</v>
      </c>
      <c r="AY693" s="19" t="s">
        <v>137</v>
      </c>
      <c r="BE693" s="226">
        <f>IF(N693="základní",J693,0)</f>
        <v>0</v>
      </c>
      <c r="BF693" s="226">
        <f>IF(N693="snížená",J693,0)</f>
        <v>0</v>
      </c>
      <c r="BG693" s="226">
        <f>IF(N693="zákl. přenesená",J693,0)</f>
        <v>0</v>
      </c>
      <c r="BH693" s="226">
        <f>IF(N693="sníž. přenesená",J693,0)</f>
        <v>0</v>
      </c>
      <c r="BI693" s="226">
        <f>IF(N693="nulová",J693,0)</f>
        <v>0</v>
      </c>
      <c r="BJ693" s="19" t="s">
        <v>90</v>
      </c>
      <c r="BK693" s="226">
        <f>ROUND(I693*H693,2)</f>
        <v>0</v>
      </c>
      <c r="BL693" s="19" t="s">
        <v>274</v>
      </c>
      <c r="BM693" s="225" t="s">
        <v>706</v>
      </c>
    </row>
    <row r="694" s="2" customFormat="1">
      <c r="A694" s="40"/>
      <c r="B694" s="41"/>
      <c r="C694" s="42"/>
      <c r="D694" s="227" t="s">
        <v>147</v>
      </c>
      <c r="E694" s="42"/>
      <c r="F694" s="228" t="s">
        <v>707</v>
      </c>
      <c r="G694" s="42"/>
      <c r="H694" s="42"/>
      <c r="I694" s="229"/>
      <c r="J694" s="42"/>
      <c r="K694" s="42"/>
      <c r="L694" s="46"/>
      <c r="M694" s="230"/>
      <c r="N694" s="231"/>
      <c r="O694" s="86"/>
      <c r="P694" s="86"/>
      <c r="Q694" s="86"/>
      <c r="R694" s="86"/>
      <c r="S694" s="86"/>
      <c r="T694" s="87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T694" s="19" t="s">
        <v>147</v>
      </c>
      <c r="AU694" s="19" t="s">
        <v>90</v>
      </c>
    </row>
    <row r="695" s="2" customFormat="1">
      <c r="A695" s="40"/>
      <c r="B695" s="41"/>
      <c r="C695" s="42"/>
      <c r="D695" s="232" t="s">
        <v>149</v>
      </c>
      <c r="E695" s="42"/>
      <c r="F695" s="233" t="s">
        <v>708</v>
      </c>
      <c r="G695" s="42"/>
      <c r="H695" s="42"/>
      <c r="I695" s="229"/>
      <c r="J695" s="42"/>
      <c r="K695" s="42"/>
      <c r="L695" s="46"/>
      <c r="M695" s="230"/>
      <c r="N695" s="231"/>
      <c r="O695" s="86"/>
      <c r="P695" s="86"/>
      <c r="Q695" s="86"/>
      <c r="R695" s="86"/>
      <c r="S695" s="86"/>
      <c r="T695" s="87"/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T695" s="19" t="s">
        <v>149</v>
      </c>
      <c r="AU695" s="19" t="s">
        <v>90</v>
      </c>
    </row>
    <row r="696" s="13" customFormat="1">
      <c r="A696" s="13"/>
      <c r="B696" s="234"/>
      <c r="C696" s="235"/>
      <c r="D696" s="227" t="s">
        <v>157</v>
      </c>
      <c r="E696" s="236" t="s">
        <v>19</v>
      </c>
      <c r="F696" s="237" t="s">
        <v>236</v>
      </c>
      <c r="G696" s="235"/>
      <c r="H696" s="236" t="s">
        <v>19</v>
      </c>
      <c r="I696" s="238"/>
      <c r="J696" s="235"/>
      <c r="K696" s="235"/>
      <c r="L696" s="239"/>
      <c r="M696" s="240"/>
      <c r="N696" s="241"/>
      <c r="O696" s="241"/>
      <c r="P696" s="241"/>
      <c r="Q696" s="241"/>
      <c r="R696" s="241"/>
      <c r="S696" s="241"/>
      <c r="T696" s="242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3" t="s">
        <v>157</v>
      </c>
      <c r="AU696" s="243" t="s">
        <v>90</v>
      </c>
      <c r="AV696" s="13" t="s">
        <v>84</v>
      </c>
      <c r="AW696" s="13" t="s">
        <v>37</v>
      </c>
      <c r="AX696" s="13" t="s">
        <v>76</v>
      </c>
      <c r="AY696" s="243" t="s">
        <v>137</v>
      </c>
    </row>
    <row r="697" s="14" customFormat="1">
      <c r="A697" s="14"/>
      <c r="B697" s="244"/>
      <c r="C697" s="245"/>
      <c r="D697" s="227" t="s">
        <v>157</v>
      </c>
      <c r="E697" s="246" t="s">
        <v>19</v>
      </c>
      <c r="F697" s="247" t="s">
        <v>709</v>
      </c>
      <c r="G697" s="245"/>
      <c r="H697" s="248">
        <v>6.2999999999999998</v>
      </c>
      <c r="I697" s="249"/>
      <c r="J697" s="245"/>
      <c r="K697" s="245"/>
      <c r="L697" s="250"/>
      <c r="M697" s="251"/>
      <c r="N697" s="252"/>
      <c r="O697" s="252"/>
      <c r="P697" s="252"/>
      <c r="Q697" s="252"/>
      <c r="R697" s="252"/>
      <c r="S697" s="252"/>
      <c r="T697" s="253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4" t="s">
        <v>157</v>
      </c>
      <c r="AU697" s="254" t="s">
        <v>90</v>
      </c>
      <c r="AV697" s="14" t="s">
        <v>90</v>
      </c>
      <c r="AW697" s="14" t="s">
        <v>37</v>
      </c>
      <c r="AX697" s="14" t="s">
        <v>76</v>
      </c>
      <c r="AY697" s="254" t="s">
        <v>137</v>
      </c>
    </row>
    <row r="698" s="13" customFormat="1">
      <c r="A698" s="13"/>
      <c r="B698" s="234"/>
      <c r="C698" s="235"/>
      <c r="D698" s="227" t="s">
        <v>157</v>
      </c>
      <c r="E698" s="236" t="s">
        <v>19</v>
      </c>
      <c r="F698" s="237" t="s">
        <v>238</v>
      </c>
      <c r="G698" s="235"/>
      <c r="H698" s="236" t="s">
        <v>19</v>
      </c>
      <c r="I698" s="238"/>
      <c r="J698" s="235"/>
      <c r="K698" s="235"/>
      <c r="L698" s="239"/>
      <c r="M698" s="240"/>
      <c r="N698" s="241"/>
      <c r="O698" s="241"/>
      <c r="P698" s="241"/>
      <c r="Q698" s="241"/>
      <c r="R698" s="241"/>
      <c r="S698" s="241"/>
      <c r="T698" s="242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3" t="s">
        <v>157</v>
      </c>
      <c r="AU698" s="243" t="s">
        <v>90</v>
      </c>
      <c r="AV698" s="13" t="s">
        <v>84</v>
      </c>
      <c r="AW698" s="13" t="s">
        <v>37</v>
      </c>
      <c r="AX698" s="13" t="s">
        <v>76</v>
      </c>
      <c r="AY698" s="243" t="s">
        <v>137</v>
      </c>
    </row>
    <row r="699" s="14" customFormat="1">
      <c r="A699" s="14"/>
      <c r="B699" s="244"/>
      <c r="C699" s="245"/>
      <c r="D699" s="227" t="s">
        <v>157</v>
      </c>
      <c r="E699" s="246" t="s">
        <v>19</v>
      </c>
      <c r="F699" s="247" t="s">
        <v>710</v>
      </c>
      <c r="G699" s="245"/>
      <c r="H699" s="248">
        <v>14.359999999999999</v>
      </c>
      <c r="I699" s="249"/>
      <c r="J699" s="245"/>
      <c r="K699" s="245"/>
      <c r="L699" s="250"/>
      <c r="M699" s="251"/>
      <c r="N699" s="252"/>
      <c r="O699" s="252"/>
      <c r="P699" s="252"/>
      <c r="Q699" s="252"/>
      <c r="R699" s="252"/>
      <c r="S699" s="252"/>
      <c r="T699" s="253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4" t="s">
        <v>157</v>
      </c>
      <c r="AU699" s="254" t="s">
        <v>90</v>
      </c>
      <c r="AV699" s="14" t="s">
        <v>90</v>
      </c>
      <c r="AW699" s="14" t="s">
        <v>37</v>
      </c>
      <c r="AX699" s="14" t="s">
        <v>76</v>
      </c>
      <c r="AY699" s="254" t="s">
        <v>137</v>
      </c>
    </row>
    <row r="700" s="15" customFormat="1">
      <c r="A700" s="15"/>
      <c r="B700" s="255"/>
      <c r="C700" s="256"/>
      <c r="D700" s="227" t="s">
        <v>157</v>
      </c>
      <c r="E700" s="257" t="s">
        <v>19</v>
      </c>
      <c r="F700" s="258" t="s">
        <v>183</v>
      </c>
      <c r="G700" s="256"/>
      <c r="H700" s="259">
        <v>20.66</v>
      </c>
      <c r="I700" s="260"/>
      <c r="J700" s="256"/>
      <c r="K700" s="256"/>
      <c r="L700" s="261"/>
      <c r="M700" s="262"/>
      <c r="N700" s="263"/>
      <c r="O700" s="263"/>
      <c r="P700" s="263"/>
      <c r="Q700" s="263"/>
      <c r="R700" s="263"/>
      <c r="S700" s="263"/>
      <c r="T700" s="264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65" t="s">
        <v>157</v>
      </c>
      <c r="AU700" s="265" t="s">
        <v>90</v>
      </c>
      <c r="AV700" s="15" t="s">
        <v>145</v>
      </c>
      <c r="AW700" s="15" t="s">
        <v>37</v>
      </c>
      <c r="AX700" s="15" t="s">
        <v>84</v>
      </c>
      <c r="AY700" s="265" t="s">
        <v>137</v>
      </c>
    </row>
    <row r="701" s="2" customFormat="1" ht="24.15" customHeight="1">
      <c r="A701" s="40"/>
      <c r="B701" s="41"/>
      <c r="C701" s="214" t="s">
        <v>711</v>
      </c>
      <c r="D701" s="214" t="s">
        <v>140</v>
      </c>
      <c r="E701" s="215" t="s">
        <v>712</v>
      </c>
      <c r="F701" s="216" t="s">
        <v>713</v>
      </c>
      <c r="G701" s="217" t="s">
        <v>153</v>
      </c>
      <c r="H701" s="218">
        <v>20.66</v>
      </c>
      <c r="I701" s="219"/>
      <c r="J701" s="220">
        <f>ROUND(I701*H701,2)</f>
        <v>0</v>
      </c>
      <c r="K701" s="216" t="s">
        <v>144</v>
      </c>
      <c r="L701" s="46"/>
      <c r="M701" s="221" t="s">
        <v>19</v>
      </c>
      <c r="N701" s="222" t="s">
        <v>48</v>
      </c>
      <c r="O701" s="86"/>
      <c r="P701" s="223">
        <f>O701*H701</f>
        <v>0</v>
      </c>
      <c r="Q701" s="223">
        <v>0.0015</v>
      </c>
      <c r="R701" s="223">
        <f>Q701*H701</f>
        <v>0.03099</v>
      </c>
      <c r="S701" s="223">
        <v>0</v>
      </c>
      <c r="T701" s="224">
        <f>S701*H701</f>
        <v>0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25" t="s">
        <v>274</v>
      </c>
      <c r="AT701" s="225" t="s">
        <v>140</v>
      </c>
      <c r="AU701" s="225" t="s">
        <v>90</v>
      </c>
      <c r="AY701" s="19" t="s">
        <v>137</v>
      </c>
      <c r="BE701" s="226">
        <f>IF(N701="základní",J701,0)</f>
        <v>0</v>
      </c>
      <c r="BF701" s="226">
        <f>IF(N701="snížená",J701,0)</f>
        <v>0</v>
      </c>
      <c r="BG701" s="226">
        <f>IF(N701="zákl. přenesená",J701,0)</f>
        <v>0</v>
      </c>
      <c r="BH701" s="226">
        <f>IF(N701="sníž. přenesená",J701,0)</f>
        <v>0</v>
      </c>
      <c r="BI701" s="226">
        <f>IF(N701="nulová",J701,0)</f>
        <v>0</v>
      </c>
      <c r="BJ701" s="19" t="s">
        <v>90</v>
      </c>
      <c r="BK701" s="226">
        <f>ROUND(I701*H701,2)</f>
        <v>0</v>
      </c>
      <c r="BL701" s="19" t="s">
        <v>274</v>
      </c>
      <c r="BM701" s="225" t="s">
        <v>714</v>
      </c>
    </row>
    <row r="702" s="2" customFormat="1">
      <c r="A702" s="40"/>
      <c r="B702" s="41"/>
      <c r="C702" s="42"/>
      <c r="D702" s="227" t="s">
        <v>147</v>
      </c>
      <c r="E702" s="42"/>
      <c r="F702" s="228" t="s">
        <v>715</v>
      </c>
      <c r="G702" s="42"/>
      <c r="H702" s="42"/>
      <c r="I702" s="229"/>
      <c r="J702" s="42"/>
      <c r="K702" s="42"/>
      <c r="L702" s="46"/>
      <c r="M702" s="230"/>
      <c r="N702" s="231"/>
      <c r="O702" s="86"/>
      <c r="P702" s="86"/>
      <c r="Q702" s="86"/>
      <c r="R702" s="86"/>
      <c r="S702" s="86"/>
      <c r="T702" s="87"/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T702" s="19" t="s">
        <v>147</v>
      </c>
      <c r="AU702" s="19" t="s">
        <v>90</v>
      </c>
    </row>
    <row r="703" s="2" customFormat="1">
      <c r="A703" s="40"/>
      <c r="B703" s="41"/>
      <c r="C703" s="42"/>
      <c r="D703" s="232" t="s">
        <v>149</v>
      </c>
      <c r="E703" s="42"/>
      <c r="F703" s="233" t="s">
        <v>716</v>
      </c>
      <c r="G703" s="42"/>
      <c r="H703" s="42"/>
      <c r="I703" s="229"/>
      <c r="J703" s="42"/>
      <c r="K703" s="42"/>
      <c r="L703" s="46"/>
      <c r="M703" s="230"/>
      <c r="N703" s="231"/>
      <c r="O703" s="86"/>
      <c r="P703" s="86"/>
      <c r="Q703" s="86"/>
      <c r="R703" s="86"/>
      <c r="S703" s="86"/>
      <c r="T703" s="87"/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T703" s="19" t="s">
        <v>149</v>
      </c>
      <c r="AU703" s="19" t="s">
        <v>90</v>
      </c>
    </row>
    <row r="704" s="13" customFormat="1">
      <c r="A704" s="13"/>
      <c r="B704" s="234"/>
      <c r="C704" s="235"/>
      <c r="D704" s="227" t="s">
        <v>157</v>
      </c>
      <c r="E704" s="236" t="s">
        <v>19</v>
      </c>
      <c r="F704" s="237" t="s">
        <v>236</v>
      </c>
      <c r="G704" s="235"/>
      <c r="H704" s="236" t="s">
        <v>19</v>
      </c>
      <c r="I704" s="238"/>
      <c r="J704" s="235"/>
      <c r="K704" s="235"/>
      <c r="L704" s="239"/>
      <c r="M704" s="240"/>
      <c r="N704" s="241"/>
      <c r="O704" s="241"/>
      <c r="P704" s="241"/>
      <c r="Q704" s="241"/>
      <c r="R704" s="241"/>
      <c r="S704" s="241"/>
      <c r="T704" s="242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3" t="s">
        <v>157</v>
      </c>
      <c r="AU704" s="243" t="s">
        <v>90</v>
      </c>
      <c r="AV704" s="13" t="s">
        <v>84</v>
      </c>
      <c r="AW704" s="13" t="s">
        <v>37</v>
      </c>
      <c r="AX704" s="13" t="s">
        <v>76</v>
      </c>
      <c r="AY704" s="243" t="s">
        <v>137</v>
      </c>
    </row>
    <row r="705" s="14" customFormat="1">
      <c r="A705" s="14"/>
      <c r="B705" s="244"/>
      <c r="C705" s="245"/>
      <c r="D705" s="227" t="s">
        <v>157</v>
      </c>
      <c r="E705" s="246" t="s">
        <v>19</v>
      </c>
      <c r="F705" s="247" t="s">
        <v>709</v>
      </c>
      <c r="G705" s="245"/>
      <c r="H705" s="248">
        <v>6.2999999999999998</v>
      </c>
      <c r="I705" s="249"/>
      <c r="J705" s="245"/>
      <c r="K705" s="245"/>
      <c r="L705" s="250"/>
      <c r="M705" s="251"/>
      <c r="N705" s="252"/>
      <c r="O705" s="252"/>
      <c r="P705" s="252"/>
      <c r="Q705" s="252"/>
      <c r="R705" s="252"/>
      <c r="S705" s="252"/>
      <c r="T705" s="253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4" t="s">
        <v>157</v>
      </c>
      <c r="AU705" s="254" t="s">
        <v>90</v>
      </c>
      <c r="AV705" s="14" t="s">
        <v>90</v>
      </c>
      <c r="AW705" s="14" t="s">
        <v>37</v>
      </c>
      <c r="AX705" s="14" t="s">
        <v>76</v>
      </c>
      <c r="AY705" s="254" t="s">
        <v>137</v>
      </c>
    </row>
    <row r="706" s="13" customFormat="1">
      <c r="A706" s="13"/>
      <c r="B706" s="234"/>
      <c r="C706" s="235"/>
      <c r="D706" s="227" t="s">
        <v>157</v>
      </c>
      <c r="E706" s="236" t="s">
        <v>19</v>
      </c>
      <c r="F706" s="237" t="s">
        <v>238</v>
      </c>
      <c r="G706" s="235"/>
      <c r="H706" s="236" t="s">
        <v>19</v>
      </c>
      <c r="I706" s="238"/>
      <c r="J706" s="235"/>
      <c r="K706" s="235"/>
      <c r="L706" s="239"/>
      <c r="M706" s="240"/>
      <c r="N706" s="241"/>
      <c r="O706" s="241"/>
      <c r="P706" s="241"/>
      <c r="Q706" s="241"/>
      <c r="R706" s="241"/>
      <c r="S706" s="241"/>
      <c r="T706" s="242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3" t="s">
        <v>157</v>
      </c>
      <c r="AU706" s="243" t="s">
        <v>90</v>
      </c>
      <c r="AV706" s="13" t="s">
        <v>84</v>
      </c>
      <c r="AW706" s="13" t="s">
        <v>37</v>
      </c>
      <c r="AX706" s="13" t="s">
        <v>76</v>
      </c>
      <c r="AY706" s="243" t="s">
        <v>137</v>
      </c>
    </row>
    <row r="707" s="14" customFormat="1">
      <c r="A707" s="14"/>
      <c r="B707" s="244"/>
      <c r="C707" s="245"/>
      <c r="D707" s="227" t="s">
        <v>157</v>
      </c>
      <c r="E707" s="246" t="s">
        <v>19</v>
      </c>
      <c r="F707" s="247" t="s">
        <v>710</v>
      </c>
      <c r="G707" s="245"/>
      <c r="H707" s="248">
        <v>14.359999999999999</v>
      </c>
      <c r="I707" s="249"/>
      <c r="J707" s="245"/>
      <c r="K707" s="245"/>
      <c r="L707" s="250"/>
      <c r="M707" s="251"/>
      <c r="N707" s="252"/>
      <c r="O707" s="252"/>
      <c r="P707" s="252"/>
      <c r="Q707" s="252"/>
      <c r="R707" s="252"/>
      <c r="S707" s="252"/>
      <c r="T707" s="253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4" t="s">
        <v>157</v>
      </c>
      <c r="AU707" s="254" t="s">
        <v>90</v>
      </c>
      <c r="AV707" s="14" t="s">
        <v>90</v>
      </c>
      <c r="AW707" s="14" t="s">
        <v>37</v>
      </c>
      <c r="AX707" s="14" t="s">
        <v>76</v>
      </c>
      <c r="AY707" s="254" t="s">
        <v>137</v>
      </c>
    </row>
    <row r="708" s="15" customFormat="1">
      <c r="A708" s="15"/>
      <c r="B708" s="255"/>
      <c r="C708" s="256"/>
      <c r="D708" s="227" t="s">
        <v>157</v>
      </c>
      <c r="E708" s="257" t="s">
        <v>19</v>
      </c>
      <c r="F708" s="258" t="s">
        <v>183</v>
      </c>
      <c r="G708" s="256"/>
      <c r="H708" s="259">
        <v>20.66</v>
      </c>
      <c r="I708" s="260"/>
      <c r="J708" s="256"/>
      <c r="K708" s="256"/>
      <c r="L708" s="261"/>
      <c r="M708" s="262"/>
      <c r="N708" s="263"/>
      <c r="O708" s="263"/>
      <c r="P708" s="263"/>
      <c r="Q708" s="263"/>
      <c r="R708" s="263"/>
      <c r="S708" s="263"/>
      <c r="T708" s="264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65" t="s">
        <v>157</v>
      </c>
      <c r="AU708" s="265" t="s">
        <v>90</v>
      </c>
      <c r="AV708" s="15" t="s">
        <v>145</v>
      </c>
      <c r="AW708" s="15" t="s">
        <v>37</v>
      </c>
      <c r="AX708" s="15" t="s">
        <v>84</v>
      </c>
      <c r="AY708" s="265" t="s">
        <v>137</v>
      </c>
    </row>
    <row r="709" s="2" customFormat="1" ht="24.15" customHeight="1">
      <c r="A709" s="40"/>
      <c r="B709" s="41"/>
      <c r="C709" s="214" t="s">
        <v>717</v>
      </c>
      <c r="D709" s="214" t="s">
        <v>140</v>
      </c>
      <c r="E709" s="215" t="s">
        <v>718</v>
      </c>
      <c r="F709" s="216" t="s">
        <v>719</v>
      </c>
      <c r="G709" s="217" t="s">
        <v>153</v>
      </c>
      <c r="H709" s="218">
        <v>18.302</v>
      </c>
      <c r="I709" s="219"/>
      <c r="J709" s="220">
        <f>ROUND(I709*H709,2)</f>
        <v>0</v>
      </c>
      <c r="K709" s="216" t="s">
        <v>144</v>
      </c>
      <c r="L709" s="46"/>
      <c r="M709" s="221" t="s">
        <v>19</v>
      </c>
      <c r="N709" s="222" t="s">
        <v>48</v>
      </c>
      <c r="O709" s="86"/>
      <c r="P709" s="223">
        <f>O709*H709</f>
        <v>0</v>
      </c>
      <c r="Q709" s="223">
        <v>0</v>
      </c>
      <c r="R709" s="223">
        <f>Q709*H709</f>
        <v>0</v>
      </c>
      <c r="S709" s="223">
        <v>0.081500000000000003</v>
      </c>
      <c r="T709" s="224">
        <f>S709*H709</f>
        <v>1.4916130000000001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25" t="s">
        <v>274</v>
      </c>
      <c r="AT709" s="225" t="s">
        <v>140</v>
      </c>
      <c r="AU709" s="225" t="s">
        <v>90</v>
      </c>
      <c r="AY709" s="19" t="s">
        <v>137</v>
      </c>
      <c r="BE709" s="226">
        <f>IF(N709="základní",J709,0)</f>
        <v>0</v>
      </c>
      <c r="BF709" s="226">
        <f>IF(N709="snížená",J709,0)</f>
        <v>0</v>
      </c>
      <c r="BG709" s="226">
        <f>IF(N709="zákl. přenesená",J709,0)</f>
        <v>0</v>
      </c>
      <c r="BH709" s="226">
        <f>IF(N709="sníž. přenesená",J709,0)</f>
        <v>0</v>
      </c>
      <c r="BI709" s="226">
        <f>IF(N709="nulová",J709,0)</f>
        <v>0</v>
      </c>
      <c r="BJ709" s="19" t="s">
        <v>90</v>
      </c>
      <c r="BK709" s="226">
        <f>ROUND(I709*H709,2)</f>
        <v>0</v>
      </c>
      <c r="BL709" s="19" t="s">
        <v>274</v>
      </c>
      <c r="BM709" s="225" t="s">
        <v>720</v>
      </c>
    </row>
    <row r="710" s="2" customFormat="1">
      <c r="A710" s="40"/>
      <c r="B710" s="41"/>
      <c r="C710" s="42"/>
      <c r="D710" s="227" t="s">
        <v>147</v>
      </c>
      <c r="E710" s="42"/>
      <c r="F710" s="228" t="s">
        <v>721</v>
      </c>
      <c r="G710" s="42"/>
      <c r="H710" s="42"/>
      <c r="I710" s="229"/>
      <c r="J710" s="42"/>
      <c r="K710" s="42"/>
      <c r="L710" s="46"/>
      <c r="M710" s="230"/>
      <c r="N710" s="231"/>
      <c r="O710" s="86"/>
      <c r="P710" s="86"/>
      <c r="Q710" s="86"/>
      <c r="R710" s="86"/>
      <c r="S710" s="86"/>
      <c r="T710" s="87"/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T710" s="19" t="s">
        <v>147</v>
      </c>
      <c r="AU710" s="19" t="s">
        <v>90</v>
      </c>
    </row>
    <row r="711" s="2" customFormat="1">
      <c r="A711" s="40"/>
      <c r="B711" s="41"/>
      <c r="C711" s="42"/>
      <c r="D711" s="232" t="s">
        <v>149</v>
      </c>
      <c r="E711" s="42"/>
      <c r="F711" s="233" t="s">
        <v>722</v>
      </c>
      <c r="G711" s="42"/>
      <c r="H711" s="42"/>
      <c r="I711" s="229"/>
      <c r="J711" s="42"/>
      <c r="K711" s="42"/>
      <c r="L711" s="46"/>
      <c r="M711" s="230"/>
      <c r="N711" s="231"/>
      <c r="O711" s="86"/>
      <c r="P711" s="86"/>
      <c r="Q711" s="86"/>
      <c r="R711" s="86"/>
      <c r="S711" s="86"/>
      <c r="T711" s="87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T711" s="19" t="s">
        <v>149</v>
      </c>
      <c r="AU711" s="19" t="s">
        <v>90</v>
      </c>
    </row>
    <row r="712" s="13" customFormat="1">
      <c r="A712" s="13"/>
      <c r="B712" s="234"/>
      <c r="C712" s="235"/>
      <c r="D712" s="227" t="s">
        <v>157</v>
      </c>
      <c r="E712" s="236" t="s">
        <v>19</v>
      </c>
      <c r="F712" s="237" t="s">
        <v>172</v>
      </c>
      <c r="G712" s="235"/>
      <c r="H712" s="236" t="s">
        <v>19</v>
      </c>
      <c r="I712" s="238"/>
      <c r="J712" s="235"/>
      <c r="K712" s="235"/>
      <c r="L712" s="239"/>
      <c r="M712" s="240"/>
      <c r="N712" s="241"/>
      <c r="O712" s="241"/>
      <c r="P712" s="241"/>
      <c r="Q712" s="241"/>
      <c r="R712" s="241"/>
      <c r="S712" s="241"/>
      <c r="T712" s="242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3" t="s">
        <v>157</v>
      </c>
      <c r="AU712" s="243" t="s">
        <v>90</v>
      </c>
      <c r="AV712" s="13" t="s">
        <v>84</v>
      </c>
      <c r="AW712" s="13" t="s">
        <v>37</v>
      </c>
      <c r="AX712" s="13" t="s">
        <v>76</v>
      </c>
      <c r="AY712" s="243" t="s">
        <v>137</v>
      </c>
    </row>
    <row r="713" s="14" customFormat="1">
      <c r="A713" s="14"/>
      <c r="B713" s="244"/>
      <c r="C713" s="245"/>
      <c r="D713" s="227" t="s">
        <v>157</v>
      </c>
      <c r="E713" s="246" t="s">
        <v>19</v>
      </c>
      <c r="F713" s="247" t="s">
        <v>291</v>
      </c>
      <c r="G713" s="245"/>
      <c r="H713" s="248">
        <v>3.9420000000000002</v>
      </c>
      <c r="I713" s="249"/>
      <c r="J713" s="245"/>
      <c r="K713" s="245"/>
      <c r="L713" s="250"/>
      <c r="M713" s="251"/>
      <c r="N713" s="252"/>
      <c r="O713" s="252"/>
      <c r="P713" s="252"/>
      <c r="Q713" s="252"/>
      <c r="R713" s="252"/>
      <c r="S713" s="252"/>
      <c r="T713" s="253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4" t="s">
        <v>157</v>
      </c>
      <c r="AU713" s="254" t="s">
        <v>90</v>
      </c>
      <c r="AV713" s="14" t="s">
        <v>90</v>
      </c>
      <c r="AW713" s="14" t="s">
        <v>37</v>
      </c>
      <c r="AX713" s="14" t="s">
        <v>76</v>
      </c>
      <c r="AY713" s="254" t="s">
        <v>137</v>
      </c>
    </row>
    <row r="714" s="13" customFormat="1">
      <c r="A714" s="13"/>
      <c r="B714" s="234"/>
      <c r="C714" s="235"/>
      <c r="D714" s="227" t="s">
        <v>157</v>
      </c>
      <c r="E714" s="236" t="s">
        <v>19</v>
      </c>
      <c r="F714" s="237" t="s">
        <v>238</v>
      </c>
      <c r="G714" s="235"/>
      <c r="H714" s="236" t="s">
        <v>19</v>
      </c>
      <c r="I714" s="238"/>
      <c r="J714" s="235"/>
      <c r="K714" s="235"/>
      <c r="L714" s="239"/>
      <c r="M714" s="240"/>
      <c r="N714" s="241"/>
      <c r="O714" s="241"/>
      <c r="P714" s="241"/>
      <c r="Q714" s="241"/>
      <c r="R714" s="241"/>
      <c r="S714" s="241"/>
      <c r="T714" s="242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3" t="s">
        <v>157</v>
      </c>
      <c r="AU714" s="243" t="s">
        <v>90</v>
      </c>
      <c r="AV714" s="13" t="s">
        <v>84</v>
      </c>
      <c r="AW714" s="13" t="s">
        <v>37</v>
      </c>
      <c r="AX714" s="13" t="s">
        <v>76</v>
      </c>
      <c r="AY714" s="243" t="s">
        <v>137</v>
      </c>
    </row>
    <row r="715" s="14" customFormat="1">
      <c r="A715" s="14"/>
      <c r="B715" s="244"/>
      <c r="C715" s="245"/>
      <c r="D715" s="227" t="s">
        <v>157</v>
      </c>
      <c r="E715" s="246" t="s">
        <v>19</v>
      </c>
      <c r="F715" s="247" t="s">
        <v>293</v>
      </c>
      <c r="G715" s="245"/>
      <c r="H715" s="248">
        <v>14.359999999999999</v>
      </c>
      <c r="I715" s="249"/>
      <c r="J715" s="245"/>
      <c r="K715" s="245"/>
      <c r="L715" s="250"/>
      <c r="M715" s="251"/>
      <c r="N715" s="252"/>
      <c r="O715" s="252"/>
      <c r="P715" s="252"/>
      <c r="Q715" s="252"/>
      <c r="R715" s="252"/>
      <c r="S715" s="252"/>
      <c r="T715" s="253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4" t="s">
        <v>157</v>
      </c>
      <c r="AU715" s="254" t="s">
        <v>90</v>
      </c>
      <c r="AV715" s="14" t="s">
        <v>90</v>
      </c>
      <c r="AW715" s="14" t="s">
        <v>37</v>
      </c>
      <c r="AX715" s="14" t="s">
        <v>76</v>
      </c>
      <c r="AY715" s="254" t="s">
        <v>137</v>
      </c>
    </row>
    <row r="716" s="15" customFormat="1">
      <c r="A716" s="15"/>
      <c r="B716" s="255"/>
      <c r="C716" s="256"/>
      <c r="D716" s="227" t="s">
        <v>157</v>
      </c>
      <c r="E716" s="257" t="s">
        <v>19</v>
      </c>
      <c r="F716" s="258" t="s">
        <v>183</v>
      </c>
      <c r="G716" s="256"/>
      <c r="H716" s="259">
        <v>18.302</v>
      </c>
      <c r="I716" s="260"/>
      <c r="J716" s="256"/>
      <c r="K716" s="256"/>
      <c r="L716" s="261"/>
      <c r="M716" s="262"/>
      <c r="N716" s="263"/>
      <c r="O716" s="263"/>
      <c r="P716" s="263"/>
      <c r="Q716" s="263"/>
      <c r="R716" s="263"/>
      <c r="S716" s="263"/>
      <c r="T716" s="264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65" t="s">
        <v>157</v>
      </c>
      <c r="AU716" s="265" t="s">
        <v>90</v>
      </c>
      <c r="AV716" s="15" t="s">
        <v>145</v>
      </c>
      <c r="AW716" s="15" t="s">
        <v>37</v>
      </c>
      <c r="AX716" s="15" t="s">
        <v>84</v>
      </c>
      <c r="AY716" s="265" t="s">
        <v>137</v>
      </c>
    </row>
    <row r="717" s="2" customFormat="1" ht="33" customHeight="1">
      <c r="A717" s="40"/>
      <c r="B717" s="41"/>
      <c r="C717" s="214" t="s">
        <v>723</v>
      </c>
      <c r="D717" s="214" t="s">
        <v>140</v>
      </c>
      <c r="E717" s="215" t="s">
        <v>724</v>
      </c>
      <c r="F717" s="216" t="s">
        <v>725</v>
      </c>
      <c r="G717" s="217" t="s">
        <v>153</v>
      </c>
      <c r="H717" s="218">
        <v>20.66</v>
      </c>
      <c r="I717" s="219"/>
      <c r="J717" s="220">
        <f>ROUND(I717*H717,2)</f>
        <v>0</v>
      </c>
      <c r="K717" s="216" t="s">
        <v>144</v>
      </c>
      <c r="L717" s="46"/>
      <c r="M717" s="221" t="s">
        <v>19</v>
      </c>
      <c r="N717" s="222" t="s">
        <v>48</v>
      </c>
      <c r="O717" s="86"/>
      <c r="P717" s="223">
        <f>O717*H717</f>
        <v>0</v>
      </c>
      <c r="Q717" s="223">
        <v>0.0060000000000000001</v>
      </c>
      <c r="R717" s="223">
        <f>Q717*H717</f>
        <v>0.12396</v>
      </c>
      <c r="S717" s="223">
        <v>0</v>
      </c>
      <c r="T717" s="224">
        <f>S717*H717</f>
        <v>0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25" t="s">
        <v>274</v>
      </c>
      <c r="AT717" s="225" t="s">
        <v>140</v>
      </c>
      <c r="AU717" s="225" t="s">
        <v>90</v>
      </c>
      <c r="AY717" s="19" t="s">
        <v>137</v>
      </c>
      <c r="BE717" s="226">
        <f>IF(N717="základní",J717,0)</f>
        <v>0</v>
      </c>
      <c r="BF717" s="226">
        <f>IF(N717="snížená",J717,0)</f>
        <v>0</v>
      </c>
      <c r="BG717" s="226">
        <f>IF(N717="zákl. přenesená",J717,0)</f>
        <v>0</v>
      </c>
      <c r="BH717" s="226">
        <f>IF(N717="sníž. přenesená",J717,0)</f>
        <v>0</v>
      </c>
      <c r="BI717" s="226">
        <f>IF(N717="nulová",J717,0)</f>
        <v>0</v>
      </c>
      <c r="BJ717" s="19" t="s">
        <v>90</v>
      </c>
      <c r="BK717" s="226">
        <f>ROUND(I717*H717,2)</f>
        <v>0</v>
      </c>
      <c r="BL717" s="19" t="s">
        <v>274</v>
      </c>
      <c r="BM717" s="225" t="s">
        <v>726</v>
      </c>
    </row>
    <row r="718" s="2" customFormat="1">
      <c r="A718" s="40"/>
      <c r="B718" s="41"/>
      <c r="C718" s="42"/>
      <c r="D718" s="227" t="s">
        <v>147</v>
      </c>
      <c r="E718" s="42"/>
      <c r="F718" s="228" t="s">
        <v>727</v>
      </c>
      <c r="G718" s="42"/>
      <c r="H718" s="42"/>
      <c r="I718" s="229"/>
      <c r="J718" s="42"/>
      <c r="K718" s="42"/>
      <c r="L718" s="46"/>
      <c r="M718" s="230"/>
      <c r="N718" s="231"/>
      <c r="O718" s="86"/>
      <c r="P718" s="86"/>
      <c r="Q718" s="86"/>
      <c r="R718" s="86"/>
      <c r="S718" s="86"/>
      <c r="T718" s="87"/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T718" s="19" t="s">
        <v>147</v>
      </c>
      <c r="AU718" s="19" t="s">
        <v>90</v>
      </c>
    </row>
    <row r="719" s="2" customFormat="1">
      <c r="A719" s="40"/>
      <c r="B719" s="41"/>
      <c r="C719" s="42"/>
      <c r="D719" s="232" t="s">
        <v>149</v>
      </c>
      <c r="E719" s="42"/>
      <c r="F719" s="233" t="s">
        <v>728</v>
      </c>
      <c r="G719" s="42"/>
      <c r="H719" s="42"/>
      <c r="I719" s="229"/>
      <c r="J719" s="42"/>
      <c r="K719" s="42"/>
      <c r="L719" s="46"/>
      <c r="M719" s="230"/>
      <c r="N719" s="231"/>
      <c r="O719" s="86"/>
      <c r="P719" s="86"/>
      <c r="Q719" s="86"/>
      <c r="R719" s="86"/>
      <c r="S719" s="86"/>
      <c r="T719" s="87"/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T719" s="19" t="s">
        <v>149</v>
      </c>
      <c r="AU719" s="19" t="s">
        <v>90</v>
      </c>
    </row>
    <row r="720" s="13" customFormat="1">
      <c r="A720" s="13"/>
      <c r="B720" s="234"/>
      <c r="C720" s="235"/>
      <c r="D720" s="227" t="s">
        <v>157</v>
      </c>
      <c r="E720" s="236" t="s">
        <v>19</v>
      </c>
      <c r="F720" s="237" t="s">
        <v>236</v>
      </c>
      <c r="G720" s="235"/>
      <c r="H720" s="236" t="s">
        <v>19</v>
      </c>
      <c r="I720" s="238"/>
      <c r="J720" s="235"/>
      <c r="K720" s="235"/>
      <c r="L720" s="239"/>
      <c r="M720" s="240"/>
      <c r="N720" s="241"/>
      <c r="O720" s="241"/>
      <c r="P720" s="241"/>
      <c r="Q720" s="241"/>
      <c r="R720" s="241"/>
      <c r="S720" s="241"/>
      <c r="T720" s="242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3" t="s">
        <v>157</v>
      </c>
      <c r="AU720" s="243" t="s">
        <v>90</v>
      </c>
      <c r="AV720" s="13" t="s">
        <v>84</v>
      </c>
      <c r="AW720" s="13" t="s">
        <v>37</v>
      </c>
      <c r="AX720" s="13" t="s">
        <v>76</v>
      </c>
      <c r="AY720" s="243" t="s">
        <v>137</v>
      </c>
    </row>
    <row r="721" s="14" customFormat="1">
      <c r="A721" s="14"/>
      <c r="B721" s="244"/>
      <c r="C721" s="245"/>
      <c r="D721" s="227" t="s">
        <v>157</v>
      </c>
      <c r="E721" s="246" t="s">
        <v>19</v>
      </c>
      <c r="F721" s="247" t="s">
        <v>709</v>
      </c>
      <c r="G721" s="245"/>
      <c r="H721" s="248">
        <v>6.2999999999999998</v>
      </c>
      <c r="I721" s="249"/>
      <c r="J721" s="245"/>
      <c r="K721" s="245"/>
      <c r="L721" s="250"/>
      <c r="M721" s="251"/>
      <c r="N721" s="252"/>
      <c r="O721" s="252"/>
      <c r="P721" s="252"/>
      <c r="Q721" s="252"/>
      <c r="R721" s="252"/>
      <c r="S721" s="252"/>
      <c r="T721" s="253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4" t="s">
        <v>157</v>
      </c>
      <c r="AU721" s="254" t="s">
        <v>90</v>
      </c>
      <c r="AV721" s="14" t="s">
        <v>90</v>
      </c>
      <c r="AW721" s="14" t="s">
        <v>37</v>
      </c>
      <c r="AX721" s="14" t="s">
        <v>76</v>
      </c>
      <c r="AY721" s="254" t="s">
        <v>137</v>
      </c>
    </row>
    <row r="722" s="13" customFormat="1">
      <c r="A722" s="13"/>
      <c r="B722" s="234"/>
      <c r="C722" s="235"/>
      <c r="D722" s="227" t="s">
        <v>157</v>
      </c>
      <c r="E722" s="236" t="s">
        <v>19</v>
      </c>
      <c r="F722" s="237" t="s">
        <v>238</v>
      </c>
      <c r="G722" s="235"/>
      <c r="H722" s="236" t="s">
        <v>19</v>
      </c>
      <c r="I722" s="238"/>
      <c r="J722" s="235"/>
      <c r="K722" s="235"/>
      <c r="L722" s="239"/>
      <c r="M722" s="240"/>
      <c r="N722" s="241"/>
      <c r="O722" s="241"/>
      <c r="P722" s="241"/>
      <c r="Q722" s="241"/>
      <c r="R722" s="241"/>
      <c r="S722" s="241"/>
      <c r="T722" s="242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3" t="s">
        <v>157</v>
      </c>
      <c r="AU722" s="243" t="s">
        <v>90</v>
      </c>
      <c r="AV722" s="13" t="s">
        <v>84</v>
      </c>
      <c r="AW722" s="13" t="s">
        <v>37</v>
      </c>
      <c r="AX722" s="13" t="s">
        <v>76</v>
      </c>
      <c r="AY722" s="243" t="s">
        <v>137</v>
      </c>
    </row>
    <row r="723" s="14" customFormat="1">
      <c r="A723" s="14"/>
      <c r="B723" s="244"/>
      <c r="C723" s="245"/>
      <c r="D723" s="227" t="s">
        <v>157</v>
      </c>
      <c r="E723" s="246" t="s">
        <v>19</v>
      </c>
      <c r="F723" s="247" t="s">
        <v>710</v>
      </c>
      <c r="G723" s="245"/>
      <c r="H723" s="248">
        <v>14.359999999999999</v>
      </c>
      <c r="I723" s="249"/>
      <c r="J723" s="245"/>
      <c r="K723" s="245"/>
      <c r="L723" s="250"/>
      <c r="M723" s="251"/>
      <c r="N723" s="252"/>
      <c r="O723" s="252"/>
      <c r="P723" s="252"/>
      <c r="Q723" s="252"/>
      <c r="R723" s="252"/>
      <c r="S723" s="252"/>
      <c r="T723" s="253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4" t="s">
        <v>157</v>
      </c>
      <c r="AU723" s="254" t="s">
        <v>90</v>
      </c>
      <c r="AV723" s="14" t="s">
        <v>90</v>
      </c>
      <c r="AW723" s="14" t="s">
        <v>37</v>
      </c>
      <c r="AX723" s="14" t="s">
        <v>76</v>
      </c>
      <c r="AY723" s="254" t="s">
        <v>137</v>
      </c>
    </row>
    <row r="724" s="15" customFormat="1">
      <c r="A724" s="15"/>
      <c r="B724" s="255"/>
      <c r="C724" s="256"/>
      <c r="D724" s="227" t="s">
        <v>157</v>
      </c>
      <c r="E724" s="257" t="s">
        <v>19</v>
      </c>
      <c r="F724" s="258" t="s">
        <v>183</v>
      </c>
      <c r="G724" s="256"/>
      <c r="H724" s="259">
        <v>20.66</v>
      </c>
      <c r="I724" s="260"/>
      <c r="J724" s="256"/>
      <c r="K724" s="256"/>
      <c r="L724" s="261"/>
      <c r="M724" s="262"/>
      <c r="N724" s="263"/>
      <c r="O724" s="263"/>
      <c r="P724" s="263"/>
      <c r="Q724" s="263"/>
      <c r="R724" s="263"/>
      <c r="S724" s="263"/>
      <c r="T724" s="264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65" t="s">
        <v>157</v>
      </c>
      <c r="AU724" s="265" t="s">
        <v>90</v>
      </c>
      <c r="AV724" s="15" t="s">
        <v>145</v>
      </c>
      <c r="AW724" s="15" t="s">
        <v>37</v>
      </c>
      <c r="AX724" s="15" t="s">
        <v>84</v>
      </c>
      <c r="AY724" s="265" t="s">
        <v>137</v>
      </c>
    </row>
    <row r="725" s="2" customFormat="1" ht="16.5" customHeight="1">
      <c r="A725" s="40"/>
      <c r="B725" s="41"/>
      <c r="C725" s="277" t="s">
        <v>729</v>
      </c>
      <c r="D725" s="277" t="s">
        <v>340</v>
      </c>
      <c r="E725" s="278" t="s">
        <v>730</v>
      </c>
      <c r="F725" s="279" t="s">
        <v>731</v>
      </c>
      <c r="G725" s="280" t="s">
        <v>153</v>
      </c>
      <c r="H725" s="281">
        <v>22.725999999999999</v>
      </c>
      <c r="I725" s="282"/>
      <c r="J725" s="283">
        <f>ROUND(I725*H725,2)</f>
        <v>0</v>
      </c>
      <c r="K725" s="279" t="s">
        <v>144</v>
      </c>
      <c r="L725" s="284"/>
      <c r="M725" s="285" t="s">
        <v>19</v>
      </c>
      <c r="N725" s="286" t="s">
        <v>48</v>
      </c>
      <c r="O725" s="86"/>
      <c r="P725" s="223">
        <f>O725*H725</f>
        <v>0</v>
      </c>
      <c r="Q725" s="223">
        <v>0.0118</v>
      </c>
      <c r="R725" s="223">
        <f>Q725*H725</f>
        <v>0.26816679999999998</v>
      </c>
      <c r="S725" s="223">
        <v>0</v>
      </c>
      <c r="T725" s="224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25" t="s">
        <v>343</v>
      </c>
      <c r="AT725" s="225" t="s">
        <v>340</v>
      </c>
      <c r="AU725" s="225" t="s">
        <v>90</v>
      </c>
      <c r="AY725" s="19" t="s">
        <v>137</v>
      </c>
      <c r="BE725" s="226">
        <f>IF(N725="základní",J725,0)</f>
        <v>0</v>
      </c>
      <c r="BF725" s="226">
        <f>IF(N725="snížená",J725,0)</f>
        <v>0</v>
      </c>
      <c r="BG725" s="226">
        <f>IF(N725="zákl. přenesená",J725,0)</f>
        <v>0</v>
      </c>
      <c r="BH725" s="226">
        <f>IF(N725="sníž. přenesená",J725,0)</f>
        <v>0</v>
      </c>
      <c r="BI725" s="226">
        <f>IF(N725="nulová",J725,0)</f>
        <v>0</v>
      </c>
      <c r="BJ725" s="19" t="s">
        <v>90</v>
      </c>
      <c r="BK725" s="226">
        <f>ROUND(I725*H725,2)</f>
        <v>0</v>
      </c>
      <c r="BL725" s="19" t="s">
        <v>274</v>
      </c>
      <c r="BM725" s="225" t="s">
        <v>732</v>
      </c>
    </row>
    <row r="726" s="2" customFormat="1">
      <c r="A726" s="40"/>
      <c r="B726" s="41"/>
      <c r="C726" s="42"/>
      <c r="D726" s="227" t="s">
        <v>147</v>
      </c>
      <c r="E726" s="42"/>
      <c r="F726" s="228" t="s">
        <v>731</v>
      </c>
      <c r="G726" s="42"/>
      <c r="H726" s="42"/>
      <c r="I726" s="229"/>
      <c r="J726" s="42"/>
      <c r="K726" s="42"/>
      <c r="L726" s="46"/>
      <c r="M726" s="230"/>
      <c r="N726" s="231"/>
      <c r="O726" s="86"/>
      <c r="P726" s="86"/>
      <c r="Q726" s="86"/>
      <c r="R726" s="86"/>
      <c r="S726" s="86"/>
      <c r="T726" s="87"/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T726" s="19" t="s">
        <v>147</v>
      </c>
      <c r="AU726" s="19" t="s">
        <v>90</v>
      </c>
    </row>
    <row r="727" s="14" customFormat="1">
      <c r="A727" s="14"/>
      <c r="B727" s="244"/>
      <c r="C727" s="245"/>
      <c r="D727" s="227" t="s">
        <v>157</v>
      </c>
      <c r="E727" s="245"/>
      <c r="F727" s="247" t="s">
        <v>733</v>
      </c>
      <c r="G727" s="245"/>
      <c r="H727" s="248">
        <v>22.725999999999999</v>
      </c>
      <c r="I727" s="249"/>
      <c r="J727" s="245"/>
      <c r="K727" s="245"/>
      <c r="L727" s="250"/>
      <c r="M727" s="251"/>
      <c r="N727" s="252"/>
      <c r="O727" s="252"/>
      <c r="P727" s="252"/>
      <c r="Q727" s="252"/>
      <c r="R727" s="252"/>
      <c r="S727" s="252"/>
      <c r="T727" s="253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4" t="s">
        <v>157</v>
      </c>
      <c r="AU727" s="254" t="s">
        <v>90</v>
      </c>
      <c r="AV727" s="14" t="s">
        <v>90</v>
      </c>
      <c r="AW727" s="14" t="s">
        <v>4</v>
      </c>
      <c r="AX727" s="14" t="s">
        <v>84</v>
      </c>
      <c r="AY727" s="254" t="s">
        <v>137</v>
      </c>
    </row>
    <row r="728" s="2" customFormat="1" ht="24.15" customHeight="1">
      <c r="A728" s="40"/>
      <c r="B728" s="41"/>
      <c r="C728" s="214" t="s">
        <v>734</v>
      </c>
      <c r="D728" s="214" t="s">
        <v>140</v>
      </c>
      <c r="E728" s="215" t="s">
        <v>735</v>
      </c>
      <c r="F728" s="216" t="s">
        <v>736</v>
      </c>
      <c r="G728" s="217" t="s">
        <v>153</v>
      </c>
      <c r="H728" s="218">
        <v>6.2999999999999998</v>
      </c>
      <c r="I728" s="219"/>
      <c r="J728" s="220">
        <f>ROUND(I728*H728,2)</f>
        <v>0</v>
      </c>
      <c r="K728" s="216" t="s">
        <v>144</v>
      </c>
      <c r="L728" s="46"/>
      <c r="M728" s="221" t="s">
        <v>19</v>
      </c>
      <c r="N728" s="222" t="s">
        <v>48</v>
      </c>
      <c r="O728" s="86"/>
      <c r="P728" s="223">
        <f>O728*H728</f>
        <v>0</v>
      </c>
      <c r="Q728" s="223">
        <v>0</v>
      </c>
      <c r="R728" s="223">
        <f>Q728*H728</f>
        <v>0</v>
      </c>
      <c r="S728" s="223">
        <v>0</v>
      </c>
      <c r="T728" s="224">
        <f>S728*H728</f>
        <v>0</v>
      </c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R728" s="225" t="s">
        <v>274</v>
      </c>
      <c r="AT728" s="225" t="s">
        <v>140</v>
      </c>
      <c r="AU728" s="225" t="s">
        <v>90</v>
      </c>
      <c r="AY728" s="19" t="s">
        <v>137</v>
      </c>
      <c r="BE728" s="226">
        <f>IF(N728="základní",J728,0)</f>
        <v>0</v>
      </c>
      <c r="BF728" s="226">
        <f>IF(N728="snížená",J728,0)</f>
        <v>0</v>
      </c>
      <c r="BG728" s="226">
        <f>IF(N728="zákl. přenesená",J728,0)</f>
        <v>0</v>
      </c>
      <c r="BH728" s="226">
        <f>IF(N728="sníž. přenesená",J728,0)</f>
        <v>0</v>
      </c>
      <c r="BI728" s="226">
        <f>IF(N728="nulová",J728,0)</f>
        <v>0</v>
      </c>
      <c r="BJ728" s="19" t="s">
        <v>90</v>
      </c>
      <c r="BK728" s="226">
        <f>ROUND(I728*H728,2)</f>
        <v>0</v>
      </c>
      <c r="BL728" s="19" t="s">
        <v>274</v>
      </c>
      <c r="BM728" s="225" t="s">
        <v>737</v>
      </c>
    </row>
    <row r="729" s="2" customFormat="1">
      <c r="A729" s="40"/>
      <c r="B729" s="41"/>
      <c r="C729" s="42"/>
      <c r="D729" s="227" t="s">
        <v>147</v>
      </c>
      <c r="E729" s="42"/>
      <c r="F729" s="228" t="s">
        <v>738</v>
      </c>
      <c r="G729" s="42"/>
      <c r="H729" s="42"/>
      <c r="I729" s="229"/>
      <c r="J729" s="42"/>
      <c r="K729" s="42"/>
      <c r="L729" s="46"/>
      <c r="M729" s="230"/>
      <c r="N729" s="231"/>
      <c r="O729" s="86"/>
      <c r="P729" s="86"/>
      <c r="Q729" s="86"/>
      <c r="R729" s="86"/>
      <c r="S729" s="86"/>
      <c r="T729" s="87"/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T729" s="19" t="s">
        <v>147</v>
      </c>
      <c r="AU729" s="19" t="s">
        <v>90</v>
      </c>
    </row>
    <row r="730" s="2" customFormat="1">
      <c r="A730" s="40"/>
      <c r="B730" s="41"/>
      <c r="C730" s="42"/>
      <c r="D730" s="232" t="s">
        <v>149</v>
      </c>
      <c r="E730" s="42"/>
      <c r="F730" s="233" t="s">
        <v>739</v>
      </c>
      <c r="G730" s="42"/>
      <c r="H730" s="42"/>
      <c r="I730" s="229"/>
      <c r="J730" s="42"/>
      <c r="K730" s="42"/>
      <c r="L730" s="46"/>
      <c r="M730" s="230"/>
      <c r="N730" s="231"/>
      <c r="O730" s="86"/>
      <c r="P730" s="86"/>
      <c r="Q730" s="86"/>
      <c r="R730" s="86"/>
      <c r="S730" s="86"/>
      <c r="T730" s="87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T730" s="19" t="s">
        <v>149</v>
      </c>
      <c r="AU730" s="19" t="s">
        <v>90</v>
      </c>
    </row>
    <row r="731" s="13" customFormat="1">
      <c r="A731" s="13"/>
      <c r="B731" s="234"/>
      <c r="C731" s="235"/>
      <c r="D731" s="227" t="s">
        <v>157</v>
      </c>
      <c r="E731" s="236" t="s">
        <v>19</v>
      </c>
      <c r="F731" s="237" t="s">
        <v>236</v>
      </c>
      <c r="G731" s="235"/>
      <c r="H731" s="236" t="s">
        <v>19</v>
      </c>
      <c r="I731" s="238"/>
      <c r="J731" s="235"/>
      <c r="K731" s="235"/>
      <c r="L731" s="239"/>
      <c r="M731" s="240"/>
      <c r="N731" s="241"/>
      <c r="O731" s="241"/>
      <c r="P731" s="241"/>
      <c r="Q731" s="241"/>
      <c r="R731" s="241"/>
      <c r="S731" s="241"/>
      <c r="T731" s="242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3" t="s">
        <v>157</v>
      </c>
      <c r="AU731" s="243" t="s">
        <v>90</v>
      </c>
      <c r="AV731" s="13" t="s">
        <v>84</v>
      </c>
      <c r="AW731" s="13" t="s">
        <v>37</v>
      </c>
      <c r="AX731" s="13" t="s">
        <v>76</v>
      </c>
      <c r="AY731" s="243" t="s">
        <v>137</v>
      </c>
    </row>
    <row r="732" s="14" customFormat="1">
      <c r="A732" s="14"/>
      <c r="B732" s="244"/>
      <c r="C732" s="245"/>
      <c r="D732" s="227" t="s">
        <v>157</v>
      </c>
      <c r="E732" s="246" t="s">
        <v>19</v>
      </c>
      <c r="F732" s="247" t="s">
        <v>709</v>
      </c>
      <c r="G732" s="245"/>
      <c r="H732" s="248">
        <v>6.2999999999999998</v>
      </c>
      <c r="I732" s="249"/>
      <c r="J732" s="245"/>
      <c r="K732" s="245"/>
      <c r="L732" s="250"/>
      <c r="M732" s="251"/>
      <c r="N732" s="252"/>
      <c r="O732" s="252"/>
      <c r="P732" s="252"/>
      <c r="Q732" s="252"/>
      <c r="R732" s="252"/>
      <c r="S732" s="252"/>
      <c r="T732" s="253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4" t="s">
        <v>157</v>
      </c>
      <c r="AU732" s="254" t="s">
        <v>90</v>
      </c>
      <c r="AV732" s="14" t="s">
        <v>90</v>
      </c>
      <c r="AW732" s="14" t="s">
        <v>37</v>
      </c>
      <c r="AX732" s="14" t="s">
        <v>84</v>
      </c>
      <c r="AY732" s="254" t="s">
        <v>137</v>
      </c>
    </row>
    <row r="733" s="2" customFormat="1" ht="24.15" customHeight="1">
      <c r="A733" s="40"/>
      <c r="B733" s="41"/>
      <c r="C733" s="214" t="s">
        <v>740</v>
      </c>
      <c r="D733" s="214" t="s">
        <v>140</v>
      </c>
      <c r="E733" s="215" t="s">
        <v>741</v>
      </c>
      <c r="F733" s="216" t="s">
        <v>742</v>
      </c>
      <c r="G733" s="217" t="s">
        <v>143</v>
      </c>
      <c r="H733" s="218">
        <v>1</v>
      </c>
      <c r="I733" s="219"/>
      <c r="J733" s="220">
        <f>ROUND(I733*H733,2)</f>
        <v>0</v>
      </c>
      <c r="K733" s="216" t="s">
        <v>144</v>
      </c>
      <c r="L733" s="46"/>
      <c r="M733" s="221" t="s">
        <v>19</v>
      </c>
      <c r="N733" s="222" t="s">
        <v>48</v>
      </c>
      <c r="O733" s="86"/>
      <c r="P733" s="223">
        <f>O733*H733</f>
        <v>0</v>
      </c>
      <c r="Q733" s="223">
        <v>0.00020000000000000001</v>
      </c>
      <c r="R733" s="223">
        <f>Q733*H733</f>
        <v>0.00020000000000000001</v>
      </c>
      <c r="S733" s="223">
        <v>0</v>
      </c>
      <c r="T733" s="224">
        <f>S733*H733</f>
        <v>0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25" t="s">
        <v>274</v>
      </c>
      <c r="AT733" s="225" t="s">
        <v>140</v>
      </c>
      <c r="AU733" s="225" t="s">
        <v>90</v>
      </c>
      <c r="AY733" s="19" t="s">
        <v>137</v>
      </c>
      <c r="BE733" s="226">
        <f>IF(N733="základní",J733,0)</f>
        <v>0</v>
      </c>
      <c r="BF733" s="226">
        <f>IF(N733="snížená",J733,0)</f>
        <v>0</v>
      </c>
      <c r="BG733" s="226">
        <f>IF(N733="zákl. přenesená",J733,0)</f>
        <v>0</v>
      </c>
      <c r="BH733" s="226">
        <f>IF(N733="sníž. přenesená",J733,0)</f>
        <v>0</v>
      </c>
      <c r="BI733" s="226">
        <f>IF(N733="nulová",J733,0)</f>
        <v>0</v>
      </c>
      <c r="BJ733" s="19" t="s">
        <v>90</v>
      </c>
      <c r="BK733" s="226">
        <f>ROUND(I733*H733,2)</f>
        <v>0</v>
      </c>
      <c r="BL733" s="19" t="s">
        <v>274</v>
      </c>
      <c r="BM733" s="225" t="s">
        <v>743</v>
      </c>
    </row>
    <row r="734" s="2" customFormat="1">
      <c r="A734" s="40"/>
      <c r="B734" s="41"/>
      <c r="C734" s="42"/>
      <c r="D734" s="227" t="s">
        <v>147</v>
      </c>
      <c r="E734" s="42"/>
      <c r="F734" s="228" t="s">
        <v>744</v>
      </c>
      <c r="G734" s="42"/>
      <c r="H734" s="42"/>
      <c r="I734" s="229"/>
      <c r="J734" s="42"/>
      <c r="K734" s="42"/>
      <c r="L734" s="46"/>
      <c r="M734" s="230"/>
      <c r="N734" s="231"/>
      <c r="O734" s="86"/>
      <c r="P734" s="86"/>
      <c r="Q734" s="86"/>
      <c r="R734" s="86"/>
      <c r="S734" s="86"/>
      <c r="T734" s="87"/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T734" s="19" t="s">
        <v>147</v>
      </c>
      <c r="AU734" s="19" t="s">
        <v>90</v>
      </c>
    </row>
    <row r="735" s="2" customFormat="1">
      <c r="A735" s="40"/>
      <c r="B735" s="41"/>
      <c r="C735" s="42"/>
      <c r="D735" s="232" t="s">
        <v>149</v>
      </c>
      <c r="E735" s="42"/>
      <c r="F735" s="233" t="s">
        <v>745</v>
      </c>
      <c r="G735" s="42"/>
      <c r="H735" s="42"/>
      <c r="I735" s="229"/>
      <c r="J735" s="42"/>
      <c r="K735" s="42"/>
      <c r="L735" s="46"/>
      <c r="M735" s="230"/>
      <c r="N735" s="231"/>
      <c r="O735" s="86"/>
      <c r="P735" s="86"/>
      <c r="Q735" s="86"/>
      <c r="R735" s="86"/>
      <c r="S735" s="86"/>
      <c r="T735" s="87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T735" s="19" t="s">
        <v>149</v>
      </c>
      <c r="AU735" s="19" t="s">
        <v>90</v>
      </c>
    </row>
    <row r="736" s="2" customFormat="1" ht="16.5" customHeight="1">
      <c r="A736" s="40"/>
      <c r="B736" s="41"/>
      <c r="C736" s="277" t="s">
        <v>746</v>
      </c>
      <c r="D736" s="277" t="s">
        <v>340</v>
      </c>
      <c r="E736" s="278" t="s">
        <v>747</v>
      </c>
      <c r="F736" s="279" t="s">
        <v>748</v>
      </c>
      <c r="G736" s="280" t="s">
        <v>143</v>
      </c>
      <c r="H736" s="281">
        <v>1</v>
      </c>
      <c r="I736" s="282"/>
      <c r="J736" s="283">
        <f>ROUND(I736*H736,2)</f>
        <v>0</v>
      </c>
      <c r="K736" s="279" t="s">
        <v>144</v>
      </c>
      <c r="L736" s="284"/>
      <c r="M736" s="285" t="s">
        <v>19</v>
      </c>
      <c r="N736" s="286" t="s">
        <v>48</v>
      </c>
      <c r="O736" s="86"/>
      <c r="P736" s="223">
        <f>O736*H736</f>
        <v>0</v>
      </c>
      <c r="Q736" s="223">
        <v>0.00031</v>
      </c>
      <c r="R736" s="223">
        <f>Q736*H736</f>
        <v>0.00031</v>
      </c>
      <c r="S736" s="223">
        <v>0</v>
      </c>
      <c r="T736" s="224">
        <f>S736*H736</f>
        <v>0</v>
      </c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R736" s="225" t="s">
        <v>343</v>
      </c>
      <c r="AT736" s="225" t="s">
        <v>340</v>
      </c>
      <c r="AU736" s="225" t="s">
        <v>90</v>
      </c>
      <c r="AY736" s="19" t="s">
        <v>137</v>
      </c>
      <c r="BE736" s="226">
        <f>IF(N736="základní",J736,0)</f>
        <v>0</v>
      </c>
      <c r="BF736" s="226">
        <f>IF(N736="snížená",J736,0)</f>
        <v>0</v>
      </c>
      <c r="BG736" s="226">
        <f>IF(N736="zákl. přenesená",J736,0)</f>
        <v>0</v>
      </c>
      <c r="BH736" s="226">
        <f>IF(N736="sníž. přenesená",J736,0)</f>
        <v>0</v>
      </c>
      <c r="BI736" s="226">
        <f>IF(N736="nulová",J736,0)</f>
        <v>0</v>
      </c>
      <c r="BJ736" s="19" t="s">
        <v>90</v>
      </c>
      <c r="BK736" s="226">
        <f>ROUND(I736*H736,2)</f>
        <v>0</v>
      </c>
      <c r="BL736" s="19" t="s">
        <v>274</v>
      </c>
      <c r="BM736" s="225" t="s">
        <v>749</v>
      </c>
    </row>
    <row r="737" s="2" customFormat="1">
      <c r="A737" s="40"/>
      <c r="B737" s="41"/>
      <c r="C737" s="42"/>
      <c r="D737" s="227" t="s">
        <v>147</v>
      </c>
      <c r="E737" s="42"/>
      <c r="F737" s="228" t="s">
        <v>748</v>
      </c>
      <c r="G737" s="42"/>
      <c r="H737" s="42"/>
      <c r="I737" s="229"/>
      <c r="J737" s="42"/>
      <c r="K737" s="42"/>
      <c r="L737" s="46"/>
      <c r="M737" s="230"/>
      <c r="N737" s="231"/>
      <c r="O737" s="86"/>
      <c r="P737" s="86"/>
      <c r="Q737" s="86"/>
      <c r="R737" s="86"/>
      <c r="S737" s="86"/>
      <c r="T737" s="87"/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T737" s="19" t="s">
        <v>147</v>
      </c>
      <c r="AU737" s="19" t="s">
        <v>90</v>
      </c>
    </row>
    <row r="738" s="2" customFormat="1" ht="16.5" customHeight="1">
      <c r="A738" s="40"/>
      <c r="B738" s="41"/>
      <c r="C738" s="214" t="s">
        <v>750</v>
      </c>
      <c r="D738" s="214" t="s">
        <v>140</v>
      </c>
      <c r="E738" s="215" t="s">
        <v>751</v>
      </c>
      <c r="F738" s="216" t="s">
        <v>752</v>
      </c>
      <c r="G738" s="217" t="s">
        <v>277</v>
      </c>
      <c r="H738" s="218">
        <v>28</v>
      </c>
      <c r="I738" s="219"/>
      <c r="J738" s="220">
        <f>ROUND(I738*H738,2)</f>
        <v>0</v>
      </c>
      <c r="K738" s="216" t="s">
        <v>144</v>
      </c>
      <c r="L738" s="46"/>
      <c r="M738" s="221" t="s">
        <v>19</v>
      </c>
      <c r="N738" s="222" t="s">
        <v>48</v>
      </c>
      <c r="O738" s="86"/>
      <c r="P738" s="223">
        <f>O738*H738</f>
        <v>0</v>
      </c>
      <c r="Q738" s="223">
        <v>0</v>
      </c>
      <c r="R738" s="223">
        <f>Q738*H738</f>
        <v>0</v>
      </c>
      <c r="S738" s="223">
        <v>0</v>
      </c>
      <c r="T738" s="224">
        <f>S738*H738</f>
        <v>0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25" t="s">
        <v>274</v>
      </c>
      <c r="AT738" s="225" t="s">
        <v>140</v>
      </c>
      <c r="AU738" s="225" t="s">
        <v>90</v>
      </c>
      <c r="AY738" s="19" t="s">
        <v>137</v>
      </c>
      <c r="BE738" s="226">
        <f>IF(N738="základní",J738,0)</f>
        <v>0</v>
      </c>
      <c r="BF738" s="226">
        <f>IF(N738="snížená",J738,0)</f>
        <v>0</v>
      </c>
      <c r="BG738" s="226">
        <f>IF(N738="zákl. přenesená",J738,0)</f>
        <v>0</v>
      </c>
      <c r="BH738" s="226">
        <f>IF(N738="sníž. přenesená",J738,0)</f>
        <v>0</v>
      </c>
      <c r="BI738" s="226">
        <f>IF(N738="nulová",J738,0)</f>
        <v>0</v>
      </c>
      <c r="BJ738" s="19" t="s">
        <v>90</v>
      </c>
      <c r="BK738" s="226">
        <f>ROUND(I738*H738,2)</f>
        <v>0</v>
      </c>
      <c r="BL738" s="19" t="s">
        <v>274</v>
      </c>
      <c r="BM738" s="225" t="s">
        <v>753</v>
      </c>
    </row>
    <row r="739" s="2" customFormat="1">
      <c r="A739" s="40"/>
      <c r="B739" s="41"/>
      <c r="C739" s="42"/>
      <c r="D739" s="227" t="s">
        <v>147</v>
      </c>
      <c r="E739" s="42"/>
      <c r="F739" s="228" t="s">
        <v>754</v>
      </c>
      <c r="G739" s="42"/>
      <c r="H739" s="42"/>
      <c r="I739" s="229"/>
      <c r="J739" s="42"/>
      <c r="K739" s="42"/>
      <c r="L739" s="46"/>
      <c r="M739" s="230"/>
      <c r="N739" s="231"/>
      <c r="O739" s="86"/>
      <c r="P739" s="86"/>
      <c r="Q739" s="86"/>
      <c r="R739" s="86"/>
      <c r="S739" s="86"/>
      <c r="T739" s="87"/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T739" s="19" t="s">
        <v>147</v>
      </c>
      <c r="AU739" s="19" t="s">
        <v>90</v>
      </c>
    </row>
    <row r="740" s="2" customFormat="1">
      <c r="A740" s="40"/>
      <c r="B740" s="41"/>
      <c r="C740" s="42"/>
      <c r="D740" s="232" t="s">
        <v>149</v>
      </c>
      <c r="E740" s="42"/>
      <c r="F740" s="233" t="s">
        <v>755</v>
      </c>
      <c r="G740" s="42"/>
      <c r="H740" s="42"/>
      <c r="I740" s="229"/>
      <c r="J740" s="42"/>
      <c r="K740" s="42"/>
      <c r="L740" s="46"/>
      <c r="M740" s="230"/>
      <c r="N740" s="231"/>
      <c r="O740" s="86"/>
      <c r="P740" s="86"/>
      <c r="Q740" s="86"/>
      <c r="R740" s="86"/>
      <c r="S740" s="86"/>
      <c r="T740" s="87"/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T740" s="19" t="s">
        <v>149</v>
      </c>
      <c r="AU740" s="19" t="s">
        <v>90</v>
      </c>
    </row>
    <row r="741" s="13" customFormat="1">
      <c r="A741" s="13"/>
      <c r="B741" s="234"/>
      <c r="C741" s="235"/>
      <c r="D741" s="227" t="s">
        <v>157</v>
      </c>
      <c r="E741" s="236" t="s">
        <v>19</v>
      </c>
      <c r="F741" s="237" t="s">
        <v>236</v>
      </c>
      <c r="G741" s="235"/>
      <c r="H741" s="236" t="s">
        <v>19</v>
      </c>
      <c r="I741" s="238"/>
      <c r="J741" s="235"/>
      <c r="K741" s="235"/>
      <c r="L741" s="239"/>
      <c r="M741" s="240"/>
      <c r="N741" s="241"/>
      <c r="O741" s="241"/>
      <c r="P741" s="241"/>
      <c r="Q741" s="241"/>
      <c r="R741" s="241"/>
      <c r="S741" s="241"/>
      <c r="T741" s="242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3" t="s">
        <v>157</v>
      </c>
      <c r="AU741" s="243" t="s">
        <v>90</v>
      </c>
      <c r="AV741" s="13" t="s">
        <v>84</v>
      </c>
      <c r="AW741" s="13" t="s">
        <v>37</v>
      </c>
      <c r="AX741" s="13" t="s">
        <v>76</v>
      </c>
      <c r="AY741" s="243" t="s">
        <v>137</v>
      </c>
    </row>
    <row r="742" s="14" customFormat="1">
      <c r="A742" s="14"/>
      <c r="B742" s="244"/>
      <c r="C742" s="245"/>
      <c r="D742" s="227" t="s">
        <v>157</v>
      </c>
      <c r="E742" s="246" t="s">
        <v>19</v>
      </c>
      <c r="F742" s="247" t="s">
        <v>756</v>
      </c>
      <c r="G742" s="245"/>
      <c r="H742" s="248">
        <v>12</v>
      </c>
      <c r="I742" s="249"/>
      <c r="J742" s="245"/>
      <c r="K742" s="245"/>
      <c r="L742" s="250"/>
      <c r="M742" s="251"/>
      <c r="N742" s="252"/>
      <c r="O742" s="252"/>
      <c r="P742" s="252"/>
      <c r="Q742" s="252"/>
      <c r="R742" s="252"/>
      <c r="S742" s="252"/>
      <c r="T742" s="253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4" t="s">
        <v>157</v>
      </c>
      <c r="AU742" s="254" t="s">
        <v>90</v>
      </c>
      <c r="AV742" s="14" t="s">
        <v>90</v>
      </c>
      <c r="AW742" s="14" t="s">
        <v>37</v>
      </c>
      <c r="AX742" s="14" t="s">
        <v>76</v>
      </c>
      <c r="AY742" s="254" t="s">
        <v>137</v>
      </c>
    </row>
    <row r="743" s="13" customFormat="1">
      <c r="A743" s="13"/>
      <c r="B743" s="234"/>
      <c r="C743" s="235"/>
      <c r="D743" s="227" t="s">
        <v>157</v>
      </c>
      <c r="E743" s="236" t="s">
        <v>19</v>
      </c>
      <c r="F743" s="237" t="s">
        <v>238</v>
      </c>
      <c r="G743" s="235"/>
      <c r="H743" s="236" t="s">
        <v>19</v>
      </c>
      <c r="I743" s="238"/>
      <c r="J743" s="235"/>
      <c r="K743" s="235"/>
      <c r="L743" s="239"/>
      <c r="M743" s="240"/>
      <c r="N743" s="241"/>
      <c r="O743" s="241"/>
      <c r="P743" s="241"/>
      <c r="Q743" s="241"/>
      <c r="R743" s="241"/>
      <c r="S743" s="241"/>
      <c r="T743" s="242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3" t="s">
        <v>157</v>
      </c>
      <c r="AU743" s="243" t="s">
        <v>90</v>
      </c>
      <c r="AV743" s="13" t="s">
        <v>84</v>
      </c>
      <c r="AW743" s="13" t="s">
        <v>37</v>
      </c>
      <c r="AX743" s="13" t="s">
        <v>76</v>
      </c>
      <c r="AY743" s="243" t="s">
        <v>137</v>
      </c>
    </row>
    <row r="744" s="14" customFormat="1">
      <c r="A744" s="14"/>
      <c r="B744" s="244"/>
      <c r="C744" s="245"/>
      <c r="D744" s="227" t="s">
        <v>157</v>
      </c>
      <c r="E744" s="246" t="s">
        <v>19</v>
      </c>
      <c r="F744" s="247" t="s">
        <v>757</v>
      </c>
      <c r="G744" s="245"/>
      <c r="H744" s="248">
        <v>16</v>
      </c>
      <c r="I744" s="249"/>
      <c r="J744" s="245"/>
      <c r="K744" s="245"/>
      <c r="L744" s="250"/>
      <c r="M744" s="251"/>
      <c r="N744" s="252"/>
      <c r="O744" s="252"/>
      <c r="P744" s="252"/>
      <c r="Q744" s="252"/>
      <c r="R744" s="252"/>
      <c r="S744" s="252"/>
      <c r="T744" s="253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4" t="s">
        <v>157</v>
      </c>
      <c r="AU744" s="254" t="s">
        <v>90</v>
      </c>
      <c r="AV744" s="14" t="s">
        <v>90</v>
      </c>
      <c r="AW744" s="14" t="s">
        <v>37</v>
      </c>
      <c r="AX744" s="14" t="s">
        <v>76</v>
      </c>
      <c r="AY744" s="254" t="s">
        <v>137</v>
      </c>
    </row>
    <row r="745" s="15" customFormat="1">
      <c r="A745" s="15"/>
      <c r="B745" s="255"/>
      <c r="C745" s="256"/>
      <c r="D745" s="227" t="s">
        <v>157</v>
      </c>
      <c r="E745" s="257" t="s">
        <v>19</v>
      </c>
      <c r="F745" s="258" t="s">
        <v>183</v>
      </c>
      <c r="G745" s="256"/>
      <c r="H745" s="259">
        <v>28</v>
      </c>
      <c r="I745" s="260"/>
      <c r="J745" s="256"/>
      <c r="K745" s="256"/>
      <c r="L745" s="261"/>
      <c r="M745" s="262"/>
      <c r="N745" s="263"/>
      <c r="O745" s="263"/>
      <c r="P745" s="263"/>
      <c r="Q745" s="263"/>
      <c r="R745" s="263"/>
      <c r="S745" s="263"/>
      <c r="T745" s="264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65" t="s">
        <v>157</v>
      </c>
      <c r="AU745" s="265" t="s">
        <v>90</v>
      </c>
      <c r="AV745" s="15" t="s">
        <v>145</v>
      </c>
      <c r="AW745" s="15" t="s">
        <v>37</v>
      </c>
      <c r="AX745" s="15" t="s">
        <v>84</v>
      </c>
      <c r="AY745" s="265" t="s">
        <v>137</v>
      </c>
    </row>
    <row r="746" s="2" customFormat="1" ht="24.15" customHeight="1">
      <c r="A746" s="40"/>
      <c r="B746" s="41"/>
      <c r="C746" s="214" t="s">
        <v>758</v>
      </c>
      <c r="D746" s="214" t="s">
        <v>140</v>
      </c>
      <c r="E746" s="215" t="s">
        <v>759</v>
      </c>
      <c r="F746" s="216" t="s">
        <v>760</v>
      </c>
      <c r="G746" s="217" t="s">
        <v>153</v>
      </c>
      <c r="H746" s="218">
        <v>20.66</v>
      </c>
      <c r="I746" s="219"/>
      <c r="J746" s="220">
        <f>ROUND(I746*H746,2)</f>
        <v>0</v>
      </c>
      <c r="K746" s="216" t="s">
        <v>144</v>
      </c>
      <c r="L746" s="46"/>
      <c r="M746" s="221" t="s">
        <v>19</v>
      </c>
      <c r="N746" s="222" t="s">
        <v>48</v>
      </c>
      <c r="O746" s="86"/>
      <c r="P746" s="223">
        <f>O746*H746</f>
        <v>0</v>
      </c>
      <c r="Q746" s="223">
        <v>5.0000000000000002E-05</v>
      </c>
      <c r="R746" s="223">
        <f>Q746*H746</f>
        <v>0.0010330000000000001</v>
      </c>
      <c r="S746" s="223">
        <v>0</v>
      </c>
      <c r="T746" s="224">
        <f>S746*H746</f>
        <v>0</v>
      </c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R746" s="225" t="s">
        <v>274</v>
      </c>
      <c r="AT746" s="225" t="s">
        <v>140</v>
      </c>
      <c r="AU746" s="225" t="s">
        <v>90</v>
      </c>
      <c r="AY746" s="19" t="s">
        <v>137</v>
      </c>
      <c r="BE746" s="226">
        <f>IF(N746="základní",J746,0)</f>
        <v>0</v>
      </c>
      <c r="BF746" s="226">
        <f>IF(N746="snížená",J746,0)</f>
        <v>0</v>
      </c>
      <c r="BG746" s="226">
        <f>IF(N746="zákl. přenesená",J746,0)</f>
        <v>0</v>
      </c>
      <c r="BH746" s="226">
        <f>IF(N746="sníž. přenesená",J746,0)</f>
        <v>0</v>
      </c>
      <c r="BI746" s="226">
        <f>IF(N746="nulová",J746,0)</f>
        <v>0</v>
      </c>
      <c r="BJ746" s="19" t="s">
        <v>90</v>
      </c>
      <c r="BK746" s="226">
        <f>ROUND(I746*H746,2)</f>
        <v>0</v>
      </c>
      <c r="BL746" s="19" t="s">
        <v>274</v>
      </c>
      <c r="BM746" s="225" t="s">
        <v>761</v>
      </c>
    </row>
    <row r="747" s="2" customFormat="1">
      <c r="A747" s="40"/>
      <c r="B747" s="41"/>
      <c r="C747" s="42"/>
      <c r="D747" s="227" t="s">
        <v>147</v>
      </c>
      <c r="E747" s="42"/>
      <c r="F747" s="228" t="s">
        <v>762</v>
      </c>
      <c r="G747" s="42"/>
      <c r="H747" s="42"/>
      <c r="I747" s="229"/>
      <c r="J747" s="42"/>
      <c r="K747" s="42"/>
      <c r="L747" s="46"/>
      <c r="M747" s="230"/>
      <c r="N747" s="231"/>
      <c r="O747" s="86"/>
      <c r="P747" s="86"/>
      <c r="Q747" s="86"/>
      <c r="R747" s="86"/>
      <c r="S747" s="86"/>
      <c r="T747" s="87"/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T747" s="19" t="s">
        <v>147</v>
      </c>
      <c r="AU747" s="19" t="s">
        <v>90</v>
      </c>
    </row>
    <row r="748" s="2" customFormat="1">
      <c r="A748" s="40"/>
      <c r="B748" s="41"/>
      <c r="C748" s="42"/>
      <c r="D748" s="232" t="s">
        <v>149</v>
      </c>
      <c r="E748" s="42"/>
      <c r="F748" s="233" t="s">
        <v>763</v>
      </c>
      <c r="G748" s="42"/>
      <c r="H748" s="42"/>
      <c r="I748" s="229"/>
      <c r="J748" s="42"/>
      <c r="K748" s="42"/>
      <c r="L748" s="46"/>
      <c r="M748" s="230"/>
      <c r="N748" s="231"/>
      <c r="O748" s="86"/>
      <c r="P748" s="86"/>
      <c r="Q748" s="86"/>
      <c r="R748" s="86"/>
      <c r="S748" s="86"/>
      <c r="T748" s="87"/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T748" s="19" t="s">
        <v>149</v>
      </c>
      <c r="AU748" s="19" t="s">
        <v>90</v>
      </c>
    </row>
    <row r="749" s="13" customFormat="1">
      <c r="A749" s="13"/>
      <c r="B749" s="234"/>
      <c r="C749" s="235"/>
      <c r="D749" s="227" t="s">
        <v>157</v>
      </c>
      <c r="E749" s="236" t="s">
        <v>19</v>
      </c>
      <c r="F749" s="237" t="s">
        <v>236</v>
      </c>
      <c r="G749" s="235"/>
      <c r="H749" s="236" t="s">
        <v>19</v>
      </c>
      <c r="I749" s="238"/>
      <c r="J749" s="235"/>
      <c r="K749" s="235"/>
      <c r="L749" s="239"/>
      <c r="M749" s="240"/>
      <c r="N749" s="241"/>
      <c r="O749" s="241"/>
      <c r="P749" s="241"/>
      <c r="Q749" s="241"/>
      <c r="R749" s="241"/>
      <c r="S749" s="241"/>
      <c r="T749" s="242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3" t="s">
        <v>157</v>
      </c>
      <c r="AU749" s="243" t="s">
        <v>90</v>
      </c>
      <c r="AV749" s="13" t="s">
        <v>84</v>
      </c>
      <c r="AW749" s="13" t="s">
        <v>37</v>
      </c>
      <c r="AX749" s="13" t="s">
        <v>76</v>
      </c>
      <c r="AY749" s="243" t="s">
        <v>137</v>
      </c>
    </row>
    <row r="750" s="14" customFormat="1">
      <c r="A750" s="14"/>
      <c r="B750" s="244"/>
      <c r="C750" s="245"/>
      <c r="D750" s="227" t="s">
        <v>157</v>
      </c>
      <c r="E750" s="246" t="s">
        <v>19</v>
      </c>
      <c r="F750" s="247" t="s">
        <v>709</v>
      </c>
      <c r="G750" s="245"/>
      <c r="H750" s="248">
        <v>6.2999999999999998</v>
      </c>
      <c r="I750" s="249"/>
      <c r="J750" s="245"/>
      <c r="K750" s="245"/>
      <c r="L750" s="250"/>
      <c r="M750" s="251"/>
      <c r="N750" s="252"/>
      <c r="O750" s="252"/>
      <c r="P750" s="252"/>
      <c r="Q750" s="252"/>
      <c r="R750" s="252"/>
      <c r="S750" s="252"/>
      <c r="T750" s="253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4" t="s">
        <v>157</v>
      </c>
      <c r="AU750" s="254" t="s">
        <v>90</v>
      </c>
      <c r="AV750" s="14" t="s">
        <v>90</v>
      </c>
      <c r="AW750" s="14" t="s">
        <v>37</v>
      </c>
      <c r="AX750" s="14" t="s">
        <v>76</v>
      </c>
      <c r="AY750" s="254" t="s">
        <v>137</v>
      </c>
    </row>
    <row r="751" s="13" customFormat="1">
      <c r="A751" s="13"/>
      <c r="B751" s="234"/>
      <c r="C751" s="235"/>
      <c r="D751" s="227" t="s">
        <v>157</v>
      </c>
      <c r="E751" s="236" t="s">
        <v>19</v>
      </c>
      <c r="F751" s="237" t="s">
        <v>238</v>
      </c>
      <c r="G751" s="235"/>
      <c r="H751" s="236" t="s">
        <v>19</v>
      </c>
      <c r="I751" s="238"/>
      <c r="J751" s="235"/>
      <c r="K751" s="235"/>
      <c r="L751" s="239"/>
      <c r="M751" s="240"/>
      <c r="N751" s="241"/>
      <c r="O751" s="241"/>
      <c r="P751" s="241"/>
      <c r="Q751" s="241"/>
      <c r="R751" s="241"/>
      <c r="S751" s="241"/>
      <c r="T751" s="242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3" t="s">
        <v>157</v>
      </c>
      <c r="AU751" s="243" t="s">
        <v>90</v>
      </c>
      <c r="AV751" s="13" t="s">
        <v>84</v>
      </c>
      <c r="AW751" s="13" t="s">
        <v>37</v>
      </c>
      <c r="AX751" s="13" t="s">
        <v>76</v>
      </c>
      <c r="AY751" s="243" t="s">
        <v>137</v>
      </c>
    </row>
    <row r="752" s="14" customFormat="1">
      <c r="A752" s="14"/>
      <c r="B752" s="244"/>
      <c r="C752" s="245"/>
      <c r="D752" s="227" t="s">
        <v>157</v>
      </c>
      <c r="E752" s="246" t="s">
        <v>19</v>
      </c>
      <c r="F752" s="247" t="s">
        <v>710</v>
      </c>
      <c r="G752" s="245"/>
      <c r="H752" s="248">
        <v>14.359999999999999</v>
      </c>
      <c r="I752" s="249"/>
      <c r="J752" s="245"/>
      <c r="K752" s="245"/>
      <c r="L752" s="250"/>
      <c r="M752" s="251"/>
      <c r="N752" s="252"/>
      <c r="O752" s="252"/>
      <c r="P752" s="252"/>
      <c r="Q752" s="252"/>
      <c r="R752" s="252"/>
      <c r="S752" s="252"/>
      <c r="T752" s="253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4" t="s">
        <v>157</v>
      </c>
      <c r="AU752" s="254" t="s">
        <v>90</v>
      </c>
      <c r="AV752" s="14" t="s">
        <v>90</v>
      </c>
      <c r="AW752" s="14" t="s">
        <v>37</v>
      </c>
      <c r="AX752" s="14" t="s">
        <v>76</v>
      </c>
      <c r="AY752" s="254" t="s">
        <v>137</v>
      </c>
    </row>
    <row r="753" s="15" customFormat="1">
      <c r="A753" s="15"/>
      <c r="B753" s="255"/>
      <c r="C753" s="256"/>
      <c r="D753" s="227" t="s">
        <v>157</v>
      </c>
      <c r="E753" s="257" t="s">
        <v>19</v>
      </c>
      <c r="F753" s="258" t="s">
        <v>183</v>
      </c>
      <c r="G753" s="256"/>
      <c r="H753" s="259">
        <v>20.66</v>
      </c>
      <c r="I753" s="260"/>
      <c r="J753" s="256"/>
      <c r="K753" s="256"/>
      <c r="L753" s="261"/>
      <c r="M753" s="262"/>
      <c r="N753" s="263"/>
      <c r="O753" s="263"/>
      <c r="P753" s="263"/>
      <c r="Q753" s="263"/>
      <c r="R753" s="263"/>
      <c r="S753" s="263"/>
      <c r="T753" s="264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65" t="s">
        <v>157</v>
      </c>
      <c r="AU753" s="265" t="s">
        <v>90</v>
      </c>
      <c r="AV753" s="15" t="s">
        <v>145</v>
      </c>
      <c r="AW753" s="15" t="s">
        <v>37</v>
      </c>
      <c r="AX753" s="15" t="s">
        <v>84</v>
      </c>
      <c r="AY753" s="265" t="s">
        <v>137</v>
      </c>
    </row>
    <row r="754" s="2" customFormat="1" ht="24.15" customHeight="1">
      <c r="A754" s="40"/>
      <c r="B754" s="41"/>
      <c r="C754" s="214" t="s">
        <v>764</v>
      </c>
      <c r="D754" s="214" t="s">
        <v>140</v>
      </c>
      <c r="E754" s="215" t="s">
        <v>765</v>
      </c>
      <c r="F754" s="216" t="s">
        <v>766</v>
      </c>
      <c r="G754" s="217" t="s">
        <v>348</v>
      </c>
      <c r="H754" s="287"/>
      <c r="I754" s="219"/>
      <c r="J754" s="220">
        <f>ROUND(I754*H754,2)</f>
        <v>0</v>
      </c>
      <c r="K754" s="216" t="s">
        <v>144</v>
      </c>
      <c r="L754" s="46"/>
      <c r="M754" s="221" t="s">
        <v>19</v>
      </c>
      <c r="N754" s="222" t="s">
        <v>48</v>
      </c>
      <c r="O754" s="86"/>
      <c r="P754" s="223">
        <f>O754*H754</f>
        <v>0</v>
      </c>
      <c r="Q754" s="223">
        <v>0</v>
      </c>
      <c r="R754" s="223">
        <f>Q754*H754</f>
        <v>0</v>
      </c>
      <c r="S754" s="223">
        <v>0</v>
      </c>
      <c r="T754" s="224">
        <f>S754*H754</f>
        <v>0</v>
      </c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R754" s="225" t="s">
        <v>274</v>
      </c>
      <c r="AT754" s="225" t="s">
        <v>140</v>
      </c>
      <c r="AU754" s="225" t="s">
        <v>90</v>
      </c>
      <c r="AY754" s="19" t="s">
        <v>137</v>
      </c>
      <c r="BE754" s="226">
        <f>IF(N754="základní",J754,0)</f>
        <v>0</v>
      </c>
      <c r="BF754" s="226">
        <f>IF(N754="snížená",J754,0)</f>
        <v>0</v>
      </c>
      <c r="BG754" s="226">
        <f>IF(N754="zákl. přenesená",J754,0)</f>
        <v>0</v>
      </c>
      <c r="BH754" s="226">
        <f>IF(N754="sníž. přenesená",J754,0)</f>
        <v>0</v>
      </c>
      <c r="BI754" s="226">
        <f>IF(N754="nulová",J754,0)</f>
        <v>0</v>
      </c>
      <c r="BJ754" s="19" t="s">
        <v>90</v>
      </c>
      <c r="BK754" s="226">
        <f>ROUND(I754*H754,2)</f>
        <v>0</v>
      </c>
      <c r="BL754" s="19" t="s">
        <v>274</v>
      </c>
      <c r="BM754" s="225" t="s">
        <v>767</v>
      </c>
    </row>
    <row r="755" s="2" customFormat="1">
      <c r="A755" s="40"/>
      <c r="B755" s="41"/>
      <c r="C755" s="42"/>
      <c r="D755" s="227" t="s">
        <v>147</v>
      </c>
      <c r="E755" s="42"/>
      <c r="F755" s="228" t="s">
        <v>768</v>
      </c>
      <c r="G755" s="42"/>
      <c r="H755" s="42"/>
      <c r="I755" s="229"/>
      <c r="J755" s="42"/>
      <c r="K755" s="42"/>
      <c r="L755" s="46"/>
      <c r="M755" s="230"/>
      <c r="N755" s="231"/>
      <c r="O755" s="86"/>
      <c r="P755" s="86"/>
      <c r="Q755" s="86"/>
      <c r="R755" s="86"/>
      <c r="S755" s="86"/>
      <c r="T755" s="87"/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T755" s="19" t="s">
        <v>147</v>
      </c>
      <c r="AU755" s="19" t="s">
        <v>90</v>
      </c>
    </row>
    <row r="756" s="2" customFormat="1">
      <c r="A756" s="40"/>
      <c r="B756" s="41"/>
      <c r="C756" s="42"/>
      <c r="D756" s="232" t="s">
        <v>149</v>
      </c>
      <c r="E756" s="42"/>
      <c r="F756" s="233" t="s">
        <v>769</v>
      </c>
      <c r="G756" s="42"/>
      <c r="H756" s="42"/>
      <c r="I756" s="229"/>
      <c r="J756" s="42"/>
      <c r="K756" s="42"/>
      <c r="L756" s="46"/>
      <c r="M756" s="230"/>
      <c r="N756" s="231"/>
      <c r="O756" s="86"/>
      <c r="P756" s="86"/>
      <c r="Q756" s="86"/>
      <c r="R756" s="86"/>
      <c r="S756" s="86"/>
      <c r="T756" s="87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T756" s="19" t="s">
        <v>149</v>
      </c>
      <c r="AU756" s="19" t="s">
        <v>90</v>
      </c>
    </row>
    <row r="757" s="12" customFormat="1" ht="22.8" customHeight="1">
      <c r="A757" s="12"/>
      <c r="B757" s="198"/>
      <c r="C757" s="199"/>
      <c r="D757" s="200" t="s">
        <v>75</v>
      </c>
      <c r="E757" s="212" t="s">
        <v>770</v>
      </c>
      <c r="F757" s="212" t="s">
        <v>771</v>
      </c>
      <c r="G757" s="199"/>
      <c r="H757" s="199"/>
      <c r="I757" s="202"/>
      <c r="J757" s="213">
        <f>BK757</f>
        <v>0</v>
      </c>
      <c r="K757" s="199"/>
      <c r="L757" s="204"/>
      <c r="M757" s="205"/>
      <c r="N757" s="206"/>
      <c r="O757" s="206"/>
      <c r="P757" s="207">
        <f>SUM(P758:P925)</f>
        <v>0</v>
      </c>
      <c r="Q757" s="206"/>
      <c r="R757" s="207">
        <f>SUM(R758:R925)</f>
        <v>2.6250246899999996</v>
      </c>
      <c r="S757" s="206"/>
      <c r="T757" s="208">
        <f>SUM(T758:T925)</f>
        <v>0.12290601</v>
      </c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R757" s="209" t="s">
        <v>90</v>
      </c>
      <c r="AT757" s="210" t="s">
        <v>75</v>
      </c>
      <c r="AU757" s="210" t="s">
        <v>84</v>
      </c>
      <c r="AY757" s="209" t="s">
        <v>137</v>
      </c>
      <c r="BK757" s="211">
        <f>SUM(BK758:BK925)</f>
        <v>0</v>
      </c>
    </row>
    <row r="758" s="2" customFormat="1" ht="24.15" customHeight="1">
      <c r="A758" s="40"/>
      <c r="B758" s="41"/>
      <c r="C758" s="214" t="s">
        <v>772</v>
      </c>
      <c r="D758" s="214" t="s">
        <v>140</v>
      </c>
      <c r="E758" s="215" t="s">
        <v>773</v>
      </c>
      <c r="F758" s="216" t="s">
        <v>774</v>
      </c>
      <c r="G758" s="217" t="s">
        <v>153</v>
      </c>
      <c r="H758" s="218">
        <v>375.81099999999998</v>
      </c>
      <c r="I758" s="219"/>
      <c r="J758" s="220">
        <f>ROUND(I758*H758,2)</f>
        <v>0</v>
      </c>
      <c r="K758" s="216" t="s">
        <v>144</v>
      </c>
      <c r="L758" s="46"/>
      <c r="M758" s="221" t="s">
        <v>19</v>
      </c>
      <c r="N758" s="222" t="s">
        <v>48</v>
      </c>
      <c r="O758" s="86"/>
      <c r="P758" s="223">
        <f>O758*H758</f>
        <v>0</v>
      </c>
      <c r="Q758" s="223">
        <v>0</v>
      </c>
      <c r="R758" s="223">
        <f>Q758*H758</f>
        <v>0</v>
      </c>
      <c r="S758" s="223">
        <v>0</v>
      </c>
      <c r="T758" s="224">
        <f>S758*H758</f>
        <v>0</v>
      </c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R758" s="225" t="s">
        <v>274</v>
      </c>
      <c r="AT758" s="225" t="s">
        <v>140</v>
      </c>
      <c r="AU758" s="225" t="s">
        <v>90</v>
      </c>
      <c r="AY758" s="19" t="s">
        <v>137</v>
      </c>
      <c r="BE758" s="226">
        <f>IF(N758="základní",J758,0)</f>
        <v>0</v>
      </c>
      <c r="BF758" s="226">
        <f>IF(N758="snížená",J758,0)</f>
        <v>0</v>
      </c>
      <c r="BG758" s="226">
        <f>IF(N758="zákl. přenesená",J758,0)</f>
        <v>0</v>
      </c>
      <c r="BH758" s="226">
        <f>IF(N758="sníž. přenesená",J758,0)</f>
        <v>0</v>
      </c>
      <c r="BI758" s="226">
        <f>IF(N758="nulová",J758,0)</f>
        <v>0</v>
      </c>
      <c r="BJ758" s="19" t="s">
        <v>90</v>
      </c>
      <c r="BK758" s="226">
        <f>ROUND(I758*H758,2)</f>
        <v>0</v>
      </c>
      <c r="BL758" s="19" t="s">
        <v>274</v>
      </c>
      <c r="BM758" s="225" t="s">
        <v>775</v>
      </c>
    </row>
    <row r="759" s="2" customFormat="1">
      <c r="A759" s="40"/>
      <c r="B759" s="41"/>
      <c r="C759" s="42"/>
      <c r="D759" s="227" t="s">
        <v>147</v>
      </c>
      <c r="E759" s="42"/>
      <c r="F759" s="228" t="s">
        <v>776</v>
      </c>
      <c r="G759" s="42"/>
      <c r="H759" s="42"/>
      <c r="I759" s="229"/>
      <c r="J759" s="42"/>
      <c r="K759" s="42"/>
      <c r="L759" s="46"/>
      <c r="M759" s="230"/>
      <c r="N759" s="231"/>
      <c r="O759" s="86"/>
      <c r="P759" s="86"/>
      <c r="Q759" s="86"/>
      <c r="R759" s="86"/>
      <c r="S759" s="86"/>
      <c r="T759" s="87"/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T759" s="19" t="s">
        <v>147</v>
      </c>
      <c r="AU759" s="19" t="s">
        <v>90</v>
      </c>
    </row>
    <row r="760" s="2" customFormat="1">
      <c r="A760" s="40"/>
      <c r="B760" s="41"/>
      <c r="C760" s="42"/>
      <c r="D760" s="232" t="s">
        <v>149</v>
      </c>
      <c r="E760" s="42"/>
      <c r="F760" s="233" t="s">
        <v>777</v>
      </c>
      <c r="G760" s="42"/>
      <c r="H760" s="42"/>
      <c r="I760" s="229"/>
      <c r="J760" s="42"/>
      <c r="K760" s="42"/>
      <c r="L760" s="46"/>
      <c r="M760" s="230"/>
      <c r="N760" s="231"/>
      <c r="O760" s="86"/>
      <c r="P760" s="86"/>
      <c r="Q760" s="86"/>
      <c r="R760" s="86"/>
      <c r="S760" s="86"/>
      <c r="T760" s="87"/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T760" s="19" t="s">
        <v>149</v>
      </c>
      <c r="AU760" s="19" t="s">
        <v>90</v>
      </c>
    </row>
    <row r="761" s="13" customFormat="1">
      <c r="A761" s="13"/>
      <c r="B761" s="234"/>
      <c r="C761" s="235"/>
      <c r="D761" s="227" t="s">
        <v>157</v>
      </c>
      <c r="E761" s="236" t="s">
        <v>19</v>
      </c>
      <c r="F761" s="237" t="s">
        <v>167</v>
      </c>
      <c r="G761" s="235"/>
      <c r="H761" s="236" t="s">
        <v>19</v>
      </c>
      <c r="I761" s="238"/>
      <c r="J761" s="235"/>
      <c r="K761" s="235"/>
      <c r="L761" s="239"/>
      <c r="M761" s="240"/>
      <c r="N761" s="241"/>
      <c r="O761" s="241"/>
      <c r="P761" s="241"/>
      <c r="Q761" s="241"/>
      <c r="R761" s="241"/>
      <c r="S761" s="241"/>
      <c r="T761" s="242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3" t="s">
        <v>157</v>
      </c>
      <c r="AU761" s="243" t="s">
        <v>90</v>
      </c>
      <c r="AV761" s="13" t="s">
        <v>84</v>
      </c>
      <c r="AW761" s="13" t="s">
        <v>37</v>
      </c>
      <c r="AX761" s="13" t="s">
        <v>76</v>
      </c>
      <c r="AY761" s="243" t="s">
        <v>137</v>
      </c>
    </row>
    <row r="762" s="14" customFormat="1">
      <c r="A762" s="14"/>
      <c r="B762" s="244"/>
      <c r="C762" s="245"/>
      <c r="D762" s="227" t="s">
        <v>157</v>
      </c>
      <c r="E762" s="246" t="s">
        <v>19</v>
      </c>
      <c r="F762" s="247" t="s">
        <v>778</v>
      </c>
      <c r="G762" s="245"/>
      <c r="H762" s="248">
        <v>8.0969999999999995</v>
      </c>
      <c r="I762" s="249"/>
      <c r="J762" s="245"/>
      <c r="K762" s="245"/>
      <c r="L762" s="250"/>
      <c r="M762" s="251"/>
      <c r="N762" s="252"/>
      <c r="O762" s="252"/>
      <c r="P762" s="252"/>
      <c r="Q762" s="252"/>
      <c r="R762" s="252"/>
      <c r="S762" s="252"/>
      <c r="T762" s="253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4" t="s">
        <v>157</v>
      </c>
      <c r="AU762" s="254" t="s">
        <v>90</v>
      </c>
      <c r="AV762" s="14" t="s">
        <v>90</v>
      </c>
      <c r="AW762" s="14" t="s">
        <v>37</v>
      </c>
      <c r="AX762" s="14" t="s">
        <v>76</v>
      </c>
      <c r="AY762" s="254" t="s">
        <v>137</v>
      </c>
    </row>
    <row r="763" s="14" customFormat="1">
      <c r="A763" s="14"/>
      <c r="B763" s="244"/>
      <c r="C763" s="245"/>
      <c r="D763" s="227" t="s">
        <v>157</v>
      </c>
      <c r="E763" s="246" t="s">
        <v>19</v>
      </c>
      <c r="F763" s="247" t="s">
        <v>779</v>
      </c>
      <c r="G763" s="245"/>
      <c r="H763" s="248">
        <v>31.652999999999999</v>
      </c>
      <c r="I763" s="249"/>
      <c r="J763" s="245"/>
      <c r="K763" s="245"/>
      <c r="L763" s="250"/>
      <c r="M763" s="251"/>
      <c r="N763" s="252"/>
      <c r="O763" s="252"/>
      <c r="P763" s="252"/>
      <c r="Q763" s="252"/>
      <c r="R763" s="252"/>
      <c r="S763" s="252"/>
      <c r="T763" s="253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4" t="s">
        <v>157</v>
      </c>
      <c r="AU763" s="254" t="s">
        <v>90</v>
      </c>
      <c r="AV763" s="14" t="s">
        <v>90</v>
      </c>
      <c r="AW763" s="14" t="s">
        <v>37</v>
      </c>
      <c r="AX763" s="14" t="s">
        <v>76</v>
      </c>
      <c r="AY763" s="254" t="s">
        <v>137</v>
      </c>
    </row>
    <row r="764" s="14" customFormat="1">
      <c r="A764" s="14"/>
      <c r="B764" s="244"/>
      <c r="C764" s="245"/>
      <c r="D764" s="227" t="s">
        <v>157</v>
      </c>
      <c r="E764" s="246" t="s">
        <v>19</v>
      </c>
      <c r="F764" s="247" t="s">
        <v>780</v>
      </c>
      <c r="G764" s="245"/>
      <c r="H764" s="248">
        <v>-8.4120000000000008</v>
      </c>
      <c r="I764" s="249"/>
      <c r="J764" s="245"/>
      <c r="K764" s="245"/>
      <c r="L764" s="250"/>
      <c r="M764" s="251"/>
      <c r="N764" s="252"/>
      <c r="O764" s="252"/>
      <c r="P764" s="252"/>
      <c r="Q764" s="252"/>
      <c r="R764" s="252"/>
      <c r="S764" s="252"/>
      <c r="T764" s="253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4" t="s">
        <v>157</v>
      </c>
      <c r="AU764" s="254" t="s">
        <v>90</v>
      </c>
      <c r="AV764" s="14" t="s">
        <v>90</v>
      </c>
      <c r="AW764" s="14" t="s">
        <v>37</v>
      </c>
      <c r="AX764" s="14" t="s">
        <v>76</v>
      </c>
      <c r="AY764" s="254" t="s">
        <v>137</v>
      </c>
    </row>
    <row r="765" s="14" customFormat="1">
      <c r="A765" s="14"/>
      <c r="B765" s="244"/>
      <c r="C765" s="245"/>
      <c r="D765" s="227" t="s">
        <v>157</v>
      </c>
      <c r="E765" s="246" t="s">
        <v>19</v>
      </c>
      <c r="F765" s="247" t="s">
        <v>781</v>
      </c>
      <c r="G765" s="245"/>
      <c r="H765" s="248">
        <v>7.5899999999999999</v>
      </c>
      <c r="I765" s="249"/>
      <c r="J765" s="245"/>
      <c r="K765" s="245"/>
      <c r="L765" s="250"/>
      <c r="M765" s="251"/>
      <c r="N765" s="252"/>
      <c r="O765" s="252"/>
      <c r="P765" s="252"/>
      <c r="Q765" s="252"/>
      <c r="R765" s="252"/>
      <c r="S765" s="252"/>
      <c r="T765" s="253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4" t="s">
        <v>157</v>
      </c>
      <c r="AU765" s="254" t="s">
        <v>90</v>
      </c>
      <c r="AV765" s="14" t="s">
        <v>90</v>
      </c>
      <c r="AW765" s="14" t="s">
        <v>37</v>
      </c>
      <c r="AX765" s="14" t="s">
        <v>76</v>
      </c>
      <c r="AY765" s="254" t="s">
        <v>137</v>
      </c>
    </row>
    <row r="766" s="14" customFormat="1">
      <c r="A766" s="14"/>
      <c r="B766" s="244"/>
      <c r="C766" s="245"/>
      <c r="D766" s="227" t="s">
        <v>157</v>
      </c>
      <c r="E766" s="246" t="s">
        <v>19</v>
      </c>
      <c r="F766" s="247" t="s">
        <v>782</v>
      </c>
      <c r="G766" s="245"/>
      <c r="H766" s="248">
        <v>36.151000000000003</v>
      </c>
      <c r="I766" s="249"/>
      <c r="J766" s="245"/>
      <c r="K766" s="245"/>
      <c r="L766" s="250"/>
      <c r="M766" s="251"/>
      <c r="N766" s="252"/>
      <c r="O766" s="252"/>
      <c r="P766" s="252"/>
      <c r="Q766" s="252"/>
      <c r="R766" s="252"/>
      <c r="S766" s="252"/>
      <c r="T766" s="253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4" t="s">
        <v>157</v>
      </c>
      <c r="AU766" s="254" t="s">
        <v>90</v>
      </c>
      <c r="AV766" s="14" t="s">
        <v>90</v>
      </c>
      <c r="AW766" s="14" t="s">
        <v>37</v>
      </c>
      <c r="AX766" s="14" t="s">
        <v>76</v>
      </c>
      <c r="AY766" s="254" t="s">
        <v>137</v>
      </c>
    </row>
    <row r="767" s="14" customFormat="1">
      <c r="A767" s="14"/>
      <c r="B767" s="244"/>
      <c r="C767" s="245"/>
      <c r="D767" s="227" t="s">
        <v>157</v>
      </c>
      <c r="E767" s="246" t="s">
        <v>19</v>
      </c>
      <c r="F767" s="247" t="s">
        <v>783</v>
      </c>
      <c r="G767" s="245"/>
      <c r="H767" s="248">
        <v>-8.5399999999999991</v>
      </c>
      <c r="I767" s="249"/>
      <c r="J767" s="245"/>
      <c r="K767" s="245"/>
      <c r="L767" s="250"/>
      <c r="M767" s="251"/>
      <c r="N767" s="252"/>
      <c r="O767" s="252"/>
      <c r="P767" s="252"/>
      <c r="Q767" s="252"/>
      <c r="R767" s="252"/>
      <c r="S767" s="252"/>
      <c r="T767" s="253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4" t="s">
        <v>157</v>
      </c>
      <c r="AU767" s="254" t="s">
        <v>90</v>
      </c>
      <c r="AV767" s="14" t="s">
        <v>90</v>
      </c>
      <c r="AW767" s="14" t="s">
        <v>37</v>
      </c>
      <c r="AX767" s="14" t="s">
        <v>76</v>
      </c>
      <c r="AY767" s="254" t="s">
        <v>137</v>
      </c>
    </row>
    <row r="768" s="14" customFormat="1">
      <c r="A768" s="14"/>
      <c r="B768" s="244"/>
      <c r="C768" s="245"/>
      <c r="D768" s="227" t="s">
        <v>157</v>
      </c>
      <c r="E768" s="246" t="s">
        <v>19</v>
      </c>
      <c r="F768" s="247" t="s">
        <v>784</v>
      </c>
      <c r="G768" s="245"/>
      <c r="H768" s="248">
        <v>2.4350000000000001</v>
      </c>
      <c r="I768" s="249"/>
      <c r="J768" s="245"/>
      <c r="K768" s="245"/>
      <c r="L768" s="250"/>
      <c r="M768" s="251"/>
      <c r="N768" s="252"/>
      <c r="O768" s="252"/>
      <c r="P768" s="252"/>
      <c r="Q768" s="252"/>
      <c r="R768" s="252"/>
      <c r="S768" s="252"/>
      <c r="T768" s="253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4" t="s">
        <v>157</v>
      </c>
      <c r="AU768" s="254" t="s">
        <v>90</v>
      </c>
      <c r="AV768" s="14" t="s">
        <v>90</v>
      </c>
      <c r="AW768" s="14" t="s">
        <v>37</v>
      </c>
      <c r="AX768" s="14" t="s">
        <v>76</v>
      </c>
      <c r="AY768" s="254" t="s">
        <v>137</v>
      </c>
    </row>
    <row r="769" s="13" customFormat="1">
      <c r="A769" s="13"/>
      <c r="B769" s="234"/>
      <c r="C769" s="235"/>
      <c r="D769" s="227" t="s">
        <v>157</v>
      </c>
      <c r="E769" s="236" t="s">
        <v>19</v>
      </c>
      <c r="F769" s="237" t="s">
        <v>170</v>
      </c>
      <c r="G769" s="235"/>
      <c r="H769" s="236" t="s">
        <v>19</v>
      </c>
      <c r="I769" s="238"/>
      <c r="J769" s="235"/>
      <c r="K769" s="235"/>
      <c r="L769" s="239"/>
      <c r="M769" s="240"/>
      <c r="N769" s="241"/>
      <c r="O769" s="241"/>
      <c r="P769" s="241"/>
      <c r="Q769" s="241"/>
      <c r="R769" s="241"/>
      <c r="S769" s="241"/>
      <c r="T769" s="242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3" t="s">
        <v>157</v>
      </c>
      <c r="AU769" s="243" t="s">
        <v>90</v>
      </c>
      <c r="AV769" s="13" t="s">
        <v>84</v>
      </c>
      <c r="AW769" s="13" t="s">
        <v>37</v>
      </c>
      <c r="AX769" s="13" t="s">
        <v>76</v>
      </c>
      <c r="AY769" s="243" t="s">
        <v>137</v>
      </c>
    </row>
    <row r="770" s="14" customFormat="1">
      <c r="A770" s="14"/>
      <c r="B770" s="244"/>
      <c r="C770" s="245"/>
      <c r="D770" s="227" t="s">
        <v>157</v>
      </c>
      <c r="E770" s="246" t="s">
        <v>19</v>
      </c>
      <c r="F770" s="247" t="s">
        <v>171</v>
      </c>
      <c r="G770" s="245"/>
      <c r="H770" s="248">
        <v>14.768000000000001</v>
      </c>
      <c r="I770" s="249"/>
      <c r="J770" s="245"/>
      <c r="K770" s="245"/>
      <c r="L770" s="250"/>
      <c r="M770" s="251"/>
      <c r="N770" s="252"/>
      <c r="O770" s="252"/>
      <c r="P770" s="252"/>
      <c r="Q770" s="252"/>
      <c r="R770" s="252"/>
      <c r="S770" s="252"/>
      <c r="T770" s="253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4" t="s">
        <v>157</v>
      </c>
      <c r="AU770" s="254" t="s">
        <v>90</v>
      </c>
      <c r="AV770" s="14" t="s">
        <v>90</v>
      </c>
      <c r="AW770" s="14" t="s">
        <v>37</v>
      </c>
      <c r="AX770" s="14" t="s">
        <v>76</v>
      </c>
      <c r="AY770" s="254" t="s">
        <v>137</v>
      </c>
    </row>
    <row r="771" s="14" customFormat="1">
      <c r="A771" s="14"/>
      <c r="B771" s="244"/>
      <c r="C771" s="245"/>
      <c r="D771" s="227" t="s">
        <v>157</v>
      </c>
      <c r="E771" s="246" t="s">
        <v>19</v>
      </c>
      <c r="F771" s="247" t="s">
        <v>785</v>
      </c>
      <c r="G771" s="245"/>
      <c r="H771" s="248">
        <v>41.787999999999997</v>
      </c>
      <c r="I771" s="249"/>
      <c r="J771" s="245"/>
      <c r="K771" s="245"/>
      <c r="L771" s="250"/>
      <c r="M771" s="251"/>
      <c r="N771" s="252"/>
      <c r="O771" s="252"/>
      <c r="P771" s="252"/>
      <c r="Q771" s="252"/>
      <c r="R771" s="252"/>
      <c r="S771" s="252"/>
      <c r="T771" s="253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4" t="s">
        <v>157</v>
      </c>
      <c r="AU771" s="254" t="s">
        <v>90</v>
      </c>
      <c r="AV771" s="14" t="s">
        <v>90</v>
      </c>
      <c r="AW771" s="14" t="s">
        <v>37</v>
      </c>
      <c r="AX771" s="14" t="s">
        <v>76</v>
      </c>
      <c r="AY771" s="254" t="s">
        <v>137</v>
      </c>
    </row>
    <row r="772" s="14" customFormat="1">
      <c r="A772" s="14"/>
      <c r="B772" s="244"/>
      <c r="C772" s="245"/>
      <c r="D772" s="227" t="s">
        <v>157</v>
      </c>
      <c r="E772" s="246" t="s">
        <v>19</v>
      </c>
      <c r="F772" s="247" t="s">
        <v>786</v>
      </c>
      <c r="G772" s="245"/>
      <c r="H772" s="248">
        <v>-6.5179999999999998</v>
      </c>
      <c r="I772" s="249"/>
      <c r="J772" s="245"/>
      <c r="K772" s="245"/>
      <c r="L772" s="250"/>
      <c r="M772" s="251"/>
      <c r="N772" s="252"/>
      <c r="O772" s="252"/>
      <c r="P772" s="252"/>
      <c r="Q772" s="252"/>
      <c r="R772" s="252"/>
      <c r="S772" s="252"/>
      <c r="T772" s="253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4" t="s">
        <v>157</v>
      </c>
      <c r="AU772" s="254" t="s">
        <v>90</v>
      </c>
      <c r="AV772" s="14" t="s">
        <v>90</v>
      </c>
      <c r="AW772" s="14" t="s">
        <v>37</v>
      </c>
      <c r="AX772" s="14" t="s">
        <v>76</v>
      </c>
      <c r="AY772" s="254" t="s">
        <v>137</v>
      </c>
    </row>
    <row r="773" s="14" customFormat="1">
      <c r="A773" s="14"/>
      <c r="B773" s="244"/>
      <c r="C773" s="245"/>
      <c r="D773" s="227" t="s">
        <v>157</v>
      </c>
      <c r="E773" s="246" t="s">
        <v>19</v>
      </c>
      <c r="F773" s="247" t="s">
        <v>787</v>
      </c>
      <c r="G773" s="245"/>
      <c r="H773" s="248">
        <v>1.0520000000000001</v>
      </c>
      <c r="I773" s="249"/>
      <c r="J773" s="245"/>
      <c r="K773" s="245"/>
      <c r="L773" s="250"/>
      <c r="M773" s="251"/>
      <c r="N773" s="252"/>
      <c r="O773" s="252"/>
      <c r="P773" s="252"/>
      <c r="Q773" s="252"/>
      <c r="R773" s="252"/>
      <c r="S773" s="252"/>
      <c r="T773" s="253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4" t="s">
        <v>157</v>
      </c>
      <c r="AU773" s="254" t="s">
        <v>90</v>
      </c>
      <c r="AV773" s="14" t="s">
        <v>90</v>
      </c>
      <c r="AW773" s="14" t="s">
        <v>37</v>
      </c>
      <c r="AX773" s="14" t="s">
        <v>76</v>
      </c>
      <c r="AY773" s="254" t="s">
        <v>137</v>
      </c>
    </row>
    <row r="774" s="13" customFormat="1">
      <c r="A774" s="13"/>
      <c r="B774" s="234"/>
      <c r="C774" s="235"/>
      <c r="D774" s="227" t="s">
        <v>157</v>
      </c>
      <c r="E774" s="236" t="s">
        <v>19</v>
      </c>
      <c r="F774" s="237" t="s">
        <v>172</v>
      </c>
      <c r="G774" s="235"/>
      <c r="H774" s="236" t="s">
        <v>19</v>
      </c>
      <c r="I774" s="238"/>
      <c r="J774" s="235"/>
      <c r="K774" s="235"/>
      <c r="L774" s="239"/>
      <c r="M774" s="240"/>
      <c r="N774" s="241"/>
      <c r="O774" s="241"/>
      <c r="P774" s="241"/>
      <c r="Q774" s="241"/>
      <c r="R774" s="241"/>
      <c r="S774" s="241"/>
      <c r="T774" s="242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3" t="s">
        <v>157</v>
      </c>
      <c r="AU774" s="243" t="s">
        <v>90</v>
      </c>
      <c r="AV774" s="13" t="s">
        <v>84</v>
      </c>
      <c r="AW774" s="13" t="s">
        <v>37</v>
      </c>
      <c r="AX774" s="13" t="s">
        <v>76</v>
      </c>
      <c r="AY774" s="243" t="s">
        <v>137</v>
      </c>
    </row>
    <row r="775" s="14" customFormat="1">
      <c r="A775" s="14"/>
      <c r="B775" s="244"/>
      <c r="C775" s="245"/>
      <c r="D775" s="227" t="s">
        <v>157</v>
      </c>
      <c r="E775" s="246" t="s">
        <v>19</v>
      </c>
      <c r="F775" s="247" t="s">
        <v>788</v>
      </c>
      <c r="G775" s="245"/>
      <c r="H775" s="248">
        <v>11.361000000000001</v>
      </c>
      <c r="I775" s="249"/>
      <c r="J775" s="245"/>
      <c r="K775" s="245"/>
      <c r="L775" s="250"/>
      <c r="M775" s="251"/>
      <c r="N775" s="252"/>
      <c r="O775" s="252"/>
      <c r="P775" s="252"/>
      <c r="Q775" s="252"/>
      <c r="R775" s="252"/>
      <c r="S775" s="252"/>
      <c r="T775" s="253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4" t="s">
        <v>157</v>
      </c>
      <c r="AU775" s="254" t="s">
        <v>90</v>
      </c>
      <c r="AV775" s="14" t="s">
        <v>90</v>
      </c>
      <c r="AW775" s="14" t="s">
        <v>37</v>
      </c>
      <c r="AX775" s="14" t="s">
        <v>76</v>
      </c>
      <c r="AY775" s="254" t="s">
        <v>137</v>
      </c>
    </row>
    <row r="776" s="14" customFormat="1">
      <c r="A776" s="14"/>
      <c r="B776" s="244"/>
      <c r="C776" s="245"/>
      <c r="D776" s="227" t="s">
        <v>157</v>
      </c>
      <c r="E776" s="246" t="s">
        <v>19</v>
      </c>
      <c r="F776" s="247" t="s">
        <v>789</v>
      </c>
      <c r="G776" s="245"/>
      <c r="H776" s="248">
        <v>37.344000000000001</v>
      </c>
      <c r="I776" s="249"/>
      <c r="J776" s="245"/>
      <c r="K776" s="245"/>
      <c r="L776" s="250"/>
      <c r="M776" s="251"/>
      <c r="N776" s="252"/>
      <c r="O776" s="252"/>
      <c r="P776" s="252"/>
      <c r="Q776" s="252"/>
      <c r="R776" s="252"/>
      <c r="S776" s="252"/>
      <c r="T776" s="253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4" t="s">
        <v>157</v>
      </c>
      <c r="AU776" s="254" t="s">
        <v>90</v>
      </c>
      <c r="AV776" s="14" t="s">
        <v>90</v>
      </c>
      <c r="AW776" s="14" t="s">
        <v>37</v>
      </c>
      <c r="AX776" s="14" t="s">
        <v>76</v>
      </c>
      <c r="AY776" s="254" t="s">
        <v>137</v>
      </c>
    </row>
    <row r="777" s="14" customFormat="1">
      <c r="A777" s="14"/>
      <c r="B777" s="244"/>
      <c r="C777" s="245"/>
      <c r="D777" s="227" t="s">
        <v>157</v>
      </c>
      <c r="E777" s="246" t="s">
        <v>19</v>
      </c>
      <c r="F777" s="247" t="s">
        <v>790</v>
      </c>
      <c r="G777" s="245"/>
      <c r="H777" s="248">
        <v>-4.9880000000000004</v>
      </c>
      <c r="I777" s="249"/>
      <c r="J777" s="245"/>
      <c r="K777" s="245"/>
      <c r="L777" s="250"/>
      <c r="M777" s="251"/>
      <c r="N777" s="252"/>
      <c r="O777" s="252"/>
      <c r="P777" s="252"/>
      <c r="Q777" s="252"/>
      <c r="R777" s="252"/>
      <c r="S777" s="252"/>
      <c r="T777" s="253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4" t="s">
        <v>157</v>
      </c>
      <c r="AU777" s="254" t="s">
        <v>90</v>
      </c>
      <c r="AV777" s="14" t="s">
        <v>90</v>
      </c>
      <c r="AW777" s="14" t="s">
        <v>37</v>
      </c>
      <c r="AX777" s="14" t="s">
        <v>76</v>
      </c>
      <c r="AY777" s="254" t="s">
        <v>137</v>
      </c>
    </row>
    <row r="778" s="14" customFormat="1">
      <c r="A778" s="14"/>
      <c r="B778" s="244"/>
      <c r="C778" s="245"/>
      <c r="D778" s="227" t="s">
        <v>157</v>
      </c>
      <c r="E778" s="246" t="s">
        <v>19</v>
      </c>
      <c r="F778" s="247" t="s">
        <v>791</v>
      </c>
      <c r="G778" s="245"/>
      <c r="H778" s="248">
        <v>0.83599999999999997</v>
      </c>
      <c r="I778" s="249"/>
      <c r="J778" s="245"/>
      <c r="K778" s="245"/>
      <c r="L778" s="250"/>
      <c r="M778" s="251"/>
      <c r="N778" s="252"/>
      <c r="O778" s="252"/>
      <c r="P778" s="252"/>
      <c r="Q778" s="252"/>
      <c r="R778" s="252"/>
      <c r="S778" s="252"/>
      <c r="T778" s="253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4" t="s">
        <v>157</v>
      </c>
      <c r="AU778" s="254" t="s">
        <v>90</v>
      </c>
      <c r="AV778" s="14" t="s">
        <v>90</v>
      </c>
      <c r="AW778" s="14" t="s">
        <v>37</v>
      </c>
      <c r="AX778" s="14" t="s">
        <v>76</v>
      </c>
      <c r="AY778" s="254" t="s">
        <v>137</v>
      </c>
    </row>
    <row r="779" s="13" customFormat="1">
      <c r="A779" s="13"/>
      <c r="B779" s="234"/>
      <c r="C779" s="235"/>
      <c r="D779" s="227" t="s">
        <v>157</v>
      </c>
      <c r="E779" s="236" t="s">
        <v>19</v>
      </c>
      <c r="F779" s="237" t="s">
        <v>236</v>
      </c>
      <c r="G779" s="235"/>
      <c r="H779" s="236" t="s">
        <v>19</v>
      </c>
      <c r="I779" s="238"/>
      <c r="J779" s="235"/>
      <c r="K779" s="235"/>
      <c r="L779" s="239"/>
      <c r="M779" s="240"/>
      <c r="N779" s="241"/>
      <c r="O779" s="241"/>
      <c r="P779" s="241"/>
      <c r="Q779" s="241"/>
      <c r="R779" s="241"/>
      <c r="S779" s="241"/>
      <c r="T779" s="242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3" t="s">
        <v>157</v>
      </c>
      <c r="AU779" s="243" t="s">
        <v>90</v>
      </c>
      <c r="AV779" s="13" t="s">
        <v>84</v>
      </c>
      <c r="AW779" s="13" t="s">
        <v>37</v>
      </c>
      <c r="AX779" s="13" t="s">
        <v>76</v>
      </c>
      <c r="AY779" s="243" t="s">
        <v>137</v>
      </c>
    </row>
    <row r="780" s="14" customFormat="1">
      <c r="A780" s="14"/>
      <c r="B780" s="244"/>
      <c r="C780" s="245"/>
      <c r="D780" s="227" t="s">
        <v>157</v>
      </c>
      <c r="E780" s="246" t="s">
        <v>19</v>
      </c>
      <c r="F780" s="247" t="s">
        <v>792</v>
      </c>
      <c r="G780" s="245"/>
      <c r="H780" s="248">
        <v>1.3999999999999999</v>
      </c>
      <c r="I780" s="249"/>
      <c r="J780" s="245"/>
      <c r="K780" s="245"/>
      <c r="L780" s="250"/>
      <c r="M780" s="251"/>
      <c r="N780" s="252"/>
      <c r="O780" s="252"/>
      <c r="P780" s="252"/>
      <c r="Q780" s="252"/>
      <c r="R780" s="252"/>
      <c r="S780" s="252"/>
      <c r="T780" s="253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4" t="s">
        <v>157</v>
      </c>
      <c r="AU780" s="254" t="s">
        <v>90</v>
      </c>
      <c r="AV780" s="14" t="s">
        <v>90</v>
      </c>
      <c r="AW780" s="14" t="s">
        <v>37</v>
      </c>
      <c r="AX780" s="14" t="s">
        <v>76</v>
      </c>
      <c r="AY780" s="254" t="s">
        <v>137</v>
      </c>
    </row>
    <row r="781" s="14" customFormat="1">
      <c r="A781" s="14"/>
      <c r="B781" s="244"/>
      <c r="C781" s="245"/>
      <c r="D781" s="227" t="s">
        <v>157</v>
      </c>
      <c r="E781" s="246" t="s">
        <v>19</v>
      </c>
      <c r="F781" s="247" t="s">
        <v>793</v>
      </c>
      <c r="G781" s="245"/>
      <c r="H781" s="248">
        <v>13.007999999999999</v>
      </c>
      <c r="I781" s="249"/>
      <c r="J781" s="245"/>
      <c r="K781" s="245"/>
      <c r="L781" s="250"/>
      <c r="M781" s="251"/>
      <c r="N781" s="252"/>
      <c r="O781" s="252"/>
      <c r="P781" s="252"/>
      <c r="Q781" s="252"/>
      <c r="R781" s="252"/>
      <c r="S781" s="252"/>
      <c r="T781" s="253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4" t="s">
        <v>157</v>
      </c>
      <c r="AU781" s="254" t="s">
        <v>90</v>
      </c>
      <c r="AV781" s="14" t="s">
        <v>90</v>
      </c>
      <c r="AW781" s="14" t="s">
        <v>37</v>
      </c>
      <c r="AX781" s="14" t="s">
        <v>76</v>
      </c>
      <c r="AY781" s="254" t="s">
        <v>137</v>
      </c>
    </row>
    <row r="782" s="14" customFormat="1">
      <c r="A782" s="14"/>
      <c r="B782" s="244"/>
      <c r="C782" s="245"/>
      <c r="D782" s="227" t="s">
        <v>157</v>
      </c>
      <c r="E782" s="246" t="s">
        <v>19</v>
      </c>
      <c r="F782" s="247" t="s">
        <v>794</v>
      </c>
      <c r="G782" s="245"/>
      <c r="H782" s="248">
        <v>-1.2</v>
      </c>
      <c r="I782" s="249"/>
      <c r="J782" s="245"/>
      <c r="K782" s="245"/>
      <c r="L782" s="250"/>
      <c r="M782" s="251"/>
      <c r="N782" s="252"/>
      <c r="O782" s="252"/>
      <c r="P782" s="252"/>
      <c r="Q782" s="252"/>
      <c r="R782" s="252"/>
      <c r="S782" s="252"/>
      <c r="T782" s="253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4" t="s">
        <v>157</v>
      </c>
      <c r="AU782" s="254" t="s">
        <v>90</v>
      </c>
      <c r="AV782" s="14" t="s">
        <v>90</v>
      </c>
      <c r="AW782" s="14" t="s">
        <v>37</v>
      </c>
      <c r="AX782" s="14" t="s">
        <v>76</v>
      </c>
      <c r="AY782" s="254" t="s">
        <v>137</v>
      </c>
    </row>
    <row r="783" s="14" customFormat="1">
      <c r="A783" s="14"/>
      <c r="B783" s="244"/>
      <c r="C783" s="245"/>
      <c r="D783" s="227" t="s">
        <v>157</v>
      </c>
      <c r="E783" s="246" t="s">
        <v>19</v>
      </c>
      <c r="F783" s="247" t="s">
        <v>795</v>
      </c>
      <c r="G783" s="245"/>
      <c r="H783" s="248">
        <v>-6.2999999999999998</v>
      </c>
      <c r="I783" s="249"/>
      <c r="J783" s="245"/>
      <c r="K783" s="245"/>
      <c r="L783" s="250"/>
      <c r="M783" s="251"/>
      <c r="N783" s="252"/>
      <c r="O783" s="252"/>
      <c r="P783" s="252"/>
      <c r="Q783" s="252"/>
      <c r="R783" s="252"/>
      <c r="S783" s="252"/>
      <c r="T783" s="253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4" t="s">
        <v>157</v>
      </c>
      <c r="AU783" s="254" t="s">
        <v>90</v>
      </c>
      <c r="AV783" s="14" t="s">
        <v>90</v>
      </c>
      <c r="AW783" s="14" t="s">
        <v>37</v>
      </c>
      <c r="AX783" s="14" t="s">
        <v>76</v>
      </c>
      <c r="AY783" s="254" t="s">
        <v>137</v>
      </c>
    </row>
    <row r="784" s="13" customFormat="1">
      <c r="A784" s="13"/>
      <c r="B784" s="234"/>
      <c r="C784" s="235"/>
      <c r="D784" s="227" t="s">
        <v>157</v>
      </c>
      <c r="E784" s="236" t="s">
        <v>19</v>
      </c>
      <c r="F784" s="237" t="s">
        <v>238</v>
      </c>
      <c r="G784" s="235"/>
      <c r="H784" s="236" t="s">
        <v>19</v>
      </c>
      <c r="I784" s="238"/>
      <c r="J784" s="235"/>
      <c r="K784" s="235"/>
      <c r="L784" s="239"/>
      <c r="M784" s="240"/>
      <c r="N784" s="241"/>
      <c r="O784" s="241"/>
      <c r="P784" s="241"/>
      <c r="Q784" s="241"/>
      <c r="R784" s="241"/>
      <c r="S784" s="241"/>
      <c r="T784" s="242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3" t="s">
        <v>157</v>
      </c>
      <c r="AU784" s="243" t="s">
        <v>90</v>
      </c>
      <c r="AV784" s="13" t="s">
        <v>84</v>
      </c>
      <c r="AW784" s="13" t="s">
        <v>37</v>
      </c>
      <c r="AX784" s="13" t="s">
        <v>76</v>
      </c>
      <c r="AY784" s="243" t="s">
        <v>137</v>
      </c>
    </row>
    <row r="785" s="14" customFormat="1">
      <c r="A785" s="14"/>
      <c r="B785" s="244"/>
      <c r="C785" s="245"/>
      <c r="D785" s="227" t="s">
        <v>157</v>
      </c>
      <c r="E785" s="246" t="s">
        <v>19</v>
      </c>
      <c r="F785" s="247" t="s">
        <v>796</v>
      </c>
      <c r="G785" s="245"/>
      <c r="H785" s="248">
        <v>3.6989999999999998</v>
      </c>
      <c r="I785" s="249"/>
      <c r="J785" s="245"/>
      <c r="K785" s="245"/>
      <c r="L785" s="250"/>
      <c r="M785" s="251"/>
      <c r="N785" s="252"/>
      <c r="O785" s="252"/>
      <c r="P785" s="252"/>
      <c r="Q785" s="252"/>
      <c r="R785" s="252"/>
      <c r="S785" s="252"/>
      <c r="T785" s="253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4" t="s">
        <v>157</v>
      </c>
      <c r="AU785" s="254" t="s">
        <v>90</v>
      </c>
      <c r="AV785" s="14" t="s">
        <v>90</v>
      </c>
      <c r="AW785" s="14" t="s">
        <v>37</v>
      </c>
      <c r="AX785" s="14" t="s">
        <v>76</v>
      </c>
      <c r="AY785" s="254" t="s">
        <v>137</v>
      </c>
    </row>
    <row r="786" s="14" customFormat="1">
      <c r="A786" s="14"/>
      <c r="B786" s="244"/>
      <c r="C786" s="245"/>
      <c r="D786" s="227" t="s">
        <v>157</v>
      </c>
      <c r="E786" s="246" t="s">
        <v>19</v>
      </c>
      <c r="F786" s="247" t="s">
        <v>797</v>
      </c>
      <c r="G786" s="245"/>
      <c r="H786" s="248">
        <v>21.084</v>
      </c>
      <c r="I786" s="249"/>
      <c r="J786" s="245"/>
      <c r="K786" s="245"/>
      <c r="L786" s="250"/>
      <c r="M786" s="251"/>
      <c r="N786" s="252"/>
      <c r="O786" s="252"/>
      <c r="P786" s="252"/>
      <c r="Q786" s="252"/>
      <c r="R786" s="252"/>
      <c r="S786" s="252"/>
      <c r="T786" s="253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4" t="s">
        <v>157</v>
      </c>
      <c r="AU786" s="254" t="s">
        <v>90</v>
      </c>
      <c r="AV786" s="14" t="s">
        <v>90</v>
      </c>
      <c r="AW786" s="14" t="s">
        <v>37</v>
      </c>
      <c r="AX786" s="14" t="s">
        <v>76</v>
      </c>
      <c r="AY786" s="254" t="s">
        <v>137</v>
      </c>
    </row>
    <row r="787" s="14" customFormat="1">
      <c r="A787" s="14"/>
      <c r="B787" s="244"/>
      <c r="C787" s="245"/>
      <c r="D787" s="227" t="s">
        <v>157</v>
      </c>
      <c r="E787" s="246" t="s">
        <v>19</v>
      </c>
      <c r="F787" s="247" t="s">
        <v>794</v>
      </c>
      <c r="G787" s="245"/>
      <c r="H787" s="248">
        <v>-1.2</v>
      </c>
      <c r="I787" s="249"/>
      <c r="J787" s="245"/>
      <c r="K787" s="245"/>
      <c r="L787" s="250"/>
      <c r="M787" s="251"/>
      <c r="N787" s="252"/>
      <c r="O787" s="252"/>
      <c r="P787" s="252"/>
      <c r="Q787" s="252"/>
      <c r="R787" s="252"/>
      <c r="S787" s="252"/>
      <c r="T787" s="253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4" t="s">
        <v>157</v>
      </c>
      <c r="AU787" s="254" t="s">
        <v>90</v>
      </c>
      <c r="AV787" s="14" t="s">
        <v>90</v>
      </c>
      <c r="AW787" s="14" t="s">
        <v>37</v>
      </c>
      <c r="AX787" s="14" t="s">
        <v>76</v>
      </c>
      <c r="AY787" s="254" t="s">
        <v>137</v>
      </c>
    </row>
    <row r="788" s="14" customFormat="1">
      <c r="A788" s="14"/>
      <c r="B788" s="244"/>
      <c r="C788" s="245"/>
      <c r="D788" s="227" t="s">
        <v>157</v>
      </c>
      <c r="E788" s="246" t="s">
        <v>19</v>
      </c>
      <c r="F788" s="247" t="s">
        <v>798</v>
      </c>
      <c r="G788" s="245"/>
      <c r="H788" s="248">
        <v>-14.359999999999999</v>
      </c>
      <c r="I788" s="249"/>
      <c r="J788" s="245"/>
      <c r="K788" s="245"/>
      <c r="L788" s="250"/>
      <c r="M788" s="251"/>
      <c r="N788" s="252"/>
      <c r="O788" s="252"/>
      <c r="P788" s="252"/>
      <c r="Q788" s="252"/>
      <c r="R788" s="252"/>
      <c r="S788" s="252"/>
      <c r="T788" s="253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4" t="s">
        <v>157</v>
      </c>
      <c r="AU788" s="254" t="s">
        <v>90</v>
      </c>
      <c r="AV788" s="14" t="s">
        <v>90</v>
      </c>
      <c r="AW788" s="14" t="s">
        <v>37</v>
      </c>
      <c r="AX788" s="14" t="s">
        <v>76</v>
      </c>
      <c r="AY788" s="254" t="s">
        <v>137</v>
      </c>
    </row>
    <row r="789" s="13" customFormat="1">
      <c r="A789" s="13"/>
      <c r="B789" s="234"/>
      <c r="C789" s="235"/>
      <c r="D789" s="227" t="s">
        <v>157</v>
      </c>
      <c r="E789" s="236" t="s">
        <v>19</v>
      </c>
      <c r="F789" s="237" t="s">
        <v>175</v>
      </c>
      <c r="G789" s="235"/>
      <c r="H789" s="236" t="s">
        <v>19</v>
      </c>
      <c r="I789" s="238"/>
      <c r="J789" s="235"/>
      <c r="K789" s="235"/>
      <c r="L789" s="239"/>
      <c r="M789" s="240"/>
      <c r="N789" s="241"/>
      <c r="O789" s="241"/>
      <c r="P789" s="241"/>
      <c r="Q789" s="241"/>
      <c r="R789" s="241"/>
      <c r="S789" s="241"/>
      <c r="T789" s="242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3" t="s">
        <v>157</v>
      </c>
      <c r="AU789" s="243" t="s">
        <v>90</v>
      </c>
      <c r="AV789" s="13" t="s">
        <v>84</v>
      </c>
      <c r="AW789" s="13" t="s">
        <v>37</v>
      </c>
      <c r="AX789" s="13" t="s">
        <v>76</v>
      </c>
      <c r="AY789" s="243" t="s">
        <v>137</v>
      </c>
    </row>
    <row r="790" s="14" customFormat="1">
      <c r="A790" s="14"/>
      <c r="B790" s="244"/>
      <c r="C790" s="245"/>
      <c r="D790" s="227" t="s">
        <v>157</v>
      </c>
      <c r="E790" s="246" t="s">
        <v>19</v>
      </c>
      <c r="F790" s="247" t="s">
        <v>176</v>
      </c>
      <c r="G790" s="245"/>
      <c r="H790" s="248">
        <v>1.98</v>
      </c>
      <c r="I790" s="249"/>
      <c r="J790" s="245"/>
      <c r="K790" s="245"/>
      <c r="L790" s="250"/>
      <c r="M790" s="251"/>
      <c r="N790" s="252"/>
      <c r="O790" s="252"/>
      <c r="P790" s="252"/>
      <c r="Q790" s="252"/>
      <c r="R790" s="252"/>
      <c r="S790" s="252"/>
      <c r="T790" s="253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4" t="s">
        <v>157</v>
      </c>
      <c r="AU790" s="254" t="s">
        <v>90</v>
      </c>
      <c r="AV790" s="14" t="s">
        <v>90</v>
      </c>
      <c r="AW790" s="14" t="s">
        <v>37</v>
      </c>
      <c r="AX790" s="14" t="s">
        <v>76</v>
      </c>
      <c r="AY790" s="254" t="s">
        <v>137</v>
      </c>
    </row>
    <row r="791" s="14" customFormat="1">
      <c r="A791" s="14"/>
      <c r="B791" s="244"/>
      <c r="C791" s="245"/>
      <c r="D791" s="227" t="s">
        <v>157</v>
      </c>
      <c r="E791" s="246" t="s">
        <v>19</v>
      </c>
      <c r="F791" s="247" t="s">
        <v>799</v>
      </c>
      <c r="G791" s="245"/>
      <c r="H791" s="248">
        <v>15.718</v>
      </c>
      <c r="I791" s="249"/>
      <c r="J791" s="245"/>
      <c r="K791" s="245"/>
      <c r="L791" s="250"/>
      <c r="M791" s="251"/>
      <c r="N791" s="252"/>
      <c r="O791" s="252"/>
      <c r="P791" s="252"/>
      <c r="Q791" s="252"/>
      <c r="R791" s="252"/>
      <c r="S791" s="252"/>
      <c r="T791" s="253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4" t="s">
        <v>157</v>
      </c>
      <c r="AU791" s="254" t="s">
        <v>90</v>
      </c>
      <c r="AV791" s="14" t="s">
        <v>90</v>
      </c>
      <c r="AW791" s="14" t="s">
        <v>37</v>
      </c>
      <c r="AX791" s="14" t="s">
        <v>76</v>
      </c>
      <c r="AY791" s="254" t="s">
        <v>137</v>
      </c>
    </row>
    <row r="792" s="14" customFormat="1">
      <c r="A792" s="14"/>
      <c r="B792" s="244"/>
      <c r="C792" s="245"/>
      <c r="D792" s="227" t="s">
        <v>157</v>
      </c>
      <c r="E792" s="246" t="s">
        <v>19</v>
      </c>
      <c r="F792" s="247" t="s">
        <v>794</v>
      </c>
      <c r="G792" s="245"/>
      <c r="H792" s="248">
        <v>-1.2</v>
      </c>
      <c r="I792" s="249"/>
      <c r="J792" s="245"/>
      <c r="K792" s="245"/>
      <c r="L792" s="250"/>
      <c r="M792" s="251"/>
      <c r="N792" s="252"/>
      <c r="O792" s="252"/>
      <c r="P792" s="252"/>
      <c r="Q792" s="252"/>
      <c r="R792" s="252"/>
      <c r="S792" s="252"/>
      <c r="T792" s="253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4" t="s">
        <v>157</v>
      </c>
      <c r="AU792" s="254" t="s">
        <v>90</v>
      </c>
      <c r="AV792" s="14" t="s">
        <v>90</v>
      </c>
      <c r="AW792" s="14" t="s">
        <v>37</v>
      </c>
      <c r="AX792" s="14" t="s">
        <v>76</v>
      </c>
      <c r="AY792" s="254" t="s">
        <v>137</v>
      </c>
    </row>
    <row r="793" s="13" customFormat="1">
      <c r="A793" s="13"/>
      <c r="B793" s="234"/>
      <c r="C793" s="235"/>
      <c r="D793" s="227" t="s">
        <v>157</v>
      </c>
      <c r="E793" s="236" t="s">
        <v>19</v>
      </c>
      <c r="F793" s="237" t="s">
        <v>177</v>
      </c>
      <c r="G793" s="235"/>
      <c r="H793" s="236" t="s">
        <v>19</v>
      </c>
      <c r="I793" s="238"/>
      <c r="J793" s="235"/>
      <c r="K793" s="235"/>
      <c r="L793" s="239"/>
      <c r="M793" s="240"/>
      <c r="N793" s="241"/>
      <c r="O793" s="241"/>
      <c r="P793" s="241"/>
      <c r="Q793" s="241"/>
      <c r="R793" s="241"/>
      <c r="S793" s="241"/>
      <c r="T793" s="242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3" t="s">
        <v>157</v>
      </c>
      <c r="AU793" s="243" t="s">
        <v>90</v>
      </c>
      <c r="AV793" s="13" t="s">
        <v>84</v>
      </c>
      <c r="AW793" s="13" t="s">
        <v>37</v>
      </c>
      <c r="AX793" s="13" t="s">
        <v>76</v>
      </c>
      <c r="AY793" s="243" t="s">
        <v>137</v>
      </c>
    </row>
    <row r="794" s="14" customFormat="1">
      <c r="A794" s="14"/>
      <c r="B794" s="244"/>
      <c r="C794" s="245"/>
      <c r="D794" s="227" t="s">
        <v>157</v>
      </c>
      <c r="E794" s="246" t="s">
        <v>19</v>
      </c>
      <c r="F794" s="247" t="s">
        <v>800</v>
      </c>
      <c r="G794" s="245"/>
      <c r="H794" s="248">
        <v>15.842000000000001</v>
      </c>
      <c r="I794" s="249"/>
      <c r="J794" s="245"/>
      <c r="K794" s="245"/>
      <c r="L794" s="250"/>
      <c r="M794" s="251"/>
      <c r="N794" s="252"/>
      <c r="O794" s="252"/>
      <c r="P794" s="252"/>
      <c r="Q794" s="252"/>
      <c r="R794" s="252"/>
      <c r="S794" s="252"/>
      <c r="T794" s="253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4" t="s">
        <v>157</v>
      </c>
      <c r="AU794" s="254" t="s">
        <v>90</v>
      </c>
      <c r="AV794" s="14" t="s">
        <v>90</v>
      </c>
      <c r="AW794" s="14" t="s">
        <v>37</v>
      </c>
      <c r="AX794" s="14" t="s">
        <v>76</v>
      </c>
      <c r="AY794" s="254" t="s">
        <v>137</v>
      </c>
    </row>
    <row r="795" s="14" customFormat="1">
      <c r="A795" s="14"/>
      <c r="B795" s="244"/>
      <c r="C795" s="245"/>
      <c r="D795" s="227" t="s">
        <v>157</v>
      </c>
      <c r="E795" s="246" t="s">
        <v>19</v>
      </c>
      <c r="F795" s="247" t="s">
        <v>801</v>
      </c>
      <c r="G795" s="245"/>
      <c r="H795" s="248">
        <v>44.061999999999998</v>
      </c>
      <c r="I795" s="249"/>
      <c r="J795" s="245"/>
      <c r="K795" s="245"/>
      <c r="L795" s="250"/>
      <c r="M795" s="251"/>
      <c r="N795" s="252"/>
      <c r="O795" s="252"/>
      <c r="P795" s="252"/>
      <c r="Q795" s="252"/>
      <c r="R795" s="252"/>
      <c r="S795" s="252"/>
      <c r="T795" s="253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4" t="s">
        <v>157</v>
      </c>
      <c r="AU795" s="254" t="s">
        <v>90</v>
      </c>
      <c r="AV795" s="14" t="s">
        <v>90</v>
      </c>
      <c r="AW795" s="14" t="s">
        <v>37</v>
      </c>
      <c r="AX795" s="14" t="s">
        <v>76</v>
      </c>
      <c r="AY795" s="254" t="s">
        <v>137</v>
      </c>
    </row>
    <row r="796" s="14" customFormat="1">
      <c r="A796" s="14"/>
      <c r="B796" s="244"/>
      <c r="C796" s="245"/>
      <c r="D796" s="227" t="s">
        <v>157</v>
      </c>
      <c r="E796" s="246" t="s">
        <v>19</v>
      </c>
      <c r="F796" s="247" t="s">
        <v>802</v>
      </c>
      <c r="G796" s="245"/>
      <c r="H796" s="248">
        <v>-5.1100000000000003</v>
      </c>
      <c r="I796" s="249"/>
      <c r="J796" s="245"/>
      <c r="K796" s="245"/>
      <c r="L796" s="250"/>
      <c r="M796" s="251"/>
      <c r="N796" s="252"/>
      <c r="O796" s="252"/>
      <c r="P796" s="252"/>
      <c r="Q796" s="252"/>
      <c r="R796" s="252"/>
      <c r="S796" s="252"/>
      <c r="T796" s="253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4" t="s">
        <v>157</v>
      </c>
      <c r="AU796" s="254" t="s">
        <v>90</v>
      </c>
      <c r="AV796" s="14" t="s">
        <v>90</v>
      </c>
      <c r="AW796" s="14" t="s">
        <v>37</v>
      </c>
      <c r="AX796" s="14" t="s">
        <v>76</v>
      </c>
      <c r="AY796" s="254" t="s">
        <v>137</v>
      </c>
    </row>
    <row r="797" s="14" customFormat="1">
      <c r="A797" s="14"/>
      <c r="B797" s="244"/>
      <c r="C797" s="245"/>
      <c r="D797" s="227" t="s">
        <v>157</v>
      </c>
      <c r="E797" s="246" t="s">
        <v>19</v>
      </c>
      <c r="F797" s="247" t="s">
        <v>803</v>
      </c>
      <c r="G797" s="245"/>
      <c r="H797" s="248">
        <v>1.236</v>
      </c>
      <c r="I797" s="249"/>
      <c r="J797" s="245"/>
      <c r="K797" s="245"/>
      <c r="L797" s="250"/>
      <c r="M797" s="251"/>
      <c r="N797" s="252"/>
      <c r="O797" s="252"/>
      <c r="P797" s="252"/>
      <c r="Q797" s="252"/>
      <c r="R797" s="252"/>
      <c r="S797" s="252"/>
      <c r="T797" s="253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4" t="s">
        <v>157</v>
      </c>
      <c r="AU797" s="254" t="s">
        <v>90</v>
      </c>
      <c r="AV797" s="14" t="s">
        <v>90</v>
      </c>
      <c r="AW797" s="14" t="s">
        <v>37</v>
      </c>
      <c r="AX797" s="14" t="s">
        <v>76</v>
      </c>
      <c r="AY797" s="254" t="s">
        <v>137</v>
      </c>
    </row>
    <row r="798" s="13" customFormat="1">
      <c r="A798" s="13"/>
      <c r="B798" s="234"/>
      <c r="C798" s="235"/>
      <c r="D798" s="227" t="s">
        <v>157</v>
      </c>
      <c r="E798" s="236" t="s">
        <v>19</v>
      </c>
      <c r="F798" s="237" t="s">
        <v>179</v>
      </c>
      <c r="G798" s="235"/>
      <c r="H798" s="236" t="s">
        <v>19</v>
      </c>
      <c r="I798" s="238"/>
      <c r="J798" s="235"/>
      <c r="K798" s="235"/>
      <c r="L798" s="239"/>
      <c r="M798" s="240"/>
      <c r="N798" s="241"/>
      <c r="O798" s="241"/>
      <c r="P798" s="241"/>
      <c r="Q798" s="241"/>
      <c r="R798" s="241"/>
      <c r="S798" s="241"/>
      <c r="T798" s="242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3" t="s">
        <v>157</v>
      </c>
      <c r="AU798" s="243" t="s">
        <v>90</v>
      </c>
      <c r="AV798" s="13" t="s">
        <v>84</v>
      </c>
      <c r="AW798" s="13" t="s">
        <v>37</v>
      </c>
      <c r="AX798" s="13" t="s">
        <v>76</v>
      </c>
      <c r="AY798" s="243" t="s">
        <v>137</v>
      </c>
    </row>
    <row r="799" s="14" customFormat="1">
      <c r="A799" s="14"/>
      <c r="B799" s="244"/>
      <c r="C799" s="245"/>
      <c r="D799" s="227" t="s">
        <v>157</v>
      </c>
      <c r="E799" s="246" t="s">
        <v>19</v>
      </c>
      <c r="F799" s="247" t="s">
        <v>180</v>
      </c>
      <c r="G799" s="245"/>
      <c r="H799" s="248">
        <v>18.779</v>
      </c>
      <c r="I799" s="249"/>
      <c r="J799" s="245"/>
      <c r="K799" s="245"/>
      <c r="L799" s="250"/>
      <c r="M799" s="251"/>
      <c r="N799" s="252"/>
      <c r="O799" s="252"/>
      <c r="P799" s="252"/>
      <c r="Q799" s="252"/>
      <c r="R799" s="252"/>
      <c r="S799" s="252"/>
      <c r="T799" s="253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4" t="s">
        <v>157</v>
      </c>
      <c r="AU799" s="254" t="s">
        <v>90</v>
      </c>
      <c r="AV799" s="14" t="s">
        <v>90</v>
      </c>
      <c r="AW799" s="14" t="s">
        <v>37</v>
      </c>
      <c r="AX799" s="14" t="s">
        <v>76</v>
      </c>
      <c r="AY799" s="254" t="s">
        <v>137</v>
      </c>
    </row>
    <row r="800" s="14" customFormat="1">
      <c r="A800" s="14"/>
      <c r="B800" s="244"/>
      <c r="C800" s="245"/>
      <c r="D800" s="227" t="s">
        <v>157</v>
      </c>
      <c r="E800" s="246" t="s">
        <v>19</v>
      </c>
      <c r="F800" s="247" t="s">
        <v>804</v>
      </c>
      <c r="G800" s="245"/>
      <c r="H800" s="248">
        <v>48.375999999999998</v>
      </c>
      <c r="I800" s="249"/>
      <c r="J800" s="245"/>
      <c r="K800" s="245"/>
      <c r="L800" s="250"/>
      <c r="M800" s="251"/>
      <c r="N800" s="252"/>
      <c r="O800" s="252"/>
      <c r="P800" s="252"/>
      <c r="Q800" s="252"/>
      <c r="R800" s="252"/>
      <c r="S800" s="252"/>
      <c r="T800" s="253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4" t="s">
        <v>157</v>
      </c>
      <c r="AU800" s="254" t="s">
        <v>90</v>
      </c>
      <c r="AV800" s="14" t="s">
        <v>90</v>
      </c>
      <c r="AW800" s="14" t="s">
        <v>37</v>
      </c>
      <c r="AX800" s="14" t="s">
        <v>76</v>
      </c>
      <c r="AY800" s="254" t="s">
        <v>137</v>
      </c>
    </row>
    <row r="801" s="14" customFormat="1">
      <c r="A801" s="14"/>
      <c r="B801" s="244"/>
      <c r="C801" s="245"/>
      <c r="D801" s="227" t="s">
        <v>157</v>
      </c>
      <c r="E801" s="246" t="s">
        <v>19</v>
      </c>
      <c r="F801" s="247" t="s">
        <v>805</v>
      </c>
      <c r="G801" s="245"/>
      <c r="H801" s="248">
        <v>-8.3900000000000006</v>
      </c>
      <c r="I801" s="249"/>
      <c r="J801" s="245"/>
      <c r="K801" s="245"/>
      <c r="L801" s="250"/>
      <c r="M801" s="251"/>
      <c r="N801" s="252"/>
      <c r="O801" s="252"/>
      <c r="P801" s="252"/>
      <c r="Q801" s="252"/>
      <c r="R801" s="252"/>
      <c r="S801" s="252"/>
      <c r="T801" s="253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4" t="s">
        <v>157</v>
      </c>
      <c r="AU801" s="254" t="s">
        <v>90</v>
      </c>
      <c r="AV801" s="14" t="s">
        <v>90</v>
      </c>
      <c r="AW801" s="14" t="s">
        <v>37</v>
      </c>
      <c r="AX801" s="14" t="s">
        <v>76</v>
      </c>
      <c r="AY801" s="254" t="s">
        <v>137</v>
      </c>
    </row>
    <row r="802" s="14" customFormat="1">
      <c r="A802" s="14"/>
      <c r="B802" s="244"/>
      <c r="C802" s="245"/>
      <c r="D802" s="227" t="s">
        <v>157</v>
      </c>
      <c r="E802" s="246" t="s">
        <v>19</v>
      </c>
      <c r="F802" s="247" t="s">
        <v>787</v>
      </c>
      <c r="G802" s="245"/>
      <c r="H802" s="248">
        <v>1.0520000000000001</v>
      </c>
      <c r="I802" s="249"/>
      <c r="J802" s="245"/>
      <c r="K802" s="245"/>
      <c r="L802" s="250"/>
      <c r="M802" s="251"/>
      <c r="N802" s="252"/>
      <c r="O802" s="252"/>
      <c r="P802" s="252"/>
      <c r="Q802" s="252"/>
      <c r="R802" s="252"/>
      <c r="S802" s="252"/>
      <c r="T802" s="253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4" t="s">
        <v>157</v>
      </c>
      <c r="AU802" s="254" t="s">
        <v>90</v>
      </c>
      <c r="AV802" s="14" t="s">
        <v>90</v>
      </c>
      <c r="AW802" s="14" t="s">
        <v>37</v>
      </c>
      <c r="AX802" s="14" t="s">
        <v>76</v>
      </c>
      <c r="AY802" s="254" t="s">
        <v>137</v>
      </c>
    </row>
    <row r="803" s="13" customFormat="1">
      <c r="A803" s="13"/>
      <c r="B803" s="234"/>
      <c r="C803" s="235"/>
      <c r="D803" s="227" t="s">
        <v>157</v>
      </c>
      <c r="E803" s="236" t="s">
        <v>19</v>
      </c>
      <c r="F803" s="237" t="s">
        <v>181</v>
      </c>
      <c r="G803" s="235"/>
      <c r="H803" s="236" t="s">
        <v>19</v>
      </c>
      <c r="I803" s="238"/>
      <c r="J803" s="235"/>
      <c r="K803" s="235"/>
      <c r="L803" s="239"/>
      <c r="M803" s="240"/>
      <c r="N803" s="241"/>
      <c r="O803" s="241"/>
      <c r="P803" s="241"/>
      <c r="Q803" s="241"/>
      <c r="R803" s="241"/>
      <c r="S803" s="241"/>
      <c r="T803" s="242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3" t="s">
        <v>157</v>
      </c>
      <c r="AU803" s="243" t="s">
        <v>90</v>
      </c>
      <c r="AV803" s="13" t="s">
        <v>84</v>
      </c>
      <c r="AW803" s="13" t="s">
        <v>37</v>
      </c>
      <c r="AX803" s="13" t="s">
        <v>76</v>
      </c>
      <c r="AY803" s="243" t="s">
        <v>137</v>
      </c>
    </row>
    <row r="804" s="14" customFormat="1">
      <c r="A804" s="14"/>
      <c r="B804" s="244"/>
      <c r="C804" s="245"/>
      <c r="D804" s="227" t="s">
        <v>157</v>
      </c>
      <c r="E804" s="246" t="s">
        <v>19</v>
      </c>
      <c r="F804" s="247" t="s">
        <v>806</v>
      </c>
      <c r="G804" s="245"/>
      <c r="H804" s="248">
        <v>17.957000000000001</v>
      </c>
      <c r="I804" s="249"/>
      <c r="J804" s="245"/>
      <c r="K804" s="245"/>
      <c r="L804" s="250"/>
      <c r="M804" s="251"/>
      <c r="N804" s="252"/>
      <c r="O804" s="252"/>
      <c r="P804" s="252"/>
      <c r="Q804" s="252"/>
      <c r="R804" s="252"/>
      <c r="S804" s="252"/>
      <c r="T804" s="253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4" t="s">
        <v>157</v>
      </c>
      <c r="AU804" s="254" t="s">
        <v>90</v>
      </c>
      <c r="AV804" s="14" t="s">
        <v>90</v>
      </c>
      <c r="AW804" s="14" t="s">
        <v>37</v>
      </c>
      <c r="AX804" s="14" t="s">
        <v>76</v>
      </c>
      <c r="AY804" s="254" t="s">
        <v>137</v>
      </c>
    </row>
    <row r="805" s="14" customFormat="1">
      <c r="A805" s="14"/>
      <c r="B805" s="244"/>
      <c r="C805" s="245"/>
      <c r="D805" s="227" t="s">
        <v>157</v>
      </c>
      <c r="E805" s="246" t="s">
        <v>19</v>
      </c>
      <c r="F805" s="247" t="s">
        <v>807</v>
      </c>
      <c r="G805" s="245"/>
      <c r="H805" s="248">
        <v>48.975999999999999</v>
      </c>
      <c r="I805" s="249"/>
      <c r="J805" s="245"/>
      <c r="K805" s="245"/>
      <c r="L805" s="250"/>
      <c r="M805" s="251"/>
      <c r="N805" s="252"/>
      <c r="O805" s="252"/>
      <c r="P805" s="252"/>
      <c r="Q805" s="252"/>
      <c r="R805" s="252"/>
      <c r="S805" s="252"/>
      <c r="T805" s="253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4" t="s">
        <v>157</v>
      </c>
      <c r="AU805" s="254" t="s">
        <v>90</v>
      </c>
      <c r="AV805" s="14" t="s">
        <v>90</v>
      </c>
      <c r="AW805" s="14" t="s">
        <v>37</v>
      </c>
      <c r="AX805" s="14" t="s">
        <v>76</v>
      </c>
      <c r="AY805" s="254" t="s">
        <v>137</v>
      </c>
    </row>
    <row r="806" s="14" customFormat="1">
      <c r="A806" s="14"/>
      <c r="B806" s="244"/>
      <c r="C806" s="245"/>
      <c r="D806" s="227" t="s">
        <v>157</v>
      </c>
      <c r="E806" s="246" t="s">
        <v>19</v>
      </c>
      <c r="F806" s="247" t="s">
        <v>808</v>
      </c>
      <c r="G806" s="245"/>
      <c r="H806" s="248">
        <v>-5.5670000000000002</v>
      </c>
      <c r="I806" s="249"/>
      <c r="J806" s="245"/>
      <c r="K806" s="245"/>
      <c r="L806" s="250"/>
      <c r="M806" s="251"/>
      <c r="N806" s="252"/>
      <c r="O806" s="252"/>
      <c r="P806" s="252"/>
      <c r="Q806" s="252"/>
      <c r="R806" s="252"/>
      <c r="S806" s="252"/>
      <c r="T806" s="253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4" t="s">
        <v>157</v>
      </c>
      <c r="AU806" s="254" t="s">
        <v>90</v>
      </c>
      <c r="AV806" s="14" t="s">
        <v>90</v>
      </c>
      <c r="AW806" s="14" t="s">
        <v>37</v>
      </c>
      <c r="AX806" s="14" t="s">
        <v>76</v>
      </c>
      <c r="AY806" s="254" t="s">
        <v>137</v>
      </c>
    </row>
    <row r="807" s="14" customFormat="1">
      <c r="A807" s="14"/>
      <c r="B807" s="244"/>
      <c r="C807" s="245"/>
      <c r="D807" s="227" t="s">
        <v>157</v>
      </c>
      <c r="E807" s="246" t="s">
        <v>19</v>
      </c>
      <c r="F807" s="247" t="s">
        <v>809</v>
      </c>
      <c r="G807" s="245"/>
      <c r="H807" s="248">
        <v>1.3520000000000001</v>
      </c>
      <c r="I807" s="249"/>
      <c r="J807" s="245"/>
      <c r="K807" s="245"/>
      <c r="L807" s="250"/>
      <c r="M807" s="251"/>
      <c r="N807" s="252"/>
      <c r="O807" s="252"/>
      <c r="P807" s="252"/>
      <c r="Q807" s="252"/>
      <c r="R807" s="252"/>
      <c r="S807" s="252"/>
      <c r="T807" s="253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4" t="s">
        <v>157</v>
      </c>
      <c r="AU807" s="254" t="s">
        <v>90</v>
      </c>
      <c r="AV807" s="14" t="s">
        <v>90</v>
      </c>
      <c r="AW807" s="14" t="s">
        <v>37</v>
      </c>
      <c r="AX807" s="14" t="s">
        <v>76</v>
      </c>
      <c r="AY807" s="254" t="s">
        <v>137</v>
      </c>
    </row>
    <row r="808" s="15" customFormat="1">
      <c r="A808" s="15"/>
      <c r="B808" s="255"/>
      <c r="C808" s="256"/>
      <c r="D808" s="227" t="s">
        <v>157</v>
      </c>
      <c r="E808" s="257" t="s">
        <v>19</v>
      </c>
      <c r="F808" s="258" t="s">
        <v>183</v>
      </c>
      <c r="G808" s="256"/>
      <c r="H808" s="259">
        <v>375.81099999999998</v>
      </c>
      <c r="I808" s="260"/>
      <c r="J808" s="256"/>
      <c r="K808" s="256"/>
      <c r="L808" s="261"/>
      <c r="M808" s="262"/>
      <c r="N808" s="263"/>
      <c r="O808" s="263"/>
      <c r="P808" s="263"/>
      <c r="Q808" s="263"/>
      <c r="R808" s="263"/>
      <c r="S808" s="263"/>
      <c r="T808" s="264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65" t="s">
        <v>157</v>
      </c>
      <c r="AU808" s="265" t="s">
        <v>90</v>
      </c>
      <c r="AV808" s="15" t="s">
        <v>145</v>
      </c>
      <c r="AW808" s="15" t="s">
        <v>37</v>
      </c>
      <c r="AX808" s="15" t="s">
        <v>84</v>
      </c>
      <c r="AY808" s="265" t="s">
        <v>137</v>
      </c>
    </row>
    <row r="809" s="2" customFormat="1" ht="16.5" customHeight="1">
      <c r="A809" s="40"/>
      <c r="B809" s="41"/>
      <c r="C809" s="214" t="s">
        <v>810</v>
      </c>
      <c r="D809" s="214" t="s">
        <v>140</v>
      </c>
      <c r="E809" s="215" t="s">
        <v>811</v>
      </c>
      <c r="F809" s="216" t="s">
        <v>812</v>
      </c>
      <c r="G809" s="217" t="s">
        <v>153</v>
      </c>
      <c r="H809" s="218">
        <v>396.471</v>
      </c>
      <c r="I809" s="219"/>
      <c r="J809" s="220">
        <f>ROUND(I809*H809,2)</f>
        <v>0</v>
      </c>
      <c r="K809" s="216" t="s">
        <v>144</v>
      </c>
      <c r="L809" s="46"/>
      <c r="M809" s="221" t="s">
        <v>19</v>
      </c>
      <c r="N809" s="222" t="s">
        <v>48</v>
      </c>
      <c r="O809" s="86"/>
      <c r="P809" s="223">
        <f>O809*H809</f>
        <v>0</v>
      </c>
      <c r="Q809" s="223">
        <v>0.001</v>
      </c>
      <c r="R809" s="223">
        <f>Q809*H809</f>
        <v>0.39647100000000002</v>
      </c>
      <c r="S809" s="223">
        <v>0.00031</v>
      </c>
      <c r="T809" s="224">
        <f>S809*H809</f>
        <v>0.12290601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25" t="s">
        <v>274</v>
      </c>
      <c r="AT809" s="225" t="s">
        <v>140</v>
      </c>
      <c r="AU809" s="225" t="s">
        <v>90</v>
      </c>
      <c r="AY809" s="19" t="s">
        <v>137</v>
      </c>
      <c r="BE809" s="226">
        <f>IF(N809="základní",J809,0)</f>
        <v>0</v>
      </c>
      <c r="BF809" s="226">
        <f>IF(N809="snížená",J809,0)</f>
        <v>0</v>
      </c>
      <c r="BG809" s="226">
        <f>IF(N809="zákl. přenesená",J809,0)</f>
        <v>0</v>
      </c>
      <c r="BH809" s="226">
        <f>IF(N809="sníž. přenesená",J809,0)</f>
        <v>0</v>
      </c>
      <c r="BI809" s="226">
        <f>IF(N809="nulová",J809,0)</f>
        <v>0</v>
      </c>
      <c r="BJ809" s="19" t="s">
        <v>90</v>
      </c>
      <c r="BK809" s="226">
        <f>ROUND(I809*H809,2)</f>
        <v>0</v>
      </c>
      <c r="BL809" s="19" t="s">
        <v>274</v>
      </c>
      <c r="BM809" s="225" t="s">
        <v>813</v>
      </c>
    </row>
    <row r="810" s="2" customFormat="1">
      <c r="A810" s="40"/>
      <c r="B810" s="41"/>
      <c r="C810" s="42"/>
      <c r="D810" s="227" t="s">
        <v>147</v>
      </c>
      <c r="E810" s="42"/>
      <c r="F810" s="228" t="s">
        <v>814</v>
      </c>
      <c r="G810" s="42"/>
      <c r="H810" s="42"/>
      <c r="I810" s="229"/>
      <c r="J810" s="42"/>
      <c r="K810" s="42"/>
      <c r="L810" s="46"/>
      <c r="M810" s="230"/>
      <c r="N810" s="231"/>
      <c r="O810" s="86"/>
      <c r="P810" s="86"/>
      <c r="Q810" s="86"/>
      <c r="R810" s="86"/>
      <c r="S810" s="86"/>
      <c r="T810" s="87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T810" s="19" t="s">
        <v>147</v>
      </c>
      <c r="AU810" s="19" t="s">
        <v>90</v>
      </c>
    </row>
    <row r="811" s="2" customFormat="1">
      <c r="A811" s="40"/>
      <c r="B811" s="41"/>
      <c r="C811" s="42"/>
      <c r="D811" s="232" t="s">
        <v>149</v>
      </c>
      <c r="E811" s="42"/>
      <c r="F811" s="233" t="s">
        <v>815</v>
      </c>
      <c r="G811" s="42"/>
      <c r="H811" s="42"/>
      <c r="I811" s="229"/>
      <c r="J811" s="42"/>
      <c r="K811" s="42"/>
      <c r="L811" s="46"/>
      <c r="M811" s="230"/>
      <c r="N811" s="231"/>
      <c r="O811" s="86"/>
      <c r="P811" s="86"/>
      <c r="Q811" s="86"/>
      <c r="R811" s="86"/>
      <c r="S811" s="86"/>
      <c r="T811" s="87"/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T811" s="19" t="s">
        <v>149</v>
      </c>
      <c r="AU811" s="19" t="s">
        <v>90</v>
      </c>
    </row>
    <row r="812" s="13" customFormat="1">
      <c r="A812" s="13"/>
      <c r="B812" s="234"/>
      <c r="C812" s="235"/>
      <c r="D812" s="227" t="s">
        <v>157</v>
      </c>
      <c r="E812" s="236" t="s">
        <v>19</v>
      </c>
      <c r="F812" s="237" t="s">
        <v>167</v>
      </c>
      <c r="G812" s="235"/>
      <c r="H812" s="236" t="s">
        <v>19</v>
      </c>
      <c r="I812" s="238"/>
      <c r="J812" s="235"/>
      <c r="K812" s="235"/>
      <c r="L812" s="239"/>
      <c r="M812" s="240"/>
      <c r="N812" s="241"/>
      <c r="O812" s="241"/>
      <c r="P812" s="241"/>
      <c r="Q812" s="241"/>
      <c r="R812" s="241"/>
      <c r="S812" s="241"/>
      <c r="T812" s="242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3" t="s">
        <v>157</v>
      </c>
      <c r="AU812" s="243" t="s">
        <v>90</v>
      </c>
      <c r="AV812" s="13" t="s">
        <v>84</v>
      </c>
      <c r="AW812" s="13" t="s">
        <v>37</v>
      </c>
      <c r="AX812" s="13" t="s">
        <v>76</v>
      </c>
      <c r="AY812" s="243" t="s">
        <v>137</v>
      </c>
    </row>
    <row r="813" s="14" customFormat="1">
      <c r="A813" s="14"/>
      <c r="B813" s="244"/>
      <c r="C813" s="245"/>
      <c r="D813" s="227" t="s">
        <v>157</v>
      </c>
      <c r="E813" s="246" t="s">
        <v>19</v>
      </c>
      <c r="F813" s="247" t="s">
        <v>778</v>
      </c>
      <c r="G813" s="245"/>
      <c r="H813" s="248">
        <v>8.0969999999999995</v>
      </c>
      <c r="I813" s="249"/>
      <c r="J813" s="245"/>
      <c r="K813" s="245"/>
      <c r="L813" s="250"/>
      <c r="M813" s="251"/>
      <c r="N813" s="252"/>
      <c r="O813" s="252"/>
      <c r="P813" s="252"/>
      <c r="Q813" s="252"/>
      <c r="R813" s="252"/>
      <c r="S813" s="252"/>
      <c r="T813" s="253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4" t="s">
        <v>157</v>
      </c>
      <c r="AU813" s="254" t="s">
        <v>90</v>
      </c>
      <c r="AV813" s="14" t="s">
        <v>90</v>
      </c>
      <c r="AW813" s="14" t="s">
        <v>37</v>
      </c>
      <c r="AX813" s="14" t="s">
        <v>76</v>
      </c>
      <c r="AY813" s="254" t="s">
        <v>137</v>
      </c>
    </row>
    <row r="814" s="14" customFormat="1">
      <c r="A814" s="14"/>
      <c r="B814" s="244"/>
      <c r="C814" s="245"/>
      <c r="D814" s="227" t="s">
        <v>157</v>
      </c>
      <c r="E814" s="246" t="s">
        <v>19</v>
      </c>
      <c r="F814" s="247" t="s">
        <v>779</v>
      </c>
      <c r="G814" s="245"/>
      <c r="H814" s="248">
        <v>31.652999999999999</v>
      </c>
      <c r="I814" s="249"/>
      <c r="J814" s="245"/>
      <c r="K814" s="245"/>
      <c r="L814" s="250"/>
      <c r="M814" s="251"/>
      <c r="N814" s="252"/>
      <c r="O814" s="252"/>
      <c r="P814" s="252"/>
      <c r="Q814" s="252"/>
      <c r="R814" s="252"/>
      <c r="S814" s="252"/>
      <c r="T814" s="253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4" t="s">
        <v>157</v>
      </c>
      <c r="AU814" s="254" t="s">
        <v>90</v>
      </c>
      <c r="AV814" s="14" t="s">
        <v>90</v>
      </c>
      <c r="AW814" s="14" t="s">
        <v>37</v>
      </c>
      <c r="AX814" s="14" t="s">
        <v>76</v>
      </c>
      <c r="AY814" s="254" t="s">
        <v>137</v>
      </c>
    </row>
    <row r="815" s="14" customFormat="1">
      <c r="A815" s="14"/>
      <c r="B815" s="244"/>
      <c r="C815" s="245"/>
      <c r="D815" s="227" t="s">
        <v>157</v>
      </c>
      <c r="E815" s="246" t="s">
        <v>19</v>
      </c>
      <c r="F815" s="247" t="s">
        <v>780</v>
      </c>
      <c r="G815" s="245"/>
      <c r="H815" s="248">
        <v>-8.4120000000000008</v>
      </c>
      <c r="I815" s="249"/>
      <c r="J815" s="245"/>
      <c r="K815" s="245"/>
      <c r="L815" s="250"/>
      <c r="M815" s="251"/>
      <c r="N815" s="252"/>
      <c r="O815" s="252"/>
      <c r="P815" s="252"/>
      <c r="Q815" s="252"/>
      <c r="R815" s="252"/>
      <c r="S815" s="252"/>
      <c r="T815" s="253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4" t="s">
        <v>157</v>
      </c>
      <c r="AU815" s="254" t="s">
        <v>90</v>
      </c>
      <c r="AV815" s="14" t="s">
        <v>90</v>
      </c>
      <c r="AW815" s="14" t="s">
        <v>37</v>
      </c>
      <c r="AX815" s="14" t="s">
        <v>76</v>
      </c>
      <c r="AY815" s="254" t="s">
        <v>137</v>
      </c>
    </row>
    <row r="816" s="14" customFormat="1">
      <c r="A816" s="14"/>
      <c r="B816" s="244"/>
      <c r="C816" s="245"/>
      <c r="D816" s="227" t="s">
        <v>157</v>
      </c>
      <c r="E816" s="246" t="s">
        <v>19</v>
      </c>
      <c r="F816" s="247" t="s">
        <v>781</v>
      </c>
      <c r="G816" s="245"/>
      <c r="H816" s="248">
        <v>7.5899999999999999</v>
      </c>
      <c r="I816" s="249"/>
      <c r="J816" s="245"/>
      <c r="K816" s="245"/>
      <c r="L816" s="250"/>
      <c r="M816" s="251"/>
      <c r="N816" s="252"/>
      <c r="O816" s="252"/>
      <c r="P816" s="252"/>
      <c r="Q816" s="252"/>
      <c r="R816" s="252"/>
      <c r="S816" s="252"/>
      <c r="T816" s="253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4" t="s">
        <v>157</v>
      </c>
      <c r="AU816" s="254" t="s">
        <v>90</v>
      </c>
      <c r="AV816" s="14" t="s">
        <v>90</v>
      </c>
      <c r="AW816" s="14" t="s">
        <v>37</v>
      </c>
      <c r="AX816" s="14" t="s">
        <v>76</v>
      </c>
      <c r="AY816" s="254" t="s">
        <v>137</v>
      </c>
    </row>
    <row r="817" s="14" customFormat="1">
      <c r="A817" s="14"/>
      <c r="B817" s="244"/>
      <c r="C817" s="245"/>
      <c r="D817" s="227" t="s">
        <v>157</v>
      </c>
      <c r="E817" s="246" t="s">
        <v>19</v>
      </c>
      <c r="F817" s="247" t="s">
        <v>782</v>
      </c>
      <c r="G817" s="245"/>
      <c r="H817" s="248">
        <v>36.151000000000003</v>
      </c>
      <c r="I817" s="249"/>
      <c r="J817" s="245"/>
      <c r="K817" s="245"/>
      <c r="L817" s="250"/>
      <c r="M817" s="251"/>
      <c r="N817" s="252"/>
      <c r="O817" s="252"/>
      <c r="P817" s="252"/>
      <c r="Q817" s="252"/>
      <c r="R817" s="252"/>
      <c r="S817" s="252"/>
      <c r="T817" s="253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4" t="s">
        <v>157</v>
      </c>
      <c r="AU817" s="254" t="s">
        <v>90</v>
      </c>
      <c r="AV817" s="14" t="s">
        <v>90</v>
      </c>
      <c r="AW817" s="14" t="s">
        <v>37</v>
      </c>
      <c r="AX817" s="14" t="s">
        <v>76</v>
      </c>
      <c r="AY817" s="254" t="s">
        <v>137</v>
      </c>
    </row>
    <row r="818" s="14" customFormat="1">
      <c r="A818" s="14"/>
      <c r="B818" s="244"/>
      <c r="C818" s="245"/>
      <c r="D818" s="227" t="s">
        <v>157</v>
      </c>
      <c r="E818" s="246" t="s">
        <v>19</v>
      </c>
      <c r="F818" s="247" t="s">
        <v>783</v>
      </c>
      <c r="G818" s="245"/>
      <c r="H818" s="248">
        <v>-8.5399999999999991</v>
      </c>
      <c r="I818" s="249"/>
      <c r="J818" s="245"/>
      <c r="K818" s="245"/>
      <c r="L818" s="250"/>
      <c r="M818" s="251"/>
      <c r="N818" s="252"/>
      <c r="O818" s="252"/>
      <c r="P818" s="252"/>
      <c r="Q818" s="252"/>
      <c r="R818" s="252"/>
      <c r="S818" s="252"/>
      <c r="T818" s="253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4" t="s">
        <v>157</v>
      </c>
      <c r="AU818" s="254" t="s">
        <v>90</v>
      </c>
      <c r="AV818" s="14" t="s">
        <v>90</v>
      </c>
      <c r="AW818" s="14" t="s">
        <v>37</v>
      </c>
      <c r="AX818" s="14" t="s">
        <v>76</v>
      </c>
      <c r="AY818" s="254" t="s">
        <v>137</v>
      </c>
    </row>
    <row r="819" s="14" customFormat="1">
      <c r="A819" s="14"/>
      <c r="B819" s="244"/>
      <c r="C819" s="245"/>
      <c r="D819" s="227" t="s">
        <v>157</v>
      </c>
      <c r="E819" s="246" t="s">
        <v>19</v>
      </c>
      <c r="F819" s="247" t="s">
        <v>784</v>
      </c>
      <c r="G819" s="245"/>
      <c r="H819" s="248">
        <v>2.4350000000000001</v>
      </c>
      <c r="I819" s="249"/>
      <c r="J819" s="245"/>
      <c r="K819" s="245"/>
      <c r="L819" s="250"/>
      <c r="M819" s="251"/>
      <c r="N819" s="252"/>
      <c r="O819" s="252"/>
      <c r="P819" s="252"/>
      <c r="Q819" s="252"/>
      <c r="R819" s="252"/>
      <c r="S819" s="252"/>
      <c r="T819" s="253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4" t="s">
        <v>157</v>
      </c>
      <c r="AU819" s="254" t="s">
        <v>90</v>
      </c>
      <c r="AV819" s="14" t="s">
        <v>90</v>
      </c>
      <c r="AW819" s="14" t="s">
        <v>37</v>
      </c>
      <c r="AX819" s="14" t="s">
        <v>76</v>
      </c>
      <c r="AY819" s="254" t="s">
        <v>137</v>
      </c>
    </row>
    <row r="820" s="13" customFormat="1">
      <c r="A820" s="13"/>
      <c r="B820" s="234"/>
      <c r="C820" s="235"/>
      <c r="D820" s="227" t="s">
        <v>157</v>
      </c>
      <c r="E820" s="236" t="s">
        <v>19</v>
      </c>
      <c r="F820" s="237" t="s">
        <v>170</v>
      </c>
      <c r="G820" s="235"/>
      <c r="H820" s="236" t="s">
        <v>19</v>
      </c>
      <c r="I820" s="238"/>
      <c r="J820" s="235"/>
      <c r="K820" s="235"/>
      <c r="L820" s="239"/>
      <c r="M820" s="240"/>
      <c r="N820" s="241"/>
      <c r="O820" s="241"/>
      <c r="P820" s="241"/>
      <c r="Q820" s="241"/>
      <c r="R820" s="241"/>
      <c r="S820" s="241"/>
      <c r="T820" s="242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3" t="s">
        <v>157</v>
      </c>
      <c r="AU820" s="243" t="s">
        <v>90</v>
      </c>
      <c r="AV820" s="13" t="s">
        <v>84</v>
      </c>
      <c r="AW820" s="13" t="s">
        <v>37</v>
      </c>
      <c r="AX820" s="13" t="s">
        <v>76</v>
      </c>
      <c r="AY820" s="243" t="s">
        <v>137</v>
      </c>
    </row>
    <row r="821" s="14" customFormat="1">
      <c r="A821" s="14"/>
      <c r="B821" s="244"/>
      <c r="C821" s="245"/>
      <c r="D821" s="227" t="s">
        <v>157</v>
      </c>
      <c r="E821" s="246" t="s">
        <v>19</v>
      </c>
      <c r="F821" s="247" t="s">
        <v>171</v>
      </c>
      <c r="G821" s="245"/>
      <c r="H821" s="248">
        <v>14.768000000000001</v>
      </c>
      <c r="I821" s="249"/>
      <c r="J821" s="245"/>
      <c r="K821" s="245"/>
      <c r="L821" s="250"/>
      <c r="M821" s="251"/>
      <c r="N821" s="252"/>
      <c r="O821" s="252"/>
      <c r="P821" s="252"/>
      <c r="Q821" s="252"/>
      <c r="R821" s="252"/>
      <c r="S821" s="252"/>
      <c r="T821" s="253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4" t="s">
        <v>157</v>
      </c>
      <c r="AU821" s="254" t="s">
        <v>90</v>
      </c>
      <c r="AV821" s="14" t="s">
        <v>90</v>
      </c>
      <c r="AW821" s="14" t="s">
        <v>37</v>
      </c>
      <c r="AX821" s="14" t="s">
        <v>76</v>
      </c>
      <c r="AY821" s="254" t="s">
        <v>137</v>
      </c>
    </row>
    <row r="822" s="14" customFormat="1">
      <c r="A822" s="14"/>
      <c r="B822" s="244"/>
      <c r="C822" s="245"/>
      <c r="D822" s="227" t="s">
        <v>157</v>
      </c>
      <c r="E822" s="246" t="s">
        <v>19</v>
      </c>
      <c r="F822" s="247" t="s">
        <v>785</v>
      </c>
      <c r="G822" s="245"/>
      <c r="H822" s="248">
        <v>41.787999999999997</v>
      </c>
      <c r="I822" s="249"/>
      <c r="J822" s="245"/>
      <c r="K822" s="245"/>
      <c r="L822" s="250"/>
      <c r="M822" s="251"/>
      <c r="N822" s="252"/>
      <c r="O822" s="252"/>
      <c r="P822" s="252"/>
      <c r="Q822" s="252"/>
      <c r="R822" s="252"/>
      <c r="S822" s="252"/>
      <c r="T822" s="253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4" t="s">
        <v>157</v>
      </c>
      <c r="AU822" s="254" t="s">
        <v>90</v>
      </c>
      <c r="AV822" s="14" t="s">
        <v>90</v>
      </c>
      <c r="AW822" s="14" t="s">
        <v>37</v>
      </c>
      <c r="AX822" s="14" t="s">
        <v>76</v>
      </c>
      <c r="AY822" s="254" t="s">
        <v>137</v>
      </c>
    </row>
    <row r="823" s="14" customFormat="1">
      <c r="A823" s="14"/>
      <c r="B823" s="244"/>
      <c r="C823" s="245"/>
      <c r="D823" s="227" t="s">
        <v>157</v>
      </c>
      <c r="E823" s="246" t="s">
        <v>19</v>
      </c>
      <c r="F823" s="247" t="s">
        <v>786</v>
      </c>
      <c r="G823" s="245"/>
      <c r="H823" s="248">
        <v>-6.5179999999999998</v>
      </c>
      <c r="I823" s="249"/>
      <c r="J823" s="245"/>
      <c r="K823" s="245"/>
      <c r="L823" s="250"/>
      <c r="M823" s="251"/>
      <c r="N823" s="252"/>
      <c r="O823" s="252"/>
      <c r="P823" s="252"/>
      <c r="Q823" s="252"/>
      <c r="R823" s="252"/>
      <c r="S823" s="252"/>
      <c r="T823" s="253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4" t="s">
        <v>157</v>
      </c>
      <c r="AU823" s="254" t="s">
        <v>90</v>
      </c>
      <c r="AV823" s="14" t="s">
        <v>90</v>
      </c>
      <c r="AW823" s="14" t="s">
        <v>37</v>
      </c>
      <c r="AX823" s="14" t="s">
        <v>76</v>
      </c>
      <c r="AY823" s="254" t="s">
        <v>137</v>
      </c>
    </row>
    <row r="824" s="14" customFormat="1">
      <c r="A824" s="14"/>
      <c r="B824" s="244"/>
      <c r="C824" s="245"/>
      <c r="D824" s="227" t="s">
        <v>157</v>
      </c>
      <c r="E824" s="246" t="s">
        <v>19</v>
      </c>
      <c r="F824" s="247" t="s">
        <v>787</v>
      </c>
      <c r="G824" s="245"/>
      <c r="H824" s="248">
        <v>1.0520000000000001</v>
      </c>
      <c r="I824" s="249"/>
      <c r="J824" s="245"/>
      <c r="K824" s="245"/>
      <c r="L824" s="250"/>
      <c r="M824" s="251"/>
      <c r="N824" s="252"/>
      <c r="O824" s="252"/>
      <c r="P824" s="252"/>
      <c r="Q824" s="252"/>
      <c r="R824" s="252"/>
      <c r="S824" s="252"/>
      <c r="T824" s="253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4" t="s">
        <v>157</v>
      </c>
      <c r="AU824" s="254" t="s">
        <v>90</v>
      </c>
      <c r="AV824" s="14" t="s">
        <v>90</v>
      </c>
      <c r="AW824" s="14" t="s">
        <v>37</v>
      </c>
      <c r="AX824" s="14" t="s">
        <v>76</v>
      </c>
      <c r="AY824" s="254" t="s">
        <v>137</v>
      </c>
    </row>
    <row r="825" s="13" customFormat="1">
      <c r="A825" s="13"/>
      <c r="B825" s="234"/>
      <c r="C825" s="235"/>
      <c r="D825" s="227" t="s">
        <v>157</v>
      </c>
      <c r="E825" s="236" t="s">
        <v>19</v>
      </c>
      <c r="F825" s="237" t="s">
        <v>172</v>
      </c>
      <c r="G825" s="235"/>
      <c r="H825" s="236" t="s">
        <v>19</v>
      </c>
      <c r="I825" s="238"/>
      <c r="J825" s="235"/>
      <c r="K825" s="235"/>
      <c r="L825" s="239"/>
      <c r="M825" s="240"/>
      <c r="N825" s="241"/>
      <c r="O825" s="241"/>
      <c r="P825" s="241"/>
      <c r="Q825" s="241"/>
      <c r="R825" s="241"/>
      <c r="S825" s="241"/>
      <c r="T825" s="242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3" t="s">
        <v>157</v>
      </c>
      <c r="AU825" s="243" t="s">
        <v>90</v>
      </c>
      <c r="AV825" s="13" t="s">
        <v>84</v>
      </c>
      <c r="AW825" s="13" t="s">
        <v>37</v>
      </c>
      <c r="AX825" s="13" t="s">
        <v>76</v>
      </c>
      <c r="AY825" s="243" t="s">
        <v>137</v>
      </c>
    </row>
    <row r="826" s="14" customFormat="1">
      <c r="A826" s="14"/>
      <c r="B826" s="244"/>
      <c r="C826" s="245"/>
      <c r="D826" s="227" t="s">
        <v>157</v>
      </c>
      <c r="E826" s="246" t="s">
        <v>19</v>
      </c>
      <c r="F826" s="247" t="s">
        <v>788</v>
      </c>
      <c r="G826" s="245"/>
      <c r="H826" s="248">
        <v>11.361000000000001</v>
      </c>
      <c r="I826" s="249"/>
      <c r="J826" s="245"/>
      <c r="K826" s="245"/>
      <c r="L826" s="250"/>
      <c r="M826" s="251"/>
      <c r="N826" s="252"/>
      <c r="O826" s="252"/>
      <c r="P826" s="252"/>
      <c r="Q826" s="252"/>
      <c r="R826" s="252"/>
      <c r="S826" s="252"/>
      <c r="T826" s="253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4" t="s">
        <v>157</v>
      </c>
      <c r="AU826" s="254" t="s">
        <v>90</v>
      </c>
      <c r="AV826" s="14" t="s">
        <v>90</v>
      </c>
      <c r="AW826" s="14" t="s">
        <v>37</v>
      </c>
      <c r="AX826" s="14" t="s">
        <v>76</v>
      </c>
      <c r="AY826" s="254" t="s">
        <v>137</v>
      </c>
    </row>
    <row r="827" s="14" customFormat="1">
      <c r="A827" s="14"/>
      <c r="B827" s="244"/>
      <c r="C827" s="245"/>
      <c r="D827" s="227" t="s">
        <v>157</v>
      </c>
      <c r="E827" s="246" t="s">
        <v>19</v>
      </c>
      <c r="F827" s="247" t="s">
        <v>789</v>
      </c>
      <c r="G827" s="245"/>
      <c r="H827" s="248">
        <v>37.344000000000001</v>
      </c>
      <c r="I827" s="249"/>
      <c r="J827" s="245"/>
      <c r="K827" s="245"/>
      <c r="L827" s="250"/>
      <c r="M827" s="251"/>
      <c r="N827" s="252"/>
      <c r="O827" s="252"/>
      <c r="P827" s="252"/>
      <c r="Q827" s="252"/>
      <c r="R827" s="252"/>
      <c r="S827" s="252"/>
      <c r="T827" s="253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4" t="s">
        <v>157</v>
      </c>
      <c r="AU827" s="254" t="s">
        <v>90</v>
      </c>
      <c r="AV827" s="14" t="s">
        <v>90</v>
      </c>
      <c r="AW827" s="14" t="s">
        <v>37</v>
      </c>
      <c r="AX827" s="14" t="s">
        <v>76</v>
      </c>
      <c r="AY827" s="254" t="s">
        <v>137</v>
      </c>
    </row>
    <row r="828" s="14" customFormat="1">
      <c r="A828" s="14"/>
      <c r="B828" s="244"/>
      <c r="C828" s="245"/>
      <c r="D828" s="227" t="s">
        <v>157</v>
      </c>
      <c r="E828" s="246" t="s">
        <v>19</v>
      </c>
      <c r="F828" s="247" t="s">
        <v>790</v>
      </c>
      <c r="G828" s="245"/>
      <c r="H828" s="248">
        <v>-4.9880000000000004</v>
      </c>
      <c r="I828" s="249"/>
      <c r="J828" s="245"/>
      <c r="K828" s="245"/>
      <c r="L828" s="250"/>
      <c r="M828" s="251"/>
      <c r="N828" s="252"/>
      <c r="O828" s="252"/>
      <c r="P828" s="252"/>
      <c r="Q828" s="252"/>
      <c r="R828" s="252"/>
      <c r="S828" s="252"/>
      <c r="T828" s="253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4" t="s">
        <v>157</v>
      </c>
      <c r="AU828" s="254" t="s">
        <v>90</v>
      </c>
      <c r="AV828" s="14" t="s">
        <v>90</v>
      </c>
      <c r="AW828" s="14" t="s">
        <v>37</v>
      </c>
      <c r="AX828" s="14" t="s">
        <v>76</v>
      </c>
      <c r="AY828" s="254" t="s">
        <v>137</v>
      </c>
    </row>
    <row r="829" s="14" customFormat="1">
      <c r="A829" s="14"/>
      <c r="B829" s="244"/>
      <c r="C829" s="245"/>
      <c r="D829" s="227" t="s">
        <v>157</v>
      </c>
      <c r="E829" s="246" t="s">
        <v>19</v>
      </c>
      <c r="F829" s="247" t="s">
        <v>791</v>
      </c>
      <c r="G829" s="245"/>
      <c r="H829" s="248">
        <v>0.83599999999999997</v>
      </c>
      <c r="I829" s="249"/>
      <c r="J829" s="245"/>
      <c r="K829" s="245"/>
      <c r="L829" s="250"/>
      <c r="M829" s="251"/>
      <c r="N829" s="252"/>
      <c r="O829" s="252"/>
      <c r="P829" s="252"/>
      <c r="Q829" s="252"/>
      <c r="R829" s="252"/>
      <c r="S829" s="252"/>
      <c r="T829" s="253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4" t="s">
        <v>157</v>
      </c>
      <c r="AU829" s="254" t="s">
        <v>90</v>
      </c>
      <c r="AV829" s="14" t="s">
        <v>90</v>
      </c>
      <c r="AW829" s="14" t="s">
        <v>37</v>
      </c>
      <c r="AX829" s="14" t="s">
        <v>76</v>
      </c>
      <c r="AY829" s="254" t="s">
        <v>137</v>
      </c>
    </row>
    <row r="830" s="13" customFormat="1">
      <c r="A830" s="13"/>
      <c r="B830" s="234"/>
      <c r="C830" s="235"/>
      <c r="D830" s="227" t="s">
        <v>157</v>
      </c>
      <c r="E830" s="236" t="s">
        <v>19</v>
      </c>
      <c r="F830" s="237" t="s">
        <v>236</v>
      </c>
      <c r="G830" s="235"/>
      <c r="H830" s="236" t="s">
        <v>19</v>
      </c>
      <c r="I830" s="238"/>
      <c r="J830" s="235"/>
      <c r="K830" s="235"/>
      <c r="L830" s="239"/>
      <c r="M830" s="240"/>
      <c r="N830" s="241"/>
      <c r="O830" s="241"/>
      <c r="P830" s="241"/>
      <c r="Q830" s="241"/>
      <c r="R830" s="241"/>
      <c r="S830" s="241"/>
      <c r="T830" s="242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3" t="s">
        <v>157</v>
      </c>
      <c r="AU830" s="243" t="s">
        <v>90</v>
      </c>
      <c r="AV830" s="13" t="s">
        <v>84</v>
      </c>
      <c r="AW830" s="13" t="s">
        <v>37</v>
      </c>
      <c r="AX830" s="13" t="s">
        <v>76</v>
      </c>
      <c r="AY830" s="243" t="s">
        <v>137</v>
      </c>
    </row>
    <row r="831" s="14" customFormat="1">
      <c r="A831" s="14"/>
      <c r="B831" s="244"/>
      <c r="C831" s="245"/>
      <c r="D831" s="227" t="s">
        <v>157</v>
      </c>
      <c r="E831" s="246" t="s">
        <v>19</v>
      </c>
      <c r="F831" s="247" t="s">
        <v>792</v>
      </c>
      <c r="G831" s="245"/>
      <c r="H831" s="248">
        <v>1.3999999999999999</v>
      </c>
      <c r="I831" s="249"/>
      <c r="J831" s="245"/>
      <c r="K831" s="245"/>
      <c r="L831" s="250"/>
      <c r="M831" s="251"/>
      <c r="N831" s="252"/>
      <c r="O831" s="252"/>
      <c r="P831" s="252"/>
      <c r="Q831" s="252"/>
      <c r="R831" s="252"/>
      <c r="S831" s="252"/>
      <c r="T831" s="253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4" t="s">
        <v>157</v>
      </c>
      <c r="AU831" s="254" t="s">
        <v>90</v>
      </c>
      <c r="AV831" s="14" t="s">
        <v>90</v>
      </c>
      <c r="AW831" s="14" t="s">
        <v>37</v>
      </c>
      <c r="AX831" s="14" t="s">
        <v>76</v>
      </c>
      <c r="AY831" s="254" t="s">
        <v>137</v>
      </c>
    </row>
    <row r="832" s="14" customFormat="1">
      <c r="A832" s="14"/>
      <c r="B832" s="244"/>
      <c r="C832" s="245"/>
      <c r="D832" s="227" t="s">
        <v>157</v>
      </c>
      <c r="E832" s="246" t="s">
        <v>19</v>
      </c>
      <c r="F832" s="247" t="s">
        <v>793</v>
      </c>
      <c r="G832" s="245"/>
      <c r="H832" s="248">
        <v>13.007999999999999</v>
      </c>
      <c r="I832" s="249"/>
      <c r="J832" s="245"/>
      <c r="K832" s="245"/>
      <c r="L832" s="250"/>
      <c r="M832" s="251"/>
      <c r="N832" s="252"/>
      <c r="O832" s="252"/>
      <c r="P832" s="252"/>
      <c r="Q832" s="252"/>
      <c r="R832" s="252"/>
      <c r="S832" s="252"/>
      <c r="T832" s="253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4" t="s">
        <v>157</v>
      </c>
      <c r="AU832" s="254" t="s">
        <v>90</v>
      </c>
      <c r="AV832" s="14" t="s">
        <v>90</v>
      </c>
      <c r="AW832" s="14" t="s">
        <v>37</v>
      </c>
      <c r="AX832" s="14" t="s">
        <v>76</v>
      </c>
      <c r="AY832" s="254" t="s">
        <v>137</v>
      </c>
    </row>
    <row r="833" s="14" customFormat="1">
      <c r="A833" s="14"/>
      <c r="B833" s="244"/>
      <c r="C833" s="245"/>
      <c r="D833" s="227" t="s">
        <v>157</v>
      </c>
      <c r="E833" s="246" t="s">
        <v>19</v>
      </c>
      <c r="F833" s="247" t="s">
        <v>794</v>
      </c>
      <c r="G833" s="245"/>
      <c r="H833" s="248">
        <v>-1.2</v>
      </c>
      <c r="I833" s="249"/>
      <c r="J833" s="245"/>
      <c r="K833" s="245"/>
      <c r="L833" s="250"/>
      <c r="M833" s="251"/>
      <c r="N833" s="252"/>
      <c r="O833" s="252"/>
      <c r="P833" s="252"/>
      <c r="Q833" s="252"/>
      <c r="R833" s="252"/>
      <c r="S833" s="252"/>
      <c r="T833" s="253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4" t="s">
        <v>157</v>
      </c>
      <c r="AU833" s="254" t="s">
        <v>90</v>
      </c>
      <c r="AV833" s="14" t="s">
        <v>90</v>
      </c>
      <c r="AW833" s="14" t="s">
        <v>37</v>
      </c>
      <c r="AX833" s="14" t="s">
        <v>76</v>
      </c>
      <c r="AY833" s="254" t="s">
        <v>137</v>
      </c>
    </row>
    <row r="834" s="13" customFormat="1">
      <c r="A834" s="13"/>
      <c r="B834" s="234"/>
      <c r="C834" s="235"/>
      <c r="D834" s="227" t="s">
        <v>157</v>
      </c>
      <c r="E834" s="236" t="s">
        <v>19</v>
      </c>
      <c r="F834" s="237" t="s">
        <v>238</v>
      </c>
      <c r="G834" s="235"/>
      <c r="H834" s="236" t="s">
        <v>19</v>
      </c>
      <c r="I834" s="238"/>
      <c r="J834" s="235"/>
      <c r="K834" s="235"/>
      <c r="L834" s="239"/>
      <c r="M834" s="240"/>
      <c r="N834" s="241"/>
      <c r="O834" s="241"/>
      <c r="P834" s="241"/>
      <c r="Q834" s="241"/>
      <c r="R834" s="241"/>
      <c r="S834" s="241"/>
      <c r="T834" s="242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3" t="s">
        <v>157</v>
      </c>
      <c r="AU834" s="243" t="s">
        <v>90</v>
      </c>
      <c r="AV834" s="13" t="s">
        <v>84</v>
      </c>
      <c r="AW834" s="13" t="s">
        <v>37</v>
      </c>
      <c r="AX834" s="13" t="s">
        <v>76</v>
      </c>
      <c r="AY834" s="243" t="s">
        <v>137</v>
      </c>
    </row>
    <row r="835" s="14" customFormat="1">
      <c r="A835" s="14"/>
      <c r="B835" s="244"/>
      <c r="C835" s="245"/>
      <c r="D835" s="227" t="s">
        <v>157</v>
      </c>
      <c r="E835" s="246" t="s">
        <v>19</v>
      </c>
      <c r="F835" s="247" t="s">
        <v>796</v>
      </c>
      <c r="G835" s="245"/>
      <c r="H835" s="248">
        <v>3.6989999999999998</v>
      </c>
      <c r="I835" s="249"/>
      <c r="J835" s="245"/>
      <c r="K835" s="245"/>
      <c r="L835" s="250"/>
      <c r="M835" s="251"/>
      <c r="N835" s="252"/>
      <c r="O835" s="252"/>
      <c r="P835" s="252"/>
      <c r="Q835" s="252"/>
      <c r="R835" s="252"/>
      <c r="S835" s="252"/>
      <c r="T835" s="253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4" t="s">
        <v>157</v>
      </c>
      <c r="AU835" s="254" t="s">
        <v>90</v>
      </c>
      <c r="AV835" s="14" t="s">
        <v>90</v>
      </c>
      <c r="AW835" s="14" t="s">
        <v>37</v>
      </c>
      <c r="AX835" s="14" t="s">
        <v>76</v>
      </c>
      <c r="AY835" s="254" t="s">
        <v>137</v>
      </c>
    </row>
    <row r="836" s="14" customFormat="1">
      <c r="A836" s="14"/>
      <c r="B836" s="244"/>
      <c r="C836" s="245"/>
      <c r="D836" s="227" t="s">
        <v>157</v>
      </c>
      <c r="E836" s="246" t="s">
        <v>19</v>
      </c>
      <c r="F836" s="247" t="s">
        <v>797</v>
      </c>
      <c r="G836" s="245"/>
      <c r="H836" s="248">
        <v>21.084</v>
      </c>
      <c r="I836" s="249"/>
      <c r="J836" s="245"/>
      <c r="K836" s="245"/>
      <c r="L836" s="250"/>
      <c r="M836" s="251"/>
      <c r="N836" s="252"/>
      <c r="O836" s="252"/>
      <c r="P836" s="252"/>
      <c r="Q836" s="252"/>
      <c r="R836" s="252"/>
      <c r="S836" s="252"/>
      <c r="T836" s="253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4" t="s">
        <v>157</v>
      </c>
      <c r="AU836" s="254" t="s">
        <v>90</v>
      </c>
      <c r="AV836" s="14" t="s">
        <v>90</v>
      </c>
      <c r="AW836" s="14" t="s">
        <v>37</v>
      </c>
      <c r="AX836" s="14" t="s">
        <v>76</v>
      </c>
      <c r="AY836" s="254" t="s">
        <v>137</v>
      </c>
    </row>
    <row r="837" s="14" customFormat="1">
      <c r="A837" s="14"/>
      <c r="B837" s="244"/>
      <c r="C837" s="245"/>
      <c r="D837" s="227" t="s">
        <v>157</v>
      </c>
      <c r="E837" s="246" t="s">
        <v>19</v>
      </c>
      <c r="F837" s="247" t="s">
        <v>794</v>
      </c>
      <c r="G837" s="245"/>
      <c r="H837" s="248">
        <v>-1.2</v>
      </c>
      <c r="I837" s="249"/>
      <c r="J837" s="245"/>
      <c r="K837" s="245"/>
      <c r="L837" s="250"/>
      <c r="M837" s="251"/>
      <c r="N837" s="252"/>
      <c r="O837" s="252"/>
      <c r="P837" s="252"/>
      <c r="Q837" s="252"/>
      <c r="R837" s="252"/>
      <c r="S837" s="252"/>
      <c r="T837" s="253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4" t="s">
        <v>157</v>
      </c>
      <c r="AU837" s="254" t="s">
        <v>90</v>
      </c>
      <c r="AV837" s="14" t="s">
        <v>90</v>
      </c>
      <c r="AW837" s="14" t="s">
        <v>37</v>
      </c>
      <c r="AX837" s="14" t="s">
        <v>76</v>
      </c>
      <c r="AY837" s="254" t="s">
        <v>137</v>
      </c>
    </row>
    <row r="838" s="13" customFormat="1">
      <c r="A838" s="13"/>
      <c r="B838" s="234"/>
      <c r="C838" s="235"/>
      <c r="D838" s="227" t="s">
        <v>157</v>
      </c>
      <c r="E838" s="236" t="s">
        <v>19</v>
      </c>
      <c r="F838" s="237" t="s">
        <v>175</v>
      </c>
      <c r="G838" s="235"/>
      <c r="H838" s="236" t="s">
        <v>19</v>
      </c>
      <c r="I838" s="238"/>
      <c r="J838" s="235"/>
      <c r="K838" s="235"/>
      <c r="L838" s="239"/>
      <c r="M838" s="240"/>
      <c r="N838" s="241"/>
      <c r="O838" s="241"/>
      <c r="P838" s="241"/>
      <c r="Q838" s="241"/>
      <c r="R838" s="241"/>
      <c r="S838" s="241"/>
      <c r="T838" s="242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3" t="s">
        <v>157</v>
      </c>
      <c r="AU838" s="243" t="s">
        <v>90</v>
      </c>
      <c r="AV838" s="13" t="s">
        <v>84</v>
      </c>
      <c r="AW838" s="13" t="s">
        <v>37</v>
      </c>
      <c r="AX838" s="13" t="s">
        <v>76</v>
      </c>
      <c r="AY838" s="243" t="s">
        <v>137</v>
      </c>
    </row>
    <row r="839" s="14" customFormat="1">
      <c r="A839" s="14"/>
      <c r="B839" s="244"/>
      <c r="C839" s="245"/>
      <c r="D839" s="227" t="s">
        <v>157</v>
      </c>
      <c r="E839" s="246" t="s">
        <v>19</v>
      </c>
      <c r="F839" s="247" t="s">
        <v>176</v>
      </c>
      <c r="G839" s="245"/>
      <c r="H839" s="248">
        <v>1.98</v>
      </c>
      <c r="I839" s="249"/>
      <c r="J839" s="245"/>
      <c r="K839" s="245"/>
      <c r="L839" s="250"/>
      <c r="M839" s="251"/>
      <c r="N839" s="252"/>
      <c r="O839" s="252"/>
      <c r="P839" s="252"/>
      <c r="Q839" s="252"/>
      <c r="R839" s="252"/>
      <c r="S839" s="252"/>
      <c r="T839" s="253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4" t="s">
        <v>157</v>
      </c>
      <c r="AU839" s="254" t="s">
        <v>90</v>
      </c>
      <c r="AV839" s="14" t="s">
        <v>90</v>
      </c>
      <c r="AW839" s="14" t="s">
        <v>37</v>
      </c>
      <c r="AX839" s="14" t="s">
        <v>76</v>
      </c>
      <c r="AY839" s="254" t="s">
        <v>137</v>
      </c>
    </row>
    <row r="840" s="14" customFormat="1">
      <c r="A840" s="14"/>
      <c r="B840" s="244"/>
      <c r="C840" s="245"/>
      <c r="D840" s="227" t="s">
        <v>157</v>
      </c>
      <c r="E840" s="246" t="s">
        <v>19</v>
      </c>
      <c r="F840" s="247" t="s">
        <v>799</v>
      </c>
      <c r="G840" s="245"/>
      <c r="H840" s="248">
        <v>15.718</v>
      </c>
      <c r="I840" s="249"/>
      <c r="J840" s="245"/>
      <c r="K840" s="245"/>
      <c r="L840" s="250"/>
      <c r="M840" s="251"/>
      <c r="N840" s="252"/>
      <c r="O840" s="252"/>
      <c r="P840" s="252"/>
      <c r="Q840" s="252"/>
      <c r="R840" s="252"/>
      <c r="S840" s="252"/>
      <c r="T840" s="253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4" t="s">
        <v>157</v>
      </c>
      <c r="AU840" s="254" t="s">
        <v>90</v>
      </c>
      <c r="AV840" s="14" t="s">
        <v>90</v>
      </c>
      <c r="AW840" s="14" t="s">
        <v>37</v>
      </c>
      <c r="AX840" s="14" t="s">
        <v>76</v>
      </c>
      <c r="AY840" s="254" t="s">
        <v>137</v>
      </c>
    </row>
    <row r="841" s="14" customFormat="1">
      <c r="A841" s="14"/>
      <c r="B841" s="244"/>
      <c r="C841" s="245"/>
      <c r="D841" s="227" t="s">
        <v>157</v>
      </c>
      <c r="E841" s="246" t="s">
        <v>19</v>
      </c>
      <c r="F841" s="247" t="s">
        <v>794</v>
      </c>
      <c r="G841" s="245"/>
      <c r="H841" s="248">
        <v>-1.2</v>
      </c>
      <c r="I841" s="249"/>
      <c r="J841" s="245"/>
      <c r="K841" s="245"/>
      <c r="L841" s="250"/>
      <c r="M841" s="251"/>
      <c r="N841" s="252"/>
      <c r="O841" s="252"/>
      <c r="P841" s="252"/>
      <c r="Q841" s="252"/>
      <c r="R841" s="252"/>
      <c r="S841" s="252"/>
      <c r="T841" s="253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4" t="s">
        <v>157</v>
      </c>
      <c r="AU841" s="254" t="s">
        <v>90</v>
      </c>
      <c r="AV841" s="14" t="s">
        <v>90</v>
      </c>
      <c r="AW841" s="14" t="s">
        <v>37</v>
      </c>
      <c r="AX841" s="14" t="s">
        <v>76</v>
      </c>
      <c r="AY841" s="254" t="s">
        <v>137</v>
      </c>
    </row>
    <row r="842" s="13" customFormat="1">
      <c r="A842" s="13"/>
      <c r="B842" s="234"/>
      <c r="C842" s="235"/>
      <c r="D842" s="227" t="s">
        <v>157</v>
      </c>
      <c r="E842" s="236" t="s">
        <v>19</v>
      </c>
      <c r="F842" s="237" t="s">
        <v>177</v>
      </c>
      <c r="G842" s="235"/>
      <c r="H842" s="236" t="s">
        <v>19</v>
      </c>
      <c r="I842" s="238"/>
      <c r="J842" s="235"/>
      <c r="K842" s="235"/>
      <c r="L842" s="239"/>
      <c r="M842" s="240"/>
      <c r="N842" s="241"/>
      <c r="O842" s="241"/>
      <c r="P842" s="241"/>
      <c r="Q842" s="241"/>
      <c r="R842" s="241"/>
      <c r="S842" s="241"/>
      <c r="T842" s="242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3" t="s">
        <v>157</v>
      </c>
      <c r="AU842" s="243" t="s">
        <v>90</v>
      </c>
      <c r="AV842" s="13" t="s">
        <v>84</v>
      </c>
      <c r="AW842" s="13" t="s">
        <v>37</v>
      </c>
      <c r="AX842" s="13" t="s">
        <v>76</v>
      </c>
      <c r="AY842" s="243" t="s">
        <v>137</v>
      </c>
    </row>
    <row r="843" s="14" customFormat="1">
      <c r="A843" s="14"/>
      <c r="B843" s="244"/>
      <c r="C843" s="245"/>
      <c r="D843" s="227" t="s">
        <v>157</v>
      </c>
      <c r="E843" s="246" t="s">
        <v>19</v>
      </c>
      <c r="F843" s="247" t="s">
        <v>800</v>
      </c>
      <c r="G843" s="245"/>
      <c r="H843" s="248">
        <v>15.842000000000001</v>
      </c>
      <c r="I843" s="249"/>
      <c r="J843" s="245"/>
      <c r="K843" s="245"/>
      <c r="L843" s="250"/>
      <c r="M843" s="251"/>
      <c r="N843" s="252"/>
      <c r="O843" s="252"/>
      <c r="P843" s="252"/>
      <c r="Q843" s="252"/>
      <c r="R843" s="252"/>
      <c r="S843" s="252"/>
      <c r="T843" s="253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4" t="s">
        <v>157</v>
      </c>
      <c r="AU843" s="254" t="s">
        <v>90</v>
      </c>
      <c r="AV843" s="14" t="s">
        <v>90</v>
      </c>
      <c r="AW843" s="14" t="s">
        <v>37</v>
      </c>
      <c r="AX843" s="14" t="s">
        <v>76</v>
      </c>
      <c r="AY843" s="254" t="s">
        <v>137</v>
      </c>
    </row>
    <row r="844" s="14" customFormat="1">
      <c r="A844" s="14"/>
      <c r="B844" s="244"/>
      <c r="C844" s="245"/>
      <c r="D844" s="227" t="s">
        <v>157</v>
      </c>
      <c r="E844" s="246" t="s">
        <v>19</v>
      </c>
      <c r="F844" s="247" t="s">
        <v>801</v>
      </c>
      <c r="G844" s="245"/>
      <c r="H844" s="248">
        <v>44.061999999999998</v>
      </c>
      <c r="I844" s="249"/>
      <c r="J844" s="245"/>
      <c r="K844" s="245"/>
      <c r="L844" s="250"/>
      <c r="M844" s="251"/>
      <c r="N844" s="252"/>
      <c r="O844" s="252"/>
      <c r="P844" s="252"/>
      <c r="Q844" s="252"/>
      <c r="R844" s="252"/>
      <c r="S844" s="252"/>
      <c r="T844" s="253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4" t="s">
        <v>157</v>
      </c>
      <c r="AU844" s="254" t="s">
        <v>90</v>
      </c>
      <c r="AV844" s="14" t="s">
        <v>90</v>
      </c>
      <c r="AW844" s="14" t="s">
        <v>37</v>
      </c>
      <c r="AX844" s="14" t="s">
        <v>76</v>
      </c>
      <c r="AY844" s="254" t="s">
        <v>137</v>
      </c>
    </row>
    <row r="845" s="14" customFormat="1">
      <c r="A845" s="14"/>
      <c r="B845" s="244"/>
      <c r="C845" s="245"/>
      <c r="D845" s="227" t="s">
        <v>157</v>
      </c>
      <c r="E845" s="246" t="s">
        <v>19</v>
      </c>
      <c r="F845" s="247" t="s">
        <v>802</v>
      </c>
      <c r="G845" s="245"/>
      <c r="H845" s="248">
        <v>-5.1100000000000003</v>
      </c>
      <c r="I845" s="249"/>
      <c r="J845" s="245"/>
      <c r="K845" s="245"/>
      <c r="L845" s="250"/>
      <c r="M845" s="251"/>
      <c r="N845" s="252"/>
      <c r="O845" s="252"/>
      <c r="P845" s="252"/>
      <c r="Q845" s="252"/>
      <c r="R845" s="252"/>
      <c r="S845" s="252"/>
      <c r="T845" s="253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4" t="s">
        <v>157</v>
      </c>
      <c r="AU845" s="254" t="s">
        <v>90</v>
      </c>
      <c r="AV845" s="14" t="s">
        <v>90</v>
      </c>
      <c r="AW845" s="14" t="s">
        <v>37</v>
      </c>
      <c r="AX845" s="14" t="s">
        <v>76</v>
      </c>
      <c r="AY845" s="254" t="s">
        <v>137</v>
      </c>
    </row>
    <row r="846" s="14" customFormat="1">
      <c r="A846" s="14"/>
      <c r="B846" s="244"/>
      <c r="C846" s="245"/>
      <c r="D846" s="227" t="s">
        <v>157</v>
      </c>
      <c r="E846" s="246" t="s">
        <v>19</v>
      </c>
      <c r="F846" s="247" t="s">
        <v>803</v>
      </c>
      <c r="G846" s="245"/>
      <c r="H846" s="248">
        <v>1.236</v>
      </c>
      <c r="I846" s="249"/>
      <c r="J846" s="245"/>
      <c r="K846" s="245"/>
      <c r="L846" s="250"/>
      <c r="M846" s="251"/>
      <c r="N846" s="252"/>
      <c r="O846" s="252"/>
      <c r="P846" s="252"/>
      <c r="Q846" s="252"/>
      <c r="R846" s="252"/>
      <c r="S846" s="252"/>
      <c r="T846" s="253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4" t="s">
        <v>157</v>
      </c>
      <c r="AU846" s="254" t="s">
        <v>90</v>
      </c>
      <c r="AV846" s="14" t="s">
        <v>90</v>
      </c>
      <c r="AW846" s="14" t="s">
        <v>37</v>
      </c>
      <c r="AX846" s="14" t="s">
        <v>76</v>
      </c>
      <c r="AY846" s="254" t="s">
        <v>137</v>
      </c>
    </row>
    <row r="847" s="13" customFormat="1">
      <c r="A847" s="13"/>
      <c r="B847" s="234"/>
      <c r="C847" s="235"/>
      <c r="D847" s="227" t="s">
        <v>157</v>
      </c>
      <c r="E847" s="236" t="s">
        <v>19</v>
      </c>
      <c r="F847" s="237" t="s">
        <v>179</v>
      </c>
      <c r="G847" s="235"/>
      <c r="H847" s="236" t="s">
        <v>19</v>
      </c>
      <c r="I847" s="238"/>
      <c r="J847" s="235"/>
      <c r="K847" s="235"/>
      <c r="L847" s="239"/>
      <c r="M847" s="240"/>
      <c r="N847" s="241"/>
      <c r="O847" s="241"/>
      <c r="P847" s="241"/>
      <c r="Q847" s="241"/>
      <c r="R847" s="241"/>
      <c r="S847" s="241"/>
      <c r="T847" s="242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3" t="s">
        <v>157</v>
      </c>
      <c r="AU847" s="243" t="s">
        <v>90</v>
      </c>
      <c r="AV847" s="13" t="s">
        <v>84</v>
      </c>
      <c r="AW847" s="13" t="s">
        <v>37</v>
      </c>
      <c r="AX847" s="13" t="s">
        <v>76</v>
      </c>
      <c r="AY847" s="243" t="s">
        <v>137</v>
      </c>
    </row>
    <row r="848" s="14" customFormat="1">
      <c r="A848" s="14"/>
      <c r="B848" s="244"/>
      <c r="C848" s="245"/>
      <c r="D848" s="227" t="s">
        <v>157</v>
      </c>
      <c r="E848" s="246" t="s">
        <v>19</v>
      </c>
      <c r="F848" s="247" t="s">
        <v>180</v>
      </c>
      <c r="G848" s="245"/>
      <c r="H848" s="248">
        <v>18.779</v>
      </c>
      <c r="I848" s="249"/>
      <c r="J848" s="245"/>
      <c r="K848" s="245"/>
      <c r="L848" s="250"/>
      <c r="M848" s="251"/>
      <c r="N848" s="252"/>
      <c r="O848" s="252"/>
      <c r="P848" s="252"/>
      <c r="Q848" s="252"/>
      <c r="R848" s="252"/>
      <c r="S848" s="252"/>
      <c r="T848" s="253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4" t="s">
        <v>157</v>
      </c>
      <c r="AU848" s="254" t="s">
        <v>90</v>
      </c>
      <c r="AV848" s="14" t="s">
        <v>90</v>
      </c>
      <c r="AW848" s="14" t="s">
        <v>37</v>
      </c>
      <c r="AX848" s="14" t="s">
        <v>76</v>
      </c>
      <c r="AY848" s="254" t="s">
        <v>137</v>
      </c>
    </row>
    <row r="849" s="14" customFormat="1">
      <c r="A849" s="14"/>
      <c r="B849" s="244"/>
      <c r="C849" s="245"/>
      <c r="D849" s="227" t="s">
        <v>157</v>
      </c>
      <c r="E849" s="246" t="s">
        <v>19</v>
      </c>
      <c r="F849" s="247" t="s">
        <v>804</v>
      </c>
      <c r="G849" s="245"/>
      <c r="H849" s="248">
        <v>48.375999999999998</v>
      </c>
      <c r="I849" s="249"/>
      <c r="J849" s="245"/>
      <c r="K849" s="245"/>
      <c r="L849" s="250"/>
      <c r="M849" s="251"/>
      <c r="N849" s="252"/>
      <c r="O849" s="252"/>
      <c r="P849" s="252"/>
      <c r="Q849" s="252"/>
      <c r="R849" s="252"/>
      <c r="S849" s="252"/>
      <c r="T849" s="253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4" t="s">
        <v>157</v>
      </c>
      <c r="AU849" s="254" t="s">
        <v>90</v>
      </c>
      <c r="AV849" s="14" t="s">
        <v>90</v>
      </c>
      <c r="AW849" s="14" t="s">
        <v>37</v>
      </c>
      <c r="AX849" s="14" t="s">
        <v>76</v>
      </c>
      <c r="AY849" s="254" t="s">
        <v>137</v>
      </c>
    </row>
    <row r="850" s="14" customFormat="1">
      <c r="A850" s="14"/>
      <c r="B850" s="244"/>
      <c r="C850" s="245"/>
      <c r="D850" s="227" t="s">
        <v>157</v>
      </c>
      <c r="E850" s="246" t="s">
        <v>19</v>
      </c>
      <c r="F850" s="247" t="s">
        <v>805</v>
      </c>
      <c r="G850" s="245"/>
      <c r="H850" s="248">
        <v>-8.3900000000000006</v>
      </c>
      <c r="I850" s="249"/>
      <c r="J850" s="245"/>
      <c r="K850" s="245"/>
      <c r="L850" s="250"/>
      <c r="M850" s="251"/>
      <c r="N850" s="252"/>
      <c r="O850" s="252"/>
      <c r="P850" s="252"/>
      <c r="Q850" s="252"/>
      <c r="R850" s="252"/>
      <c r="S850" s="252"/>
      <c r="T850" s="253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4" t="s">
        <v>157</v>
      </c>
      <c r="AU850" s="254" t="s">
        <v>90</v>
      </c>
      <c r="AV850" s="14" t="s">
        <v>90</v>
      </c>
      <c r="AW850" s="14" t="s">
        <v>37</v>
      </c>
      <c r="AX850" s="14" t="s">
        <v>76</v>
      </c>
      <c r="AY850" s="254" t="s">
        <v>137</v>
      </c>
    </row>
    <row r="851" s="14" customFormat="1">
      <c r="A851" s="14"/>
      <c r="B851" s="244"/>
      <c r="C851" s="245"/>
      <c r="D851" s="227" t="s">
        <v>157</v>
      </c>
      <c r="E851" s="246" t="s">
        <v>19</v>
      </c>
      <c r="F851" s="247" t="s">
        <v>787</v>
      </c>
      <c r="G851" s="245"/>
      <c r="H851" s="248">
        <v>1.0520000000000001</v>
      </c>
      <c r="I851" s="249"/>
      <c r="J851" s="245"/>
      <c r="K851" s="245"/>
      <c r="L851" s="250"/>
      <c r="M851" s="251"/>
      <c r="N851" s="252"/>
      <c r="O851" s="252"/>
      <c r="P851" s="252"/>
      <c r="Q851" s="252"/>
      <c r="R851" s="252"/>
      <c r="S851" s="252"/>
      <c r="T851" s="253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4" t="s">
        <v>157</v>
      </c>
      <c r="AU851" s="254" t="s">
        <v>90</v>
      </c>
      <c r="AV851" s="14" t="s">
        <v>90</v>
      </c>
      <c r="AW851" s="14" t="s">
        <v>37</v>
      </c>
      <c r="AX851" s="14" t="s">
        <v>76</v>
      </c>
      <c r="AY851" s="254" t="s">
        <v>137</v>
      </c>
    </row>
    <row r="852" s="13" customFormat="1">
      <c r="A852" s="13"/>
      <c r="B852" s="234"/>
      <c r="C852" s="235"/>
      <c r="D852" s="227" t="s">
        <v>157</v>
      </c>
      <c r="E852" s="236" t="s">
        <v>19</v>
      </c>
      <c r="F852" s="237" t="s">
        <v>181</v>
      </c>
      <c r="G852" s="235"/>
      <c r="H852" s="236" t="s">
        <v>19</v>
      </c>
      <c r="I852" s="238"/>
      <c r="J852" s="235"/>
      <c r="K852" s="235"/>
      <c r="L852" s="239"/>
      <c r="M852" s="240"/>
      <c r="N852" s="241"/>
      <c r="O852" s="241"/>
      <c r="P852" s="241"/>
      <c r="Q852" s="241"/>
      <c r="R852" s="241"/>
      <c r="S852" s="241"/>
      <c r="T852" s="242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3" t="s">
        <v>157</v>
      </c>
      <c r="AU852" s="243" t="s">
        <v>90</v>
      </c>
      <c r="AV852" s="13" t="s">
        <v>84</v>
      </c>
      <c r="AW852" s="13" t="s">
        <v>37</v>
      </c>
      <c r="AX852" s="13" t="s">
        <v>76</v>
      </c>
      <c r="AY852" s="243" t="s">
        <v>137</v>
      </c>
    </row>
    <row r="853" s="14" customFormat="1">
      <c r="A853" s="14"/>
      <c r="B853" s="244"/>
      <c r="C853" s="245"/>
      <c r="D853" s="227" t="s">
        <v>157</v>
      </c>
      <c r="E853" s="246" t="s">
        <v>19</v>
      </c>
      <c r="F853" s="247" t="s">
        <v>806</v>
      </c>
      <c r="G853" s="245"/>
      <c r="H853" s="248">
        <v>17.957000000000001</v>
      </c>
      <c r="I853" s="249"/>
      <c r="J853" s="245"/>
      <c r="K853" s="245"/>
      <c r="L853" s="250"/>
      <c r="M853" s="251"/>
      <c r="N853" s="252"/>
      <c r="O853" s="252"/>
      <c r="P853" s="252"/>
      <c r="Q853" s="252"/>
      <c r="R853" s="252"/>
      <c r="S853" s="252"/>
      <c r="T853" s="253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4" t="s">
        <v>157</v>
      </c>
      <c r="AU853" s="254" t="s">
        <v>90</v>
      </c>
      <c r="AV853" s="14" t="s">
        <v>90</v>
      </c>
      <c r="AW853" s="14" t="s">
        <v>37</v>
      </c>
      <c r="AX853" s="14" t="s">
        <v>76</v>
      </c>
      <c r="AY853" s="254" t="s">
        <v>137</v>
      </c>
    </row>
    <row r="854" s="14" customFormat="1">
      <c r="A854" s="14"/>
      <c r="B854" s="244"/>
      <c r="C854" s="245"/>
      <c r="D854" s="227" t="s">
        <v>157</v>
      </c>
      <c r="E854" s="246" t="s">
        <v>19</v>
      </c>
      <c r="F854" s="247" t="s">
        <v>807</v>
      </c>
      <c r="G854" s="245"/>
      <c r="H854" s="248">
        <v>48.975999999999999</v>
      </c>
      <c r="I854" s="249"/>
      <c r="J854" s="245"/>
      <c r="K854" s="245"/>
      <c r="L854" s="250"/>
      <c r="M854" s="251"/>
      <c r="N854" s="252"/>
      <c r="O854" s="252"/>
      <c r="P854" s="252"/>
      <c r="Q854" s="252"/>
      <c r="R854" s="252"/>
      <c r="S854" s="252"/>
      <c r="T854" s="253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4" t="s">
        <v>157</v>
      </c>
      <c r="AU854" s="254" t="s">
        <v>90</v>
      </c>
      <c r="AV854" s="14" t="s">
        <v>90</v>
      </c>
      <c r="AW854" s="14" t="s">
        <v>37</v>
      </c>
      <c r="AX854" s="14" t="s">
        <v>76</v>
      </c>
      <c r="AY854" s="254" t="s">
        <v>137</v>
      </c>
    </row>
    <row r="855" s="14" customFormat="1">
      <c r="A855" s="14"/>
      <c r="B855" s="244"/>
      <c r="C855" s="245"/>
      <c r="D855" s="227" t="s">
        <v>157</v>
      </c>
      <c r="E855" s="246" t="s">
        <v>19</v>
      </c>
      <c r="F855" s="247" t="s">
        <v>808</v>
      </c>
      <c r="G855" s="245"/>
      <c r="H855" s="248">
        <v>-5.5670000000000002</v>
      </c>
      <c r="I855" s="249"/>
      <c r="J855" s="245"/>
      <c r="K855" s="245"/>
      <c r="L855" s="250"/>
      <c r="M855" s="251"/>
      <c r="N855" s="252"/>
      <c r="O855" s="252"/>
      <c r="P855" s="252"/>
      <c r="Q855" s="252"/>
      <c r="R855" s="252"/>
      <c r="S855" s="252"/>
      <c r="T855" s="253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4" t="s">
        <v>157</v>
      </c>
      <c r="AU855" s="254" t="s">
        <v>90</v>
      </c>
      <c r="AV855" s="14" t="s">
        <v>90</v>
      </c>
      <c r="AW855" s="14" t="s">
        <v>37</v>
      </c>
      <c r="AX855" s="14" t="s">
        <v>76</v>
      </c>
      <c r="AY855" s="254" t="s">
        <v>137</v>
      </c>
    </row>
    <row r="856" s="14" customFormat="1">
      <c r="A856" s="14"/>
      <c r="B856" s="244"/>
      <c r="C856" s="245"/>
      <c r="D856" s="227" t="s">
        <v>157</v>
      </c>
      <c r="E856" s="246" t="s">
        <v>19</v>
      </c>
      <c r="F856" s="247" t="s">
        <v>809</v>
      </c>
      <c r="G856" s="245"/>
      <c r="H856" s="248">
        <v>1.3520000000000001</v>
      </c>
      <c r="I856" s="249"/>
      <c r="J856" s="245"/>
      <c r="K856" s="245"/>
      <c r="L856" s="250"/>
      <c r="M856" s="251"/>
      <c r="N856" s="252"/>
      <c r="O856" s="252"/>
      <c r="P856" s="252"/>
      <c r="Q856" s="252"/>
      <c r="R856" s="252"/>
      <c r="S856" s="252"/>
      <c r="T856" s="253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4" t="s">
        <v>157</v>
      </c>
      <c r="AU856" s="254" t="s">
        <v>90</v>
      </c>
      <c r="AV856" s="14" t="s">
        <v>90</v>
      </c>
      <c r="AW856" s="14" t="s">
        <v>37</v>
      </c>
      <c r="AX856" s="14" t="s">
        <v>76</v>
      </c>
      <c r="AY856" s="254" t="s">
        <v>137</v>
      </c>
    </row>
    <row r="857" s="15" customFormat="1">
      <c r="A857" s="15"/>
      <c r="B857" s="255"/>
      <c r="C857" s="256"/>
      <c r="D857" s="227" t="s">
        <v>157</v>
      </c>
      <c r="E857" s="257" t="s">
        <v>19</v>
      </c>
      <c r="F857" s="258" t="s">
        <v>183</v>
      </c>
      <c r="G857" s="256"/>
      <c r="H857" s="259">
        <v>396.471</v>
      </c>
      <c r="I857" s="260"/>
      <c r="J857" s="256"/>
      <c r="K857" s="256"/>
      <c r="L857" s="261"/>
      <c r="M857" s="262"/>
      <c r="N857" s="263"/>
      <c r="O857" s="263"/>
      <c r="P857" s="263"/>
      <c r="Q857" s="263"/>
      <c r="R857" s="263"/>
      <c r="S857" s="263"/>
      <c r="T857" s="264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65" t="s">
        <v>157</v>
      </c>
      <c r="AU857" s="265" t="s">
        <v>90</v>
      </c>
      <c r="AV857" s="15" t="s">
        <v>145</v>
      </c>
      <c r="AW857" s="15" t="s">
        <v>37</v>
      </c>
      <c r="AX857" s="15" t="s">
        <v>84</v>
      </c>
      <c r="AY857" s="265" t="s">
        <v>137</v>
      </c>
    </row>
    <row r="858" s="2" customFormat="1" ht="24.15" customHeight="1">
      <c r="A858" s="40"/>
      <c r="B858" s="41"/>
      <c r="C858" s="214" t="s">
        <v>816</v>
      </c>
      <c r="D858" s="214" t="s">
        <v>140</v>
      </c>
      <c r="E858" s="215" t="s">
        <v>817</v>
      </c>
      <c r="F858" s="216" t="s">
        <v>818</v>
      </c>
      <c r="G858" s="217" t="s">
        <v>143</v>
      </c>
      <c r="H858" s="218">
        <v>90</v>
      </c>
      <c r="I858" s="219"/>
      <c r="J858" s="220">
        <f>ROUND(I858*H858,2)</f>
        <v>0</v>
      </c>
      <c r="K858" s="216" t="s">
        <v>144</v>
      </c>
      <c r="L858" s="46"/>
      <c r="M858" s="221" t="s">
        <v>19</v>
      </c>
      <c r="N858" s="222" t="s">
        <v>48</v>
      </c>
      <c r="O858" s="86"/>
      <c r="P858" s="223">
        <f>O858*H858</f>
        <v>0</v>
      </c>
      <c r="Q858" s="223">
        <v>0.00048000000000000001</v>
      </c>
      <c r="R858" s="223">
        <f>Q858*H858</f>
        <v>0.043200000000000002</v>
      </c>
      <c r="S858" s="223">
        <v>0</v>
      </c>
      <c r="T858" s="224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25" t="s">
        <v>274</v>
      </c>
      <c r="AT858" s="225" t="s">
        <v>140</v>
      </c>
      <c r="AU858" s="225" t="s">
        <v>90</v>
      </c>
      <c r="AY858" s="19" t="s">
        <v>137</v>
      </c>
      <c r="BE858" s="226">
        <f>IF(N858="základní",J858,0)</f>
        <v>0</v>
      </c>
      <c r="BF858" s="226">
        <f>IF(N858="snížená",J858,0)</f>
        <v>0</v>
      </c>
      <c r="BG858" s="226">
        <f>IF(N858="zákl. přenesená",J858,0)</f>
        <v>0</v>
      </c>
      <c r="BH858" s="226">
        <f>IF(N858="sníž. přenesená",J858,0)</f>
        <v>0</v>
      </c>
      <c r="BI858" s="226">
        <f>IF(N858="nulová",J858,0)</f>
        <v>0</v>
      </c>
      <c r="BJ858" s="19" t="s">
        <v>90</v>
      </c>
      <c r="BK858" s="226">
        <f>ROUND(I858*H858,2)</f>
        <v>0</v>
      </c>
      <c r="BL858" s="19" t="s">
        <v>274</v>
      </c>
      <c r="BM858" s="225" t="s">
        <v>819</v>
      </c>
    </row>
    <row r="859" s="2" customFormat="1">
      <c r="A859" s="40"/>
      <c r="B859" s="41"/>
      <c r="C859" s="42"/>
      <c r="D859" s="227" t="s">
        <v>147</v>
      </c>
      <c r="E859" s="42"/>
      <c r="F859" s="228" t="s">
        <v>820</v>
      </c>
      <c r="G859" s="42"/>
      <c r="H859" s="42"/>
      <c r="I859" s="229"/>
      <c r="J859" s="42"/>
      <c r="K859" s="42"/>
      <c r="L859" s="46"/>
      <c r="M859" s="230"/>
      <c r="N859" s="231"/>
      <c r="O859" s="86"/>
      <c r="P859" s="86"/>
      <c r="Q859" s="86"/>
      <c r="R859" s="86"/>
      <c r="S859" s="86"/>
      <c r="T859" s="87"/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T859" s="19" t="s">
        <v>147</v>
      </c>
      <c r="AU859" s="19" t="s">
        <v>90</v>
      </c>
    </row>
    <row r="860" s="2" customFormat="1">
      <c r="A860" s="40"/>
      <c r="B860" s="41"/>
      <c r="C860" s="42"/>
      <c r="D860" s="232" t="s">
        <v>149</v>
      </c>
      <c r="E860" s="42"/>
      <c r="F860" s="233" t="s">
        <v>821</v>
      </c>
      <c r="G860" s="42"/>
      <c r="H860" s="42"/>
      <c r="I860" s="229"/>
      <c r="J860" s="42"/>
      <c r="K860" s="42"/>
      <c r="L860" s="46"/>
      <c r="M860" s="230"/>
      <c r="N860" s="231"/>
      <c r="O860" s="86"/>
      <c r="P860" s="86"/>
      <c r="Q860" s="86"/>
      <c r="R860" s="86"/>
      <c r="S860" s="86"/>
      <c r="T860" s="87"/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T860" s="19" t="s">
        <v>149</v>
      </c>
      <c r="AU860" s="19" t="s">
        <v>90</v>
      </c>
    </row>
    <row r="861" s="14" customFormat="1">
      <c r="A861" s="14"/>
      <c r="B861" s="244"/>
      <c r="C861" s="245"/>
      <c r="D861" s="227" t="s">
        <v>157</v>
      </c>
      <c r="E861" s="246" t="s">
        <v>19</v>
      </c>
      <c r="F861" s="247" t="s">
        <v>822</v>
      </c>
      <c r="G861" s="245"/>
      <c r="H861" s="248">
        <v>90</v>
      </c>
      <c r="I861" s="249"/>
      <c r="J861" s="245"/>
      <c r="K861" s="245"/>
      <c r="L861" s="250"/>
      <c r="M861" s="251"/>
      <c r="N861" s="252"/>
      <c r="O861" s="252"/>
      <c r="P861" s="252"/>
      <c r="Q861" s="252"/>
      <c r="R861" s="252"/>
      <c r="S861" s="252"/>
      <c r="T861" s="253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4" t="s">
        <v>157</v>
      </c>
      <c r="AU861" s="254" t="s">
        <v>90</v>
      </c>
      <c r="AV861" s="14" t="s">
        <v>90</v>
      </c>
      <c r="AW861" s="14" t="s">
        <v>37</v>
      </c>
      <c r="AX861" s="14" t="s">
        <v>84</v>
      </c>
      <c r="AY861" s="254" t="s">
        <v>137</v>
      </c>
    </row>
    <row r="862" s="2" customFormat="1" ht="24.15" customHeight="1">
      <c r="A862" s="40"/>
      <c r="B862" s="41"/>
      <c r="C862" s="214" t="s">
        <v>823</v>
      </c>
      <c r="D862" s="214" t="s">
        <v>140</v>
      </c>
      <c r="E862" s="215" t="s">
        <v>824</v>
      </c>
      <c r="F862" s="216" t="s">
        <v>825</v>
      </c>
      <c r="G862" s="217" t="s">
        <v>153</v>
      </c>
      <c r="H862" s="218">
        <v>375.81099999999998</v>
      </c>
      <c r="I862" s="219"/>
      <c r="J862" s="220">
        <f>ROUND(I862*H862,2)</f>
        <v>0</v>
      </c>
      <c r="K862" s="216" t="s">
        <v>144</v>
      </c>
      <c r="L862" s="46"/>
      <c r="M862" s="221" t="s">
        <v>19</v>
      </c>
      <c r="N862" s="222" t="s">
        <v>48</v>
      </c>
      <c r="O862" s="86"/>
      <c r="P862" s="223">
        <f>O862*H862</f>
        <v>0</v>
      </c>
      <c r="Q862" s="223">
        <v>0.0031800000000000001</v>
      </c>
      <c r="R862" s="223">
        <f>Q862*H862</f>
        <v>1.1950789799999999</v>
      </c>
      <c r="S862" s="223">
        <v>0</v>
      </c>
      <c r="T862" s="224">
        <f>S862*H862</f>
        <v>0</v>
      </c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R862" s="225" t="s">
        <v>274</v>
      </c>
      <c r="AT862" s="225" t="s">
        <v>140</v>
      </c>
      <c r="AU862" s="225" t="s">
        <v>90</v>
      </c>
      <c r="AY862" s="19" t="s">
        <v>137</v>
      </c>
      <c r="BE862" s="226">
        <f>IF(N862="základní",J862,0)</f>
        <v>0</v>
      </c>
      <c r="BF862" s="226">
        <f>IF(N862="snížená",J862,0)</f>
        <v>0</v>
      </c>
      <c r="BG862" s="226">
        <f>IF(N862="zákl. přenesená",J862,0)</f>
        <v>0</v>
      </c>
      <c r="BH862" s="226">
        <f>IF(N862="sníž. přenesená",J862,0)</f>
        <v>0</v>
      </c>
      <c r="BI862" s="226">
        <f>IF(N862="nulová",J862,0)</f>
        <v>0</v>
      </c>
      <c r="BJ862" s="19" t="s">
        <v>90</v>
      </c>
      <c r="BK862" s="226">
        <f>ROUND(I862*H862,2)</f>
        <v>0</v>
      </c>
      <c r="BL862" s="19" t="s">
        <v>274</v>
      </c>
      <c r="BM862" s="225" t="s">
        <v>826</v>
      </c>
    </row>
    <row r="863" s="2" customFormat="1">
      <c r="A863" s="40"/>
      <c r="B863" s="41"/>
      <c r="C863" s="42"/>
      <c r="D863" s="227" t="s">
        <v>147</v>
      </c>
      <c r="E863" s="42"/>
      <c r="F863" s="228" t="s">
        <v>827</v>
      </c>
      <c r="G863" s="42"/>
      <c r="H863" s="42"/>
      <c r="I863" s="229"/>
      <c r="J863" s="42"/>
      <c r="K863" s="42"/>
      <c r="L863" s="46"/>
      <c r="M863" s="230"/>
      <c r="N863" s="231"/>
      <c r="O863" s="86"/>
      <c r="P863" s="86"/>
      <c r="Q863" s="86"/>
      <c r="R863" s="86"/>
      <c r="S863" s="86"/>
      <c r="T863" s="87"/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T863" s="19" t="s">
        <v>147</v>
      </c>
      <c r="AU863" s="19" t="s">
        <v>90</v>
      </c>
    </row>
    <row r="864" s="2" customFormat="1">
      <c r="A864" s="40"/>
      <c r="B864" s="41"/>
      <c r="C864" s="42"/>
      <c r="D864" s="232" t="s">
        <v>149</v>
      </c>
      <c r="E864" s="42"/>
      <c r="F864" s="233" t="s">
        <v>828</v>
      </c>
      <c r="G864" s="42"/>
      <c r="H864" s="42"/>
      <c r="I864" s="229"/>
      <c r="J864" s="42"/>
      <c r="K864" s="42"/>
      <c r="L864" s="46"/>
      <c r="M864" s="230"/>
      <c r="N864" s="231"/>
      <c r="O864" s="86"/>
      <c r="P864" s="86"/>
      <c r="Q864" s="86"/>
      <c r="R864" s="86"/>
      <c r="S864" s="86"/>
      <c r="T864" s="87"/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T864" s="19" t="s">
        <v>149</v>
      </c>
      <c r="AU864" s="19" t="s">
        <v>90</v>
      </c>
    </row>
    <row r="865" s="2" customFormat="1" ht="33" customHeight="1">
      <c r="A865" s="40"/>
      <c r="B865" s="41"/>
      <c r="C865" s="214" t="s">
        <v>829</v>
      </c>
      <c r="D865" s="214" t="s">
        <v>140</v>
      </c>
      <c r="E865" s="215" t="s">
        <v>830</v>
      </c>
      <c r="F865" s="216" t="s">
        <v>831</v>
      </c>
      <c r="G865" s="217" t="s">
        <v>153</v>
      </c>
      <c r="H865" s="218">
        <v>751.62199999999996</v>
      </c>
      <c r="I865" s="219"/>
      <c r="J865" s="220">
        <f>ROUND(I865*H865,2)</f>
        <v>0</v>
      </c>
      <c r="K865" s="216" t="s">
        <v>144</v>
      </c>
      <c r="L865" s="46"/>
      <c r="M865" s="221" t="s">
        <v>19</v>
      </c>
      <c r="N865" s="222" t="s">
        <v>48</v>
      </c>
      <c r="O865" s="86"/>
      <c r="P865" s="223">
        <f>O865*H865</f>
        <v>0</v>
      </c>
      <c r="Q865" s="223">
        <v>0.00106</v>
      </c>
      <c r="R865" s="223">
        <f>Q865*H865</f>
        <v>0.7967193199999999</v>
      </c>
      <c r="S865" s="223">
        <v>0</v>
      </c>
      <c r="T865" s="224">
        <f>S865*H865</f>
        <v>0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25" t="s">
        <v>274</v>
      </c>
      <c r="AT865" s="225" t="s">
        <v>140</v>
      </c>
      <c r="AU865" s="225" t="s">
        <v>90</v>
      </c>
      <c r="AY865" s="19" t="s">
        <v>137</v>
      </c>
      <c r="BE865" s="226">
        <f>IF(N865="základní",J865,0)</f>
        <v>0</v>
      </c>
      <c r="BF865" s="226">
        <f>IF(N865="snížená",J865,0)</f>
        <v>0</v>
      </c>
      <c r="BG865" s="226">
        <f>IF(N865="zákl. přenesená",J865,0)</f>
        <v>0</v>
      </c>
      <c r="BH865" s="226">
        <f>IF(N865="sníž. přenesená",J865,0)</f>
        <v>0</v>
      </c>
      <c r="BI865" s="226">
        <f>IF(N865="nulová",J865,0)</f>
        <v>0</v>
      </c>
      <c r="BJ865" s="19" t="s">
        <v>90</v>
      </c>
      <c r="BK865" s="226">
        <f>ROUND(I865*H865,2)</f>
        <v>0</v>
      </c>
      <c r="BL865" s="19" t="s">
        <v>274</v>
      </c>
      <c r="BM865" s="225" t="s">
        <v>832</v>
      </c>
    </row>
    <row r="866" s="2" customFormat="1">
      <c r="A866" s="40"/>
      <c r="B866" s="41"/>
      <c r="C866" s="42"/>
      <c r="D866" s="227" t="s">
        <v>147</v>
      </c>
      <c r="E866" s="42"/>
      <c r="F866" s="228" t="s">
        <v>833</v>
      </c>
      <c r="G866" s="42"/>
      <c r="H866" s="42"/>
      <c r="I866" s="229"/>
      <c r="J866" s="42"/>
      <c r="K866" s="42"/>
      <c r="L866" s="46"/>
      <c r="M866" s="230"/>
      <c r="N866" s="231"/>
      <c r="O866" s="86"/>
      <c r="P866" s="86"/>
      <c r="Q866" s="86"/>
      <c r="R866" s="86"/>
      <c r="S866" s="86"/>
      <c r="T866" s="87"/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T866" s="19" t="s">
        <v>147</v>
      </c>
      <c r="AU866" s="19" t="s">
        <v>90</v>
      </c>
    </row>
    <row r="867" s="2" customFormat="1">
      <c r="A867" s="40"/>
      <c r="B867" s="41"/>
      <c r="C867" s="42"/>
      <c r="D867" s="232" t="s">
        <v>149</v>
      </c>
      <c r="E867" s="42"/>
      <c r="F867" s="233" t="s">
        <v>834</v>
      </c>
      <c r="G867" s="42"/>
      <c r="H867" s="42"/>
      <c r="I867" s="229"/>
      <c r="J867" s="42"/>
      <c r="K867" s="42"/>
      <c r="L867" s="46"/>
      <c r="M867" s="230"/>
      <c r="N867" s="231"/>
      <c r="O867" s="86"/>
      <c r="P867" s="86"/>
      <c r="Q867" s="86"/>
      <c r="R867" s="86"/>
      <c r="S867" s="86"/>
      <c r="T867" s="87"/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T867" s="19" t="s">
        <v>149</v>
      </c>
      <c r="AU867" s="19" t="s">
        <v>90</v>
      </c>
    </row>
    <row r="868" s="14" customFormat="1">
      <c r="A868" s="14"/>
      <c r="B868" s="244"/>
      <c r="C868" s="245"/>
      <c r="D868" s="227" t="s">
        <v>157</v>
      </c>
      <c r="E868" s="245"/>
      <c r="F868" s="247" t="s">
        <v>835</v>
      </c>
      <c r="G868" s="245"/>
      <c r="H868" s="248">
        <v>751.62199999999996</v>
      </c>
      <c r="I868" s="249"/>
      <c r="J868" s="245"/>
      <c r="K868" s="245"/>
      <c r="L868" s="250"/>
      <c r="M868" s="251"/>
      <c r="N868" s="252"/>
      <c r="O868" s="252"/>
      <c r="P868" s="252"/>
      <c r="Q868" s="252"/>
      <c r="R868" s="252"/>
      <c r="S868" s="252"/>
      <c r="T868" s="253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4" t="s">
        <v>157</v>
      </c>
      <c r="AU868" s="254" t="s">
        <v>90</v>
      </c>
      <c r="AV868" s="14" t="s">
        <v>90</v>
      </c>
      <c r="AW868" s="14" t="s">
        <v>4</v>
      </c>
      <c r="AX868" s="14" t="s">
        <v>84</v>
      </c>
      <c r="AY868" s="254" t="s">
        <v>137</v>
      </c>
    </row>
    <row r="869" s="2" customFormat="1" ht="24.15" customHeight="1">
      <c r="A869" s="40"/>
      <c r="B869" s="41"/>
      <c r="C869" s="214" t="s">
        <v>836</v>
      </c>
      <c r="D869" s="214" t="s">
        <v>140</v>
      </c>
      <c r="E869" s="215" t="s">
        <v>837</v>
      </c>
      <c r="F869" s="216" t="s">
        <v>838</v>
      </c>
      <c r="G869" s="217" t="s">
        <v>153</v>
      </c>
      <c r="H869" s="218">
        <v>395.01100000000002</v>
      </c>
      <c r="I869" s="219"/>
      <c r="J869" s="220">
        <f>ROUND(I869*H869,2)</f>
        <v>0</v>
      </c>
      <c r="K869" s="216" t="s">
        <v>144</v>
      </c>
      <c r="L869" s="46"/>
      <c r="M869" s="221" t="s">
        <v>19</v>
      </c>
      <c r="N869" s="222" t="s">
        <v>48</v>
      </c>
      <c r="O869" s="86"/>
      <c r="P869" s="223">
        <f>O869*H869</f>
        <v>0</v>
      </c>
      <c r="Q869" s="223">
        <v>0.00020000000000000001</v>
      </c>
      <c r="R869" s="223">
        <f>Q869*H869</f>
        <v>0.079002200000000009</v>
      </c>
      <c r="S869" s="223">
        <v>0</v>
      </c>
      <c r="T869" s="224">
        <f>S869*H869</f>
        <v>0</v>
      </c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R869" s="225" t="s">
        <v>274</v>
      </c>
      <c r="AT869" s="225" t="s">
        <v>140</v>
      </c>
      <c r="AU869" s="225" t="s">
        <v>90</v>
      </c>
      <c r="AY869" s="19" t="s">
        <v>137</v>
      </c>
      <c r="BE869" s="226">
        <f>IF(N869="základní",J869,0)</f>
        <v>0</v>
      </c>
      <c r="BF869" s="226">
        <f>IF(N869="snížená",J869,0)</f>
        <v>0</v>
      </c>
      <c r="BG869" s="226">
        <f>IF(N869="zákl. přenesená",J869,0)</f>
        <v>0</v>
      </c>
      <c r="BH869" s="226">
        <f>IF(N869="sníž. přenesená",J869,0)</f>
        <v>0</v>
      </c>
      <c r="BI869" s="226">
        <f>IF(N869="nulová",J869,0)</f>
        <v>0</v>
      </c>
      <c r="BJ869" s="19" t="s">
        <v>90</v>
      </c>
      <c r="BK869" s="226">
        <f>ROUND(I869*H869,2)</f>
        <v>0</v>
      </c>
      <c r="BL869" s="19" t="s">
        <v>274</v>
      </c>
      <c r="BM869" s="225" t="s">
        <v>839</v>
      </c>
    </row>
    <row r="870" s="2" customFormat="1">
      <c r="A870" s="40"/>
      <c r="B870" s="41"/>
      <c r="C870" s="42"/>
      <c r="D870" s="227" t="s">
        <v>147</v>
      </c>
      <c r="E870" s="42"/>
      <c r="F870" s="228" t="s">
        <v>840</v>
      </c>
      <c r="G870" s="42"/>
      <c r="H870" s="42"/>
      <c r="I870" s="229"/>
      <c r="J870" s="42"/>
      <c r="K870" s="42"/>
      <c r="L870" s="46"/>
      <c r="M870" s="230"/>
      <c r="N870" s="231"/>
      <c r="O870" s="86"/>
      <c r="P870" s="86"/>
      <c r="Q870" s="86"/>
      <c r="R870" s="86"/>
      <c r="S870" s="86"/>
      <c r="T870" s="87"/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T870" s="19" t="s">
        <v>147</v>
      </c>
      <c r="AU870" s="19" t="s">
        <v>90</v>
      </c>
    </row>
    <row r="871" s="2" customFormat="1">
      <c r="A871" s="40"/>
      <c r="B871" s="41"/>
      <c r="C871" s="42"/>
      <c r="D871" s="232" t="s">
        <v>149</v>
      </c>
      <c r="E871" s="42"/>
      <c r="F871" s="233" t="s">
        <v>841</v>
      </c>
      <c r="G871" s="42"/>
      <c r="H871" s="42"/>
      <c r="I871" s="229"/>
      <c r="J871" s="42"/>
      <c r="K871" s="42"/>
      <c r="L871" s="46"/>
      <c r="M871" s="230"/>
      <c r="N871" s="231"/>
      <c r="O871" s="86"/>
      <c r="P871" s="86"/>
      <c r="Q871" s="86"/>
      <c r="R871" s="86"/>
      <c r="S871" s="86"/>
      <c r="T871" s="87"/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T871" s="19" t="s">
        <v>149</v>
      </c>
      <c r="AU871" s="19" t="s">
        <v>90</v>
      </c>
    </row>
    <row r="872" s="13" customFormat="1">
      <c r="A872" s="13"/>
      <c r="B872" s="234"/>
      <c r="C872" s="235"/>
      <c r="D872" s="227" t="s">
        <v>157</v>
      </c>
      <c r="E872" s="236" t="s">
        <v>19</v>
      </c>
      <c r="F872" s="237" t="s">
        <v>167</v>
      </c>
      <c r="G872" s="235"/>
      <c r="H872" s="236" t="s">
        <v>19</v>
      </c>
      <c r="I872" s="238"/>
      <c r="J872" s="235"/>
      <c r="K872" s="235"/>
      <c r="L872" s="239"/>
      <c r="M872" s="240"/>
      <c r="N872" s="241"/>
      <c r="O872" s="241"/>
      <c r="P872" s="241"/>
      <c r="Q872" s="241"/>
      <c r="R872" s="241"/>
      <c r="S872" s="241"/>
      <c r="T872" s="242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3" t="s">
        <v>157</v>
      </c>
      <c r="AU872" s="243" t="s">
        <v>90</v>
      </c>
      <c r="AV872" s="13" t="s">
        <v>84</v>
      </c>
      <c r="AW872" s="13" t="s">
        <v>37</v>
      </c>
      <c r="AX872" s="13" t="s">
        <v>76</v>
      </c>
      <c r="AY872" s="243" t="s">
        <v>137</v>
      </c>
    </row>
    <row r="873" s="14" customFormat="1">
      <c r="A873" s="14"/>
      <c r="B873" s="244"/>
      <c r="C873" s="245"/>
      <c r="D873" s="227" t="s">
        <v>157</v>
      </c>
      <c r="E873" s="246" t="s">
        <v>19</v>
      </c>
      <c r="F873" s="247" t="s">
        <v>778</v>
      </c>
      <c r="G873" s="245"/>
      <c r="H873" s="248">
        <v>8.0969999999999995</v>
      </c>
      <c r="I873" s="249"/>
      <c r="J873" s="245"/>
      <c r="K873" s="245"/>
      <c r="L873" s="250"/>
      <c r="M873" s="251"/>
      <c r="N873" s="252"/>
      <c r="O873" s="252"/>
      <c r="P873" s="252"/>
      <c r="Q873" s="252"/>
      <c r="R873" s="252"/>
      <c r="S873" s="252"/>
      <c r="T873" s="253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4" t="s">
        <v>157</v>
      </c>
      <c r="AU873" s="254" t="s">
        <v>90</v>
      </c>
      <c r="AV873" s="14" t="s">
        <v>90</v>
      </c>
      <c r="AW873" s="14" t="s">
        <v>37</v>
      </c>
      <c r="AX873" s="14" t="s">
        <v>76</v>
      </c>
      <c r="AY873" s="254" t="s">
        <v>137</v>
      </c>
    </row>
    <row r="874" s="14" customFormat="1">
      <c r="A874" s="14"/>
      <c r="B874" s="244"/>
      <c r="C874" s="245"/>
      <c r="D874" s="227" t="s">
        <v>157</v>
      </c>
      <c r="E874" s="246" t="s">
        <v>19</v>
      </c>
      <c r="F874" s="247" t="s">
        <v>779</v>
      </c>
      <c r="G874" s="245"/>
      <c r="H874" s="248">
        <v>31.652999999999999</v>
      </c>
      <c r="I874" s="249"/>
      <c r="J874" s="245"/>
      <c r="K874" s="245"/>
      <c r="L874" s="250"/>
      <c r="M874" s="251"/>
      <c r="N874" s="252"/>
      <c r="O874" s="252"/>
      <c r="P874" s="252"/>
      <c r="Q874" s="252"/>
      <c r="R874" s="252"/>
      <c r="S874" s="252"/>
      <c r="T874" s="253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4" t="s">
        <v>157</v>
      </c>
      <c r="AU874" s="254" t="s">
        <v>90</v>
      </c>
      <c r="AV874" s="14" t="s">
        <v>90</v>
      </c>
      <c r="AW874" s="14" t="s">
        <v>37</v>
      </c>
      <c r="AX874" s="14" t="s">
        <v>76</v>
      </c>
      <c r="AY874" s="254" t="s">
        <v>137</v>
      </c>
    </row>
    <row r="875" s="14" customFormat="1">
      <c r="A875" s="14"/>
      <c r="B875" s="244"/>
      <c r="C875" s="245"/>
      <c r="D875" s="227" t="s">
        <v>157</v>
      </c>
      <c r="E875" s="246" t="s">
        <v>19</v>
      </c>
      <c r="F875" s="247" t="s">
        <v>780</v>
      </c>
      <c r="G875" s="245"/>
      <c r="H875" s="248">
        <v>-8.4120000000000008</v>
      </c>
      <c r="I875" s="249"/>
      <c r="J875" s="245"/>
      <c r="K875" s="245"/>
      <c r="L875" s="250"/>
      <c r="M875" s="251"/>
      <c r="N875" s="252"/>
      <c r="O875" s="252"/>
      <c r="P875" s="252"/>
      <c r="Q875" s="252"/>
      <c r="R875" s="252"/>
      <c r="S875" s="252"/>
      <c r="T875" s="253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4" t="s">
        <v>157</v>
      </c>
      <c r="AU875" s="254" t="s">
        <v>90</v>
      </c>
      <c r="AV875" s="14" t="s">
        <v>90</v>
      </c>
      <c r="AW875" s="14" t="s">
        <v>37</v>
      </c>
      <c r="AX875" s="14" t="s">
        <v>76</v>
      </c>
      <c r="AY875" s="254" t="s">
        <v>137</v>
      </c>
    </row>
    <row r="876" s="14" customFormat="1">
      <c r="A876" s="14"/>
      <c r="B876" s="244"/>
      <c r="C876" s="245"/>
      <c r="D876" s="227" t="s">
        <v>157</v>
      </c>
      <c r="E876" s="246" t="s">
        <v>19</v>
      </c>
      <c r="F876" s="247" t="s">
        <v>781</v>
      </c>
      <c r="G876" s="245"/>
      <c r="H876" s="248">
        <v>7.5899999999999999</v>
      </c>
      <c r="I876" s="249"/>
      <c r="J876" s="245"/>
      <c r="K876" s="245"/>
      <c r="L876" s="250"/>
      <c r="M876" s="251"/>
      <c r="N876" s="252"/>
      <c r="O876" s="252"/>
      <c r="P876" s="252"/>
      <c r="Q876" s="252"/>
      <c r="R876" s="252"/>
      <c r="S876" s="252"/>
      <c r="T876" s="253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4" t="s">
        <v>157</v>
      </c>
      <c r="AU876" s="254" t="s">
        <v>90</v>
      </c>
      <c r="AV876" s="14" t="s">
        <v>90</v>
      </c>
      <c r="AW876" s="14" t="s">
        <v>37</v>
      </c>
      <c r="AX876" s="14" t="s">
        <v>76</v>
      </c>
      <c r="AY876" s="254" t="s">
        <v>137</v>
      </c>
    </row>
    <row r="877" s="14" customFormat="1">
      <c r="A877" s="14"/>
      <c r="B877" s="244"/>
      <c r="C877" s="245"/>
      <c r="D877" s="227" t="s">
        <v>157</v>
      </c>
      <c r="E877" s="246" t="s">
        <v>19</v>
      </c>
      <c r="F877" s="247" t="s">
        <v>782</v>
      </c>
      <c r="G877" s="245"/>
      <c r="H877" s="248">
        <v>36.151000000000003</v>
      </c>
      <c r="I877" s="249"/>
      <c r="J877" s="245"/>
      <c r="K877" s="245"/>
      <c r="L877" s="250"/>
      <c r="M877" s="251"/>
      <c r="N877" s="252"/>
      <c r="O877" s="252"/>
      <c r="P877" s="252"/>
      <c r="Q877" s="252"/>
      <c r="R877" s="252"/>
      <c r="S877" s="252"/>
      <c r="T877" s="253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4" t="s">
        <v>157</v>
      </c>
      <c r="AU877" s="254" t="s">
        <v>90</v>
      </c>
      <c r="AV877" s="14" t="s">
        <v>90</v>
      </c>
      <c r="AW877" s="14" t="s">
        <v>37</v>
      </c>
      <c r="AX877" s="14" t="s">
        <v>76</v>
      </c>
      <c r="AY877" s="254" t="s">
        <v>137</v>
      </c>
    </row>
    <row r="878" s="14" customFormat="1">
      <c r="A878" s="14"/>
      <c r="B878" s="244"/>
      <c r="C878" s="245"/>
      <c r="D878" s="227" t="s">
        <v>157</v>
      </c>
      <c r="E878" s="246" t="s">
        <v>19</v>
      </c>
      <c r="F878" s="247" t="s">
        <v>783</v>
      </c>
      <c r="G878" s="245"/>
      <c r="H878" s="248">
        <v>-8.5399999999999991</v>
      </c>
      <c r="I878" s="249"/>
      <c r="J878" s="245"/>
      <c r="K878" s="245"/>
      <c r="L878" s="250"/>
      <c r="M878" s="251"/>
      <c r="N878" s="252"/>
      <c r="O878" s="252"/>
      <c r="P878" s="252"/>
      <c r="Q878" s="252"/>
      <c r="R878" s="252"/>
      <c r="S878" s="252"/>
      <c r="T878" s="253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4" t="s">
        <v>157</v>
      </c>
      <c r="AU878" s="254" t="s">
        <v>90</v>
      </c>
      <c r="AV878" s="14" t="s">
        <v>90</v>
      </c>
      <c r="AW878" s="14" t="s">
        <v>37</v>
      </c>
      <c r="AX878" s="14" t="s">
        <v>76</v>
      </c>
      <c r="AY878" s="254" t="s">
        <v>137</v>
      </c>
    </row>
    <row r="879" s="14" customFormat="1">
      <c r="A879" s="14"/>
      <c r="B879" s="244"/>
      <c r="C879" s="245"/>
      <c r="D879" s="227" t="s">
        <v>157</v>
      </c>
      <c r="E879" s="246" t="s">
        <v>19</v>
      </c>
      <c r="F879" s="247" t="s">
        <v>784</v>
      </c>
      <c r="G879" s="245"/>
      <c r="H879" s="248">
        <v>2.4350000000000001</v>
      </c>
      <c r="I879" s="249"/>
      <c r="J879" s="245"/>
      <c r="K879" s="245"/>
      <c r="L879" s="250"/>
      <c r="M879" s="251"/>
      <c r="N879" s="252"/>
      <c r="O879" s="252"/>
      <c r="P879" s="252"/>
      <c r="Q879" s="252"/>
      <c r="R879" s="252"/>
      <c r="S879" s="252"/>
      <c r="T879" s="253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4" t="s">
        <v>157</v>
      </c>
      <c r="AU879" s="254" t="s">
        <v>90</v>
      </c>
      <c r="AV879" s="14" t="s">
        <v>90</v>
      </c>
      <c r="AW879" s="14" t="s">
        <v>37</v>
      </c>
      <c r="AX879" s="14" t="s">
        <v>76</v>
      </c>
      <c r="AY879" s="254" t="s">
        <v>137</v>
      </c>
    </row>
    <row r="880" s="13" customFormat="1">
      <c r="A880" s="13"/>
      <c r="B880" s="234"/>
      <c r="C880" s="235"/>
      <c r="D880" s="227" t="s">
        <v>157</v>
      </c>
      <c r="E880" s="236" t="s">
        <v>19</v>
      </c>
      <c r="F880" s="237" t="s">
        <v>170</v>
      </c>
      <c r="G880" s="235"/>
      <c r="H880" s="236" t="s">
        <v>19</v>
      </c>
      <c r="I880" s="238"/>
      <c r="J880" s="235"/>
      <c r="K880" s="235"/>
      <c r="L880" s="239"/>
      <c r="M880" s="240"/>
      <c r="N880" s="241"/>
      <c r="O880" s="241"/>
      <c r="P880" s="241"/>
      <c r="Q880" s="241"/>
      <c r="R880" s="241"/>
      <c r="S880" s="241"/>
      <c r="T880" s="242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3" t="s">
        <v>157</v>
      </c>
      <c r="AU880" s="243" t="s">
        <v>90</v>
      </c>
      <c r="AV880" s="13" t="s">
        <v>84</v>
      </c>
      <c r="AW880" s="13" t="s">
        <v>37</v>
      </c>
      <c r="AX880" s="13" t="s">
        <v>76</v>
      </c>
      <c r="AY880" s="243" t="s">
        <v>137</v>
      </c>
    </row>
    <row r="881" s="14" customFormat="1">
      <c r="A881" s="14"/>
      <c r="B881" s="244"/>
      <c r="C881" s="245"/>
      <c r="D881" s="227" t="s">
        <v>157</v>
      </c>
      <c r="E881" s="246" t="s">
        <v>19</v>
      </c>
      <c r="F881" s="247" t="s">
        <v>171</v>
      </c>
      <c r="G881" s="245"/>
      <c r="H881" s="248">
        <v>14.768000000000001</v>
      </c>
      <c r="I881" s="249"/>
      <c r="J881" s="245"/>
      <c r="K881" s="245"/>
      <c r="L881" s="250"/>
      <c r="M881" s="251"/>
      <c r="N881" s="252"/>
      <c r="O881" s="252"/>
      <c r="P881" s="252"/>
      <c r="Q881" s="252"/>
      <c r="R881" s="252"/>
      <c r="S881" s="252"/>
      <c r="T881" s="253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4" t="s">
        <v>157</v>
      </c>
      <c r="AU881" s="254" t="s">
        <v>90</v>
      </c>
      <c r="AV881" s="14" t="s">
        <v>90</v>
      </c>
      <c r="AW881" s="14" t="s">
        <v>37</v>
      </c>
      <c r="AX881" s="14" t="s">
        <v>76</v>
      </c>
      <c r="AY881" s="254" t="s">
        <v>137</v>
      </c>
    </row>
    <row r="882" s="14" customFormat="1">
      <c r="A882" s="14"/>
      <c r="B882" s="244"/>
      <c r="C882" s="245"/>
      <c r="D882" s="227" t="s">
        <v>157</v>
      </c>
      <c r="E882" s="246" t="s">
        <v>19</v>
      </c>
      <c r="F882" s="247" t="s">
        <v>785</v>
      </c>
      <c r="G882" s="245"/>
      <c r="H882" s="248">
        <v>41.787999999999997</v>
      </c>
      <c r="I882" s="249"/>
      <c r="J882" s="245"/>
      <c r="K882" s="245"/>
      <c r="L882" s="250"/>
      <c r="M882" s="251"/>
      <c r="N882" s="252"/>
      <c r="O882" s="252"/>
      <c r="P882" s="252"/>
      <c r="Q882" s="252"/>
      <c r="R882" s="252"/>
      <c r="S882" s="252"/>
      <c r="T882" s="253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4" t="s">
        <v>157</v>
      </c>
      <c r="AU882" s="254" t="s">
        <v>90</v>
      </c>
      <c r="AV882" s="14" t="s">
        <v>90</v>
      </c>
      <c r="AW882" s="14" t="s">
        <v>37</v>
      </c>
      <c r="AX882" s="14" t="s">
        <v>76</v>
      </c>
      <c r="AY882" s="254" t="s">
        <v>137</v>
      </c>
    </row>
    <row r="883" s="14" customFormat="1">
      <c r="A883" s="14"/>
      <c r="B883" s="244"/>
      <c r="C883" s="245"/>
      <c r="D883" s="227" t="s">
        <v>157</v>
      </c>
      <c r="E883" s="246" t="s">
        <v>19</v>
      </c>
      <c r="F883" s="247" t="s">
        <v>786</v>
      </c>
      <c r="G883" s="245"/>
      <c r="H883" s="248">
        <v>-6.5179999999999998</v>
      </c>
      <c r="I883" s="249"/>
      <c r="J883" s="245"/>
      <c r="K883" s="245"/>
      <c r="L883" s="250"/>
      <c r="M883" s="251"/>
      <c r="N883" s="252"/>
      <c r="O883" s="252"/>
      <c r="P883" s="252"/>
      <c r="Q883" s="252"/>
      <c r="R883" s="252"/>
      <c r="S883" s="252"/>
      <c r="T883" s="253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4" t="s">
        <v>157</v>
      </c>
      <c r="AU883" s="254" t="s">
        <v>90</v>
      </c>
      <c r="AV883" s="14" t="s">
        <v>90</v>
      </c>
      <c r="AW883" s="14" t="s">
        <v>37</v>
      </c>
      <c r="AX883" s="14" t="s">
        <v>76</v>
      </c>
      <c r="AY883" s="254" t="s">
        <v>137</v>
      </c>
    </row>
    <row r="884" s="14" customFormat="1">
      <c r="A884" s="14"/>
      <c r="B884" s="244"/>
      <c r="C884" s="245"/>
      <c r="D884" s="227" t="s">
        <v>157</v>
      </c>
      <c r="E884" s="246" t="s">
        <v>19</v>
      </c>
      <c r="F884" s="247" t="s">
        <v>787</v>
      </c>
      <c r="G884" s="245"/>
      <c r="H884" s="248">
        <v>1.0520000000000001</v>
      </c>
      <c r="I884" s="249"/>
      <c r="J884" s="245"/>
      <c r="K884" s="245"/>
      <c r="L884" s="250"/>
      <c r="M884" s="251"/>
      <c r="N884" s="252"/>
      <c r="O884" s="252"/>
      <c r="P884" s="252"/>
      <c r="Q884" s="252"/>
      <c r="R884" s="252"/>
      <c r="S884" s="252"/>
      <c r="T884" s="253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4" t="s">
        <v>157</v>
      </c>
      <c r="AU884" s="254" t="s">
        <v>90</v>
      </c>
      <c r="AV884" s="14" t="s">
        <v>90</v>
      </c>
      <c r="AW884" s="14" t="s">
        <v>37</v>
      </c>
      <c r="AX884" s="14" t="s">
        <v>76</v>
      </c>
      <c r="AY884" s="254" t="s">
        <v>137</v>
      </c>
    </row>
    <row r="885" s="13" customFormat="1">
      <c r="A885" s="13"/>
      <c r="B885" s="234"/>
      <c r="C885" s="235"/>
      <c r="D885" s="227" t="s">
        <v>157</v>
      </c>
      <c r="E885" s="236" t="s">
        <v>19</v>
      </c>
      <c r="F885" s="237" t="s">
        <v>172</v>
      </c>
      <c r="G885" s="235"/>
      <c r="H885" s="236" t="s">
        <v>19</v>
      </c>
      <c r="I885" s="238"/>
      <c r="J885" s="235"/>
      <c r="K885" s="235"/>
      <c r="L885" s="239"/>
      <c r="M885" s="240"/>
      <c r="N885" s="241"/>
      <c r="O885" s="241"/>
      <c r="P885" s="241"/>
      <c r="Q885" s="241"/>
      <c r="R885" s="241"/>
      <c r="S885" s="241"/>
      <c r="T885" s="242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3" t="s">
        <v>157</v>
      </c>
      <c r="AU885" s="243" t="s">
        <v>90</v>
      </c>
      <c r="AV885" s="13" t="s">
        <v>84</v>
      </c>
      <c r="AW885" s="13" t="s">
        <v>37</v>
      </c>
      <c r="AX885" s="13" t="s">
        <v>76</v>
      </c>
      <c r="AY885" s="243" t="s">
        <v>137</v>
      </c>
    </row>
    <row r="886" s="14" customFormat="1">
      <c r="A886" s="14"/>
      <c r="B886" s="244"/>
      <c r="C886" s="245"/>
      <c r="D886" s="227" t="s">
        <v>157</v>
      </c>
      <c r="E886" s="246" t="s">
        <v>19</v>
      </c>
      <c r="F886" s="247" t="s">
        <v>788</v>
      </c>
      <c r="G886" s="245"/>
      <c r="H886" s="248">
        <v>11.361000000000001</v>
      </c>
      <c r="I886" s="249"/>
      <c r="J886" s="245"/>
      <c r="K886" s="245"/>
      <c r="L886" s="250"/>
      <c r="M886" s="251"/>
      <c r="N886" s="252"/>
      <c r="O886" s="252"/>
      <c r="P886" s="252"/>
      <c r="Q886" s="252"/>
      <c r="R886" s="252"/>
      <c r="S886" s="252"/>
      <c r="T886" s="253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4" t="s">
        <v>157</v>
      </c>
      <c r="AU886" s="254" t="s">
        <v>90</v>
      </c>
      <c r="AV886" s="14" t="s">
        <v>90</v>
      </c>
      <c r="AW886" s="14" t="s">
        <v>37</v>
      </c>
      <c r="AX886" s="14" t="s">
        <v>76</v>
      </c>
      <c r="AY886" s="254" t="s">
        <v>137</v>
      </c>
    </row>
    <row r="887" s="14" customFormat="1">
      <c r="A887" s="14"/>
      <c r="B887" s="244"/>
      <c r="C887" s="245"/>
      <c r="D887" s="227" t="s">
        <v>157</v>
      </c>
      <c r="E887" s="246" t="s">
        <v>19</v>
      </c>
      <c r="F887" s="247" t="s">
        <v>789</v>
      </c>
      <c r="G887" s="245"/>
      <c r="H887" s="248">
        <v>37.344000000000001</v>
      </c>
      <c r="I887" s="249"/>
      <c r="J887" s="245"/>
      <c r="K887" s="245"/>
      <c r="L887" s="250"/>
      <c r="M887" s="251"/>
      <c r="N887" s="252"/>
      <c r="O887" s="252"/>
      <c r="P887" s="252"/>
      <c r="Q887" s="252"/>
      <c r="R887" s="252"/>
      <c r="S887" s="252"/>
      <c r="T887" s="253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4" t="s">
        <v>157</v>
      </c>
      <c r="AU887" s="254" t="s">
        <v>90</v>
      </c>
      <c r="AV887" s="14" t="s">
        <v>90</v>
      </c>
      <c r="AW887" s="14" t="s">
        <v>37</v>
      </c>
      <c r="AX887" s="14" t="s">
        <v>76</v>
      </c>
      <c r="AY887" s="254" t="s">
        <v>137</v>
      </c>
    </row>
    <row r="888" s="14" customFormat="1">
      <c r="A888" s="14"/>
      <c r="B888" s="244"/>
      <c r="C888" s="245"/>
      <c r="D888" s="227" t="s">
        <v>157</v>
      </c>
      <c r="E888" s="246" t="s">
        <v>19</v>
      </c>
      <c r="F888" s="247" t="s">
        <v>790</v>
      </c>
      <c r="G888" s="245"/>
      <c r="H888" s="248">
        <v>-4.9880000000000004</v>
      </c>
      <c r="I888" s="249"/>
      <c r="J888" s="245"/>
      <c r="K888" s="245"/>
      <c r="L888" s="250"/>
      <c r="M888" s="251"/>
      <c r="N888" s="252"/>
      <c r="O888" s="252"/>
      <c r="P888" s="252"/>
      <c r="Q888" s="252"/>
      <c r="R888" s="252"/>
      <c r="S888" s="252"/>
      <c r="T888" s="253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4" t="s">
        <v>157</v>
      </c>
      <c r="AU888" s="254" t="s">
        <v>90</v>
      </c>
      <c r="AV888" s="14" t="s">
        <v>90</v>
      </c>
      <c r="AW888" s="14" t="s">
        <v>37</v>
      </c>
      <c r="AX888" s="14" t="s">
        <v>76</v>
      </c>
      <c r="AY888" s="254" t="s">
        <v>137</v>
      </c>
    </row>
    <row r="889" s="14" customFormat="1">
      <c r="A889" s="14"/>
      <c r="B889" s="244"/>
      <c r="C889" s="245"/>
      <c r="D889" s="227" t="s">
        <v>157</v>
      </c>
      <c r="E889" s="246" t="s">
        <v>19</v>
      </c>
      <c r="F889" s="247" t="s">
        <v>791</v>
      </c>
      <c r="G889" s="245"/>
      <c r="H889" s="248">
        <v>0.83599999999999997</v>
      </c>
      <c r="I889" s="249"/>
      <c r="J889" s="245"/>
      <c r="K889" s="245"/>
      <c r="L889" s="250"/>
      <c r="M889" s="251"/>
      <c r="N889" s="252"/>
      <c r="O889" s="252"/>
      <c r="P889" s="252"/>
      <c r="Q889" s="252"/>
      <c r="R889" s="252"/>
      <c r="S889" s="252"/>
      <c r="T889" s="253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4" t="s">
        <v>157</v>
      </c>
      <c r="AU889" s="254" t="s">
        <v>90</v>
      </c>
      <c r="AV889" s="14" t="s">
        <v>90</v>
      </c>
      <c r="AW889" s="14" t="s">
        <v>37</v>
      </c>
      <c r="AX889" s="14" t="s">
        <v>76</v>
      </c>
      <c r="AY889" s="254" t="s">
        <v>137</v>
      </c>
    </row>
    <row r="890" s="13" customFormat="1">
      <c r="A890" s="13"/>
      <c r="B890" s="234"/>
      <c r="C890" s="235"/>
      <c r="D890" s="227" t="s">
        <v>157</v>
      </c>
      <c r="E890" s="236" t="s">
        <v>19</v>
      </c>
      <c r="F890" s="237" t="s">
        <v>236</v>
      </c>
      <c r="G890" s="235"/>
      <c r="H890" s="236" t="s">
        <v>19</v>
      </c>
      <c r="I890" s="238"/>
      <c r="J890" s="235"/>
      <c r="K890" s="235"/>
      <c r="L890" s="239"/>
      <c r="M890" s="240"/>
      <c r="N890" s="241"/>
      <c r="O890" s="241"/>
      <c r="P890" s="241"/>
      <c r="Q890" s="241"/>
      <c r="R890" s="241"/>
      <c r="S890" s="241"/>
      <c r="T890" s="242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3" t="s">
        <v>157</v>
      </c>
      <c r="AU890" s="243" t="s">
        <v>90</v>
      </c>
      <c r="AV890" s="13" t="s">
        <v>84</v>
      </c>
      <c r="AW890" s="13" t="s">
        <v>37</v>
      </c>
      <c r="AX890" s="13" t="s">
        <v>76</v>
      </c>
      <c r="AY890" s="243" t="s">
        <v>137</v>
      </c>
    </row>
    <row r="891" s="14" customFormat="1">
      <c r="A891" s="14"/>
      <c r="B891" s="244"/>
      <c r="C891" s="245"/>
      <c r="D891" s="227" t="s">
        <v>157</v>
      </c>
      <c r="E891" s="246" t="s">
        <v>19</v>
      </c>
      <c r="F891" s="247" t="s">
        <v>792</v>
      </c>
      <c r="G891" s="245"/>
      <c r="H891" s="248">
        <v>1.3999999999999999</v>
      </c>
      <c r="I891" s="249"/>
      <c r="J891" s="245"/>
      <c r="K891" s="245"/>
      <c r="L891" s="250"/>
      <c r="M891" s="251"/>
      <c r="N891" s="252"/>
      <c r="O891" s="252"/>
      <c r="P891" s="252"/>
      <c r="Q891" s="252"/>
      <c r="R891" s="252"/>
      <c r="S891" s="252"/>
      <c r="T891" s="253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4" t="s">
        <v>157</v>
      </c>
      <c r="AU891" s="254" t="s">
        <v>90</v>
      </c>
      <c r="AV891" s="14" t="s">
        <v>90</v>
      </c>
      <c r="AW891" s="14" t="s">
        <v>37</v>
      </c>
      <c r="AX891" s="14" t="s">
        <v>76</v>
      </c>
      <c r="AY891" s="254" t="s">
        <v>137</v>
      </c>
    </row>
    <row r="892" s="14" customFormat="1">
      <c r="A892" s="14"/>
      <c r="B892" s="244"/>
      <c r="C892" s="245"/>
      <c r="D892" s="227" t="s">
        <v>157</v>
      </c>
      <c r="E892" s="246" t="s">
        <v>19</v>
      </c>
      <c r="F892" s="247" t="s">
        <v>793</v>
      </c>
      <c r="G892" s="245"/>
      <c r="H892" s="248">
        <v>13.007999999999999</v>
      </c>
      <c r="I892" s="249"/>
      <c r="J892" s="245"/>
      <c r="K892" s="245"/>
      <c r="L892" s="250"/>
      <c r="M892" s="251"/>
      <c r="N892" s="252"/>
      <c r="O892" s="252"/>
      <c r="P892" s="252"/>
      <c r="Q892" s="252"/>
      <c r="R892" s="252"/>
      <c r="S892" s="252"/>
      <c r="T892" s="253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4" t="s">
        <v>157</v>
      </c>
      <c r="AU892" s="254" t="s">
        <v>90</v>
      </c>
      <c r="AV892" s="14" t="s">
        <v>90</v>
      </c>
      <c r="AW892" s="14" t="s">
        <v>37</v>
      </c>
      <c r="AX892" s="14" t="s">
        <v>76</v>
      </c>
      <c r="AY892" s="254" t="s">
        <v>137</v>
      </c>
    </row>
    <row r="893" s="14" customFormat="1">
      <c r="A893" s="14"/>
      <c r="B893" s="244"/>
      <c r="C893" s="245"/>
      <c r="D893" s="227" t="s">
        <v>157</v>
      </c>
      <c r="E893" s="246" t="s">
        <v>19</v>
      </c>
      <c r="F893" s="247" t="s">
        <v>794</v>
      </c>
      <c r="G893" s="245"/>
      <c r="H893" s="248">
        <v>-1.2</v>
      </c>
      <c r="I893" s="249"/>
      <c r="J893" s="245"/>
      <c r="K893" s="245"/>
      <c r="L893" s="250"/>
      <c r="M893" s="251"/>
      <c r="N893" s="252"/>
      <c r="O893" s="252"/>
      <c r="P893" s="252"/>
      <c r="Q893" s="252"/>
      <c r="R893" s="252"/>
      <c r="S893" s="252"/>
      <c r="T893" s="253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4" t="s">
        <v>157</v>
      </c>
      <c r="AU893" s="254" t="s">
        <v>90</v>
      </c>
      <c r="AV893" s="14" t="s">
        <v>90</v>
      </c>
      <c r="AW893" s="14" t="s">
        <v>37</v>
      </c>
      <c r="AX893" s="14" t="s">
        <v>76</v>
      </c>
      <c r="AY893" s="254" t="s">
        <v>137</v>
      </c>
    </row>
    <row r="894" s="14" customFormat="1">
      <c r="A894" s="14"/>
      <c r="B894" s="244"/>
      <c r="C894" s="245"/>
      <c r="D894" s="227" t="s">
        <v>157</v>
      </c>
      <c r="E894" s="246" t="s">
        <v>19</v>
      </c>
      <c r="F894" s="247" t="s">
        <v>795</v>
      </c>
      <c r="G894" s="245"/>
      <c r="H894" s="248">
        <v>-6.2999999999999998</v>
      </c>
      <c r="I894" s="249"/>
      <c r="J894" s="245"/>
      <c r="K894" s="245"/>
      <c r="L894" s="250"/>
      <c r="M894" s="251"/>
      <c r="N894" s="252"/>
      <c r="O894" s="252"/>
      <c r="P894" s="252"/>
      <c r="Q894" s="252"/>
      <c r="R894" s="252"/>
      <c r="S894" s="252"/>
      <c r="T894" s="253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4" t="s">
        <v>157</v>
      </c>
      <c r="AU894" s="254" t="s">
        <v>90</v>
      </c>
      <c r="AV894" s="14" t="s">
        <v>90</v>
      </c>
      <c r="AW894" s="14" t="s">
        <v>37</v>
      </c>
      <c r="AX894" s="14" t="s">
        <v>76</v>
      </c>
      <c r="AY894" s="254" t="s">
        <v>137</v>
      </c>
    </row>
    <row r="895" s="13" customFormat="1">
      <c r="A895" s="13"/>
      <c r="B895" s="234"/>
      <c r="C895" s="235"/>
      <c r="D895" s="227" t="s">
        <v>157</v>
      </c>
      <c r="E895" s="236" t="s">
        <v>19</v>
      </c>
      <c r="F895" s="237" t="s">
        <v>238</v>
      </c>
      <c r="G895" s="235"/>
      <c r="H895" s="236" t="s">
        <v>19</v>
      </c>
      <c r="I895" s="238"/>
      <c r="J895" s="235"/>
      <c r="K895" s="235"/>
      <c r="L895" s="239"/>
      <c r="M895" s="240"/>
      <c r="N895" s="241"/>
      <c r="O895" s="241"/>
      <c r="P895" s="241"/>
      <c r="Q895" s="241"/>
      <c r="R895" s="241"/>
      <c r="S895" s="241"/>
      <c r="T895" s="242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3" t="s">
        <v>157</v>
      </c>
      <c r="AU895" s="243" t="s">
        <v>90</v>
      </c>
      <c r="AV895" s="13" t="s">
        <v>84</v>
      </c>
      <c r="AW895" s="13" t="s">
        <v>37</v>
      </c>
      <c r="AX895" s="13" t="s">
        <v>76</v>
      </c>
      <c r="AY895" s="243" t="s">
        <v>137</v>
      </c>
    </row>
    <row r="896" s="14" customFormat="1">
      <c r="A896" s="14"/>
      <c r="B896" s="244"/>
      <c r="C896" s="245"/>
      <c r="D896" s="227" t="s">
        <v>157</v>
      </c>
      <c r="E896" s="246" t="s">
        <v>19</v>
      </c>
      <c r="F896" s="247" t="s">
        <v>796</v>
      </c>
      <c r="G896" s="245"/>
      <c r="H896" s="248">
        <v>3.6989999999999998</v>
      </c>
      <c r="I896" s="249"/>
      <c r="J896" s="245"/>
      <c r="K896" s="245"/>
      <c r="L896" s="250"/>
      <c r="M896" s="251"/>
      <c r="N896" s="252"/>
      <c r="O896" s="252"/>
      <c r="P896" s="252"/>
      <c r="Q896" s="252"/>
      <c r="R896" s="252"/>
      <c r="S896" s="252"/>
      <c r="T896" s="253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4" t="s">
        <v>157</v>
      </c>
      <c r="AU896" s="254" t="s">
        <v>90</v>
      </c>
      <c r="AV896" s="14" t="s">
        <v>90</v>
      </c>
      <c r="AW896" s="14" t="s">
        <v>37</v>
      </c>
      <c r="AX896" s="14" t="s">
        <v>76</v>
      </c>
      <c r="AY896" s="254" t="s">
        <v>137</v>
      </c>
    </row>
    <row r="897" s="14" customFormat="1">
      <c r="A897" s="14"/>
      <c r="B897" s="244"/>
      <c r="C897" s="245"/>
      <c r="D897" s="227" t="s">
        <v>157</v>
      </c>
      <c r="E897" s="246" t="s">
        <v>19</v>
      </c>
      <c r="F897" s="247" t="s">
        <v>797</v>
      </c>
      <c r="G897" s="245"/>
      <c r="H897" s="248">
        <v>21.084</v>
      </c>
      <c r="I897" s="249"/>
      <c r="J897" s="245"/>
      <c r="K897" s="245"/>
      <c r="L897" s="250"/>
      <c r="M897" s="251"/>
      <c r="N897" s="252"/>
      <c r="O897" s="252"/>
      <c r="P897" s="252"/>
      <c r="Q897" s="252"/>
      <c r="R897" s="252"/>
      <c r="S897" s="252"/>
      <c r="T897" s="253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4" t="s">
        <v>157</v>
      </c>
      <c r="AU897" s="254" t="s">
        <v>90</v>
      </c>
      <c r="AV897" s="14" t="s">
        <v>90</v>
      </c>
      <c r="AW897" s="14" t="s">
        <v>37</v>
      </c>
      <c r="AX897" s="14" t="s">
        <v>76</v>
      </c>
      <c r="AY897" s="254" t="s">
        <v>137</v>
      </c>
    </row>
    <row r="898" s="14" customFormat="1">
      <c r="A898" s="14"/>
      <c r="B898" s="244"/>
      <c r="C898" s="245"/>
      <c r="D898" s="227" t="s">
        <v>157</v>
      </c>
      <c r="E898" s="246" t="s">
        <v>19</v>
      </c>
      <c r="F898" s="247" t="s">
        <v>794</v>
      </c>
      <c r="G898" s="245"/>
      <c r="H898" s="248">
        <v>-1.2</v>
      </c>
      <c r="I898" s="249"/>
      <c r="J898" s="245"/>
      <c r="K898" s="245"/>
      <c r="L898" s="250"/>
      <c r="M898" s="251"/>
      <c r="N898" s="252"/>
      <c r="O898" s="252"/>
      <c r="P898" s="252"/>
      <c r="Q898" s="252"/>
      <c r="R898" s="252"/>
      <c r="S898" s="252"/>
      <c r="T898" s="253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4" t="s">
        <v>157</v>
      </c>
      <c r="AU898" s="254" t="s">
        <v>90</v>
      </c>
      <c r="AV898" s="14" t="s">
        <v>90</v>
      </c>
      <c r="AW898" s="14" t="s">
        <v>37</v>
      </c>
      <c r="AX898" s="14" t="s">
        <v>76</v>
      </c>
      <c r="AY898" s="254" t="s">
        <v>137</v>
      </c>
    </row>
    <row r="899" s="14" customFormat="1">
      <c r="A899" s="14"/>
      <c r="B899" s="244"/>
      <c r="C899" s="245"/>
      <c r="D899" s="227" t="s">
        <v>157</v>
      </c>
      <c r="E899" s="246" t="s">
        <v>19</v>
      </c>
      <c r="F899" s="247" t="s">
        <v>798</v>
      </c>
      <c r="G899" s="245"/>
      <c r="H899" s="248">
        <v>-14.359999999999999</v>
      </c>
      <c r="I899" s="249"/>
      <c r="J899" s="245"/>
      <c r="K899" s="245"/>
      <c r="L899" s="250"/>
      <c r="M899" s="251"/>
      <c r="N899" s="252"/>
      <c r="O899" s="252"/>
      <c r="P899" s="252"/>
      <c r="Q899" s="252"/>
      <c r="R899" s="252"/>
      <c r="S899" s="252"/>
      <c r="T899" s="253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4" t="s">
        <v>157</v>
      </c>
      <c r="AU899" s="254" t="s">
        <v>90</v>
      </c>
      <c r="AV899" s="14" t="s">
        <v>90</v>
      </c>
      <c r="AW899" s="14" t="s">
        <v>37</v>
      </c>
      <c r="AX899" s="14" t="s">
        <v>76</v>
      </c>
      <c r="AY899" s="254" t="s">
        <v>137</v>
      </c>
    </row>
    <row r="900" s="13" customFormat="1">
      <c r="A900" s="13"/>
      <c r="B900" s="234"/>
      <c r="C900" s="235"/>
      <c r="D900" s="227" t="s">
        <v>157</v>
      </c>
      <c r="E900" s="236" t="s">
        <v>19</v>
      </c>
      <c r="F900" s="237" t="s">
        <v>175</v>
      </c>
      <c r="G900" s="235"/>
      <c r="H900" s="236" t="s">
        <v>19</v>
      </c>
      <c r="I900" s="238"/>
      <c r="J900" s="235"/>
      <c r="K900" s="235"/>
      <c r="L900" s="239"/>
      <c r="M900" s="240"/>
      <c r="N900" s="241"/>
      <c r="O900" s="241"/>
      <c r="P900" s="241"/>
      <c r="Q900" s="241"/>
      <c r="R900" s="241"/>
      <c r="S900" s="241"/>
      <c r="T900" s="242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3" t="s">
        <v>157</v>
      </c>
      <c r="AU900" s="243" t="s">
        <v>90</v>
      </c>
      <c r="AV900" s="13" t="s">
        <v>84</v>
      </c>
      <c r="AW900" s="13" t="s">
        <v>37</v>
      </c>
      <c r="AX900" s="13" t="s">
        <v>76</v>
      </c>
      <c r="AY900" s="243" t="s">
        <v>137</v>
      </c>
    </row>
    <row r="901" s="14" customFormat="1">
      <c r="A901" s="14"/>
      <c r="B901" s="244"/>
      <c r="C901" s="245"/>
      <c r="D901" s="227" t="s">
        <v>157</v>
      </c>
      <c r="E901" s="246" t="s">
        <v>19</v>
      </c>
      <c r="F901" s="247" t="s">
        <v>176</v>
      </c>
      <c r="G901" s="245"/>
      <c r="H901" s="248">
        <v>1.98</v>
      </c>
      <c r="I901" s="249"/>
      <c r="J901" s="245"/>
      <c r="K901" s="245"/>
      <c r="L901" s="250"/>
      <c r="M901" s="251"/>
      <c r="N901" s="252"/>
      <c r="O901" s="252"/>
      <c r="P901" s="252"/>
      <c r="Q901" s="252"/>
      <c r="R901" s="252"/>
      <c r="S901" s="252"/>
      <c r="T901" s="253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4" t="s">
        <v>157</v>
      </c>
      <c r="AU901" s="254" t="s">
        <v>90</v>
      </c>
      <c r="AV901" s="14" t="s">
        <v>90</v>
      </c>
      <c r="AW901" s="14" t="s">
        <v>37</v>
      </c>
      <c r="AX901" s="14" t="s">
        <v>76</v>
      </c>
      <c r="AY901" s="254" t="s">
        <v>137</v>
      </c>
    </row>
    <row r="902" s="14" customFormat="1">
      <c r="A902" s="14"/>
      <c r="B902" s="244"/>
      <c r="C902" s="245"/>
      <c r="D902" s="227" t="s">
        <v>157</v>
      </c>
      <c r="E902" s="246" t="s">
        <v>19</v>
      </c>
      <c r="F902" s="247" t="s">
        <v>799</v>
      </c>
      <c r="G902" s="245"/>
      <c r="H902" s="248">
        <v>15.718</v>
      </c>
      <c r="I902" s="249"/>
      <c r="J902" s="245"/>
      <c r="K902" s="245"/>
      <c r="L902" s="250"/>
      <c r="M902" s="251"/>
      <c r="N902" s="252"/>
      <c r="O902" s="252"/>
      <c r="P902" s="252"/>
      <c r="Q902" s="252"/>
      <c r="R902" s="252"/>
      <c r="S902" s="252"/>
      <c r="T902" s="253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4" t="s">
        <v>157</v>
      </c>
      <c r="AU902" s="254" t="s">
        <v>90</v>
      </c>
      <c r="AV902" s="14" t="s">
        <v>90</v>
      </c>
      <c r="AW902" s="14" t="s">
        <v>37</v>
      </c>
      <c r="AX902" s="14" t="s">
        <v>76</v>
      </c>
      <c r="AY902" s="254" t="s">
        <v>137</v>
      </c>
    </row>
    <row r="903" s="14" customFormat="1">
      <c r="A903" s="14"/>
      <c r="B903" s="244"/>
      <c r="C903" s="245"/>
      <c r="D903" s="227" t="s">
        <v>157</v>
      </c>
      <c r="E903" s="246" t="s">
        <v>19</v>
      </c>
      <c r="F903" s="247" t="s">
        <v>794</v>
      </c>
      <c r="G903" s="245"/>
      <c r="H903" s="248">
        <v>-1.2</v>
      </c>
      <c r="I903" s="249"/>
      <c r="J903" s="245"/>
      <c r="K903" s="245"/>
      <c r="L903" s="250"/>
      <c r="M903" s="251"/>
      <c r="N903" s="252"/>
      <c r="O903" s="252"/>
      <c r="P903" s="252"/>
      <c r="Q903" s="252"/>
      <c r="R903" s="252"/>
      <c r="S903" s="252"/>
      <c r="T903" s="253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4" t="s">
        <v>157</v>
      </c>
      <c r="AU903" s="254" t="s">
        <v>90</v>
      </c>
      <c r="AV903" s="14" t="s">
        <v>90</v>
      </c>
      <c r="AW903" s="14" t="s">
        <v>37</v>
      </c>
      <c r="AX903" s="14" t="s">
        <v>76</v>
      </c>
      <c r="AY903" s="254" t="s">
        <v>137</v>
      </c>
    </row>
    <row r="904" s="13" customFormat="1">
      <c r="A904" s="13"/>
      <c r="B904" s="234"/>
      <c r="C904" s="235"/>
      <c r="D904" s="227" t="s">
        <v>157</v>
      </c>
      <c r="E904" s="236" t="s">
        <v>19</v>
      </c>
      <c r="F904" s="237" t="s">
        <v>177</v>
      </c>
      <c r="G904" s="235"/>
      <c r="H904" s="236" t="s">
        <v>19</v>
      </c>
      <c r="I904" s="238"/>
      <c r="J904" s="235"/>
      <c r="K904" s="235"/>
      <c r="L904" s="239"/>
      <c r="M904" s="240"/>
      <c r="N904" s="241"/>
      <c r="O904" s="241"/>
      <c r="P904" s="241"/>
      <c r="Q904" s="241"/>
      <c r="R904" s="241"/>
      <c r="S904" s="241"/>
      <c r="T904" s="242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3" t="s">
        <v>157</v>
      </c>
      <c r="AU904" s="243" t="s">
        <v>90</v>
      </c>
      <c r="AV904" s="13" t="s">
        <v>84</v>
      </c>
      <c r="AW904" s="13" t="s">
        <v>37</v>
      </c>
      <c r="AX904" s="13" t="s">
        <v>76</v>
      </c>
      <c r="AY904" s="243" t="s">
        <v>137</v>
      </c>
    </row>
    <row r="905" s="14" customFormat="1">
      <c r="A905" s="14"/>
      <c r="B905" s="244"/>
      <c r="C905" s="245"/>
      <c r="D905" s="227" t="s">
        <v>157</v>
      </c>
      <c r="E905" s="246" t="s">
        <v>19</v>
      </c>
      <c r="F905" s="247" t="s">
        <v>800</v>
      </c>
      <c r="G905" s="245"/>
      <c r="H905" s="248">
        <v>15.842000000000001</v>
      </c>
      <c r="I905" s="249"/>
      <c r="J905" s="245"/>
      <c r="K905" s="245"/>
      <c r="L905" s="250"/>
      <c r="M905" s="251"/>
      <c r="N905" s="252"/>
      <c r="O905" s="252"/>
      <c r="P905" s="252"/>
      <c r="Q905" s="252"/>
      <c r="R905" s="252"/>
      <c r="S905" s="252"/>
      <c r="T905" s="253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4" t="s">
        <v>157</v>
      </c>
      <c r="AU905" s="254" t="s">
        <v>90</v>
      </c>
      <c r="AV905" s="14" t="s">
        <v>90</v>
      </c>
      <c r="AW905" s="14" t="s">
        <v>37</v>
      </c>
      <c r="AX905" s="14" t="s">
        <v>76</v>
      </c>
      <c r="AY905" s="254" t="s">
        <v>137</v>
      </c>
    </row>
    <row r="906" s="14" customFormat="1">
      <c r="A906" s="14"/>
      <c r="B906" s="244"/>
      <c r="C906" s="245"/>
      <c r="D906" s="227" t="s">
        <v>157</v>
      </c>
      <c r="E906" s="246" t="s">
        <v>19</v>
      </c>
      <c r="F906" s="247" t="s">
        <v>801</v>
      </c>
      <c r="G906" s="245"/>
      <c r="H906" s="248">
        <v>44.061999999999998</v>
      </c>
      <c r="I906" s="249"/>
      <c r="J906" s="245"/>
      <c r="K906" s="245"/>
      <c r="L906" s="250"/>
      <c r="M906" s="251"/>
      <c r="N906" s="252"/>
      <c r="O906" s="252"/>
      <c r="P906" s="252"/>
      <c r="Q906" s="252"/>
      <c r="R906" s="252"/>
      <c r="S906" s="252"/>
      <c r="T906" s="253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4" t="s">
        <v>157</v>
      </c>
      <c r="AU906" s="254" t="s">
        <v>90</v>
      </c>
      <c r="AV906" s="14" t="s">
        <v>90</v>
      </c>
      <c r="AW906" s="14" t="s">
        <v>37</v>
      </c>
      <c r="AX906" s="14" t="s">
        <v>76</v>
      </c>
      <c r="AY906" s="254" t="s">
        <v>137</v>
      </c>
    </row>
    <row r="907" s="14" customFormat="1">
      <c r="A907" s="14"/>
      <c r="B907" s="244"/>
      <c r="C907" s="245"/>
      <c r="D907" s="227" t="s">
        <v>157</v>
      </c>
      <c r="E907" s="246" t="s">
        <v>19</v>
      </c>
      <c r="F907" s="247" t="s">
        <v>802</v>
      </c>
      <c r="G907" s="245"/>
      <c r="H907" s="248">
        <v>-5.1100000000000003</v>
      </c>
      <c r="I907" s="249"/>
      <c r="J907" s="245"/>
      <c r="K907" s="245"/>
      <c r="L907" s="250"/>
      <c r="M907" s="251"/>
      <c r="N907" s="252"/>
      <c r="O907" s="252"/>
      <c r="P907" s="252"/>
      <c r="Q907" s="252"/>
      <c r="R907" s="252"/>
      <c r="S907" s="252"/>
      <c r="T907" s="253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4" t="s">
        <v>157</v>
      </c>
      <c r="AU907" s="254" t="s">
        <v>90</v>
      </c>
      <c r="AV907" s="14" t="s">
        <v>90</v>
      </c>
      <c r="AW907" s="14" t="s">
        <v>37</v>
      </c>
      <c r="AX907" s="14" t="s">
        <v>76</v>
      </c>
      <c r="AY907" s="254" t="s">
        <v>137</v>
      </c>
    </row>
    <row r="908" s="14" customFormat="1">
      <c r="A908" s="14"/>
      <c r="B908" s="244"/>
      <c r="C908" s="245"/>
      <c r="D908" s="227" t="s">
        <v>157</v>
      </c>
      <c r="E908" s="246" t="s">
        <v>19</v>
      </c>
      <c r="F908" s="247" t="s">
        <v>803</v>
      </c>
      <c r="G908" s="245"/>
      <c r="H908" s="248">
        <v>1.236</v>
      </c>
      <c r="I908" s="249"/>
      <c r="J908" s="245"/>
      <c r="K908" s="245"/>
      <c r="L908" s="250"/>
      <c r="M908" s="251"/>
      <c r="N908" s="252"/>
      <c r="O908" s="252"/>
      <c r="P908" s="252"/>
      <c r="Q908" s="252"/>
      <c r="R908" s="252"/>
      <c r="S908" s="252"/>
      <c r="T908" s="253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4" t="s">
        <v>157</v>
      </c>
      <c r="AU908" s="254" t="s">
        <v>90</v>
      </c>
      <c r="AV908" s="14" t="s">
        <v>90</v>
      </c>
      <c r="AW908" s="14" t="s">
        <v>37</v>
      </c>
      <c r="AX908" s="14" t="s">
        <v>76</v>
      </c>
      <c r="AY908" s="254" t="s">
        <v>137</v>
      </c>
    </row>
    <row r="909" s="13" customFormat="1">
      <c r="A909" s="13"/>
      <c r="B909" s="234"/>
      <c r="C909" s="235"/>
      <c r="D909" s="227" t="s">
        <v>157</v>
      </c>
      <c r="E909" s="236" t="s">
        <v>19</v>
      </c>
      <c r="F909" s="237" t="s">
        <v>179</v>
      </c>
      <c r="G909" s="235"/>
      <c r="H909" s="236" t="s">
        <v>19</v>
      </c>
      <c r="I909" s="238"/>
      <c r="J909" s="235"/>
      <c r="K909" s="235"/>
      <c r="L909" s="239"/>
      <c r="M909" s="240"/>
      <c r="N909" s="241"/>
      <c r="O909" s="241"/>
      <c r="P909" s="241"/>
      <c r="Q909" s="241"/>
      <c r="R909" s="241"/>
      <c r="S909" s="241"/>
      <c r="T909" s="242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3" t="s">
        <v>157</v>
      </c>
      <c r="AU909" s="243" t="s">
        <v>90</v>
      </c>
      <c r="AV909" s="13" t="s">
        <v>84</v>
      </c>
      <c r="AW909" s="13" t="s">
        <v>37</v>
      </c>
      <c r="AX909" s="13" t="s">
        <v>76</v>
      </c>
      <c r="AY909" s="243" t="s">
        <v>137</v>
      </c>
    </row>
    <row r="910" s="14" customFormat="1">
      <c r="A910" s="14"/>
      <c r="B910" s="244"/>
      <c r="C910" s="245"/>
      <c r="D910" s="227" t="s">
        <v>157</v>
      </c>
      <c r="E910" s="246" t="s">
        <v>19</v>
      </c>
      <c r="F910" s="247" t="s">
        <v>180</v>
      </c>
      <c r="G910" s="245"/>
      <c r="H910" s="248">
        <v>18.779</v>
      </c>
      <c r="I910" s="249"/>
      <c r="J910" s="245"/>
      <c r="K910" s="245"/>
      <c r="L910" s="250"/>
      <c r="M910" s="251"/>
      <c r="N910" s="252"/>
      <c r="O910" s="252"/>
      <c r="P910" s="252"/>
      <c r="Q910" s="252"/>
      <c r="R910" s="252"/>
      <c r="S910" s="252"/>
      <c r="T910" s="253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4" t="s">
        <v>157</v>
      </c>
      <c r="AU910" s="254" t="s">
        <v>90</v>
      </c>
      <c r="AV910" s="14" t="s">
        <v>90</v>
      </c>
      <c r="AW910" s="14" t="s">
        <v>37</v>
      </c>
      <c r="AX910" s="14" t="s">
        <v>76</v>
      </c>
      <c r="AY910" s="254" t="s">
        <v>137</v>
      </c>
    </row>
    <row r="911" s="14" customFormat="1">
      <c r="A911" s="14"/>
      <c r="B911" s="244"/>
      <c r="C911" s="245"/>
      <c r="D911" s="227" t="s">
        <v>157</v>
      </c>
      <c r="E911" s="246" t="s">
        <v>19</v>
      </c>
      <c r="F911" s="247" t="s">
        <v>804</v>
      </c>
      <c r="G911" s="245"/>
      <c r="H911" s="248">
        <v>48.375999999999998</v>
      </c>
      <c r="I911" s="249"/>
      <c r="J911" s="245"/>
      <c r="K911" s="245"/>
      <c r="L911" s="250"/>
      <c r="M911" s="251"/>
      <c r="N911" s="252"/>
      <c r="O911" s="252"/>
      <c r="P911" s="252"/>
      <c r="Q911" s="252"/>
      <c r="R911" s="252"/>
      <c r="S911" s="252"/>
      <c r="T911" s="253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4" t="s">
        <v>157</v>
      </c>
      <c r="AU911" s="254" t="s">
        <v>90</v>
      </c>
      <c r="AV911" s="14" t="s">
        <v>90</v>
      </c>
      <c r="AW911" s="14" t="s">
        <v>37</v>
      </c>
      <c r="AX911" s="14" t="s">
        <v>76</v>
      </c>
      <c r="AY911" s="254" t="s">
        <v>137</v>
      </c>
    </row>
    <row r="912" s="14" customFormat="1">
      <c r="A912" s="14"/>
      <c r="B912" s="244"/>
      <c r="C912" s="245"/>
      <c r="D912" s="227" t="s">
        <v>157</v>
      </c>
      <c r="E912" s="246" t="s">
        <v>19</v>
      </c>
      <c r="F912" s="247" t="s">
        <v>805</v>
      </c>
      <c r="G912" s="245"/>
      <c r="H912" s="248">
        <v>-8.3900000000000006</v>
      </c>
      <c r="I912" s="249"/>
      <c r="J912" s="245"/>
      <c r="K912" s="245"/>
      <c r="L912" s="250"/>
      <c r="M912" s="251"/>
      <c r="N912" s="252"/>
      <c r="O912" s="252"/>
      <c r="P912" s="252"/>
      <c r="Q912" s="252"/>
      <c r="R912" s="252"/>
      <c r="S912" s="252"/>
      <c r="T912" s="253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4" t="s">
        <v>157</v>
      </c>
      <c r="AU912" s="254" t="s">
        <v>90</v>
      </c>
      <c r="AV912" s="14" t="s">
        <v>90</v>
      </c>
      <c r="AW912" s="14" t="s">
        <v>37</v>
      </c>
      <c r="AX912" s="14" t="s">
        <v>76</v>
      </c>
      <c r="AY912" s="254" t="s">
        <v>137</v>
      </c>
    </row>
    <row r="913" s="14" customFormat="1">
      <c r="A913" s="14"/>
      <c r="B913" s="244"/>
      <c r="C913" s="245"/>
      <c r="D913" s="227" t="s">
        <v>157</v>
      </c>
      <c r="E913" s="246" t="s">
        <v>19</v>
      </c>
      <c r="F913" s="247" t="s">
        <v>787</v>
      </c>
      <c r="G913" s="245"/>
      <c r="H913" s="248">
        <v>1.0520000000000001</v>
      </c>
      <c r="I913" s="249"/>
      <c r="J913" s="245"/>
      <c r="K913" s="245"/>
      <c r="L913" s="250"/>
      <c r="M913" s="251"/>
      <c r="N913" s="252"/>
      <c r="O913" s="252"/>
      <c r="P913" s="252"/>
      <c r="Q913" s="252"/>
      <c r="R913" s="252"/>
      <c r="S913" s="252"/>
      <c r="T913" s="253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4" t="s">
        <v>157</v>
      </c>
      <c r="AU913" s="254" t="s">
        <v>90</v>
      </c>
      <c r="AV913" s="14" t="s">
        <v>90</v>
      </c>
      <c r="AW913" s="14" t="s">
        <v>37</v>
      </c>
      <c r="AX913" s="14" t="s">
        <v>76</v>
      </c>
      <c r="AY913" s="254" t="s">
        <v>137</v>
      </c>
    </row>
    <row r="914" s="13" customFormat="1">
      <c r="A914" s="13"/>
      <c r="B914" s="234"/>
      <c r="C914" s="235"/>
      <c r="D914" s="227" t="s">
        <v>157</v>
      </c>
      <c r="E914" s="236" t="s">
        <v>19</v>
      </c>
      <c r="F914" s="237" t="s">
        <v>181</v>
      </c>
      <c r="G914" s="235"/>
      <c r="H914" s="236" t="s">
        <v>19</v>
      </c>
      <c r="I914" s="238"/>
      <c r="J914" s="235"/>
      <c r="K914" s="235"/>
      <c r="L914" s="239"/>
      <c r="M914" s="240"/>
      <c r="N914" s="241"/>
      <c r="O914" s="241"/>
      <c r="P914" s="241"/>
      <c r="Q914" s="241"/>
      <c r="R914" s="241"/>
      <c r="S914" s="241"/>
      <c r="T914" s="242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3" t="s">
        <v>157</v>
      </c>
      <c r="AU914" s="243" t="s">
        <v>90</v>
      </c>
      <c r="AV914" s="13" t="s">
        <v>84</v>
      </c>
      <c r="AW914" s="13" t="s">
        <v>37</v>
      </c>
      <c r="AX914" s="13" t="s">
        <v>76</v>
      </c>
      <c r="AY914" s="243" t="s">
        <v>137</v>
      </c>
    </row>
    <row r="915" s="14" customFormat="1">
      <c r="A915" s="14"/>
      <c r="B915" s="244"/>
      <c r="C915" s="245"/>
      <c r="D915" s="227" t="s">
        <v>157</v>
      </c>
      <c r="E915" s="246" t="s">
        <v>19</v>
      </c>
      <c r="F915" s="247" t="s">
        <v>806</v>
      </c>
      <c r="G915" s="245"/>
      <c r="H915" s="248">
        <v>17.957000000000001</v>
      </c>
      <c r="I915" s="249"/>
      <c r="J915" s="245"/>
      <c r="K915" s="245"/>
      <c r="L915" s="250"/>
      <c r="M915" s="251"/>
      <c r="N915" s="252"/>
      <c r="O915" s="252"/>
      <c r="P915" s="252"/>
      <c r="Q915" s="252"/>
      <c r="R915" s="252"/>
      <c r="S915" s="252"/>
      <c r="T915" s="253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4" t="s">
        <v>157</v>
      </c>
      <c r="AU915" s="254" t="s">
        <v>90</v>
      </c>
      <c r="AV915" s="14" t="s">
        <v>90</v>
      </c>
      <c r="AW915" s="14" t="s">
        <v>37</v>
      </c>
      <c r="AX915" s="14" t="s">
        <v>76</v>
      </c>
      <c r="AY915" s="254" t="s">
        <v>137</v>
      </c>
    </row>
    <row r="916" s="14" customFormat="1">
      <c r="A916" s="14"/>
      <c r="B916" s="244"/>
      <c r="C916" s="245"/>
      <c r="D916" s="227" t="s">
        <v>157</v>
      </c>
      <c r="E916" s="246" t="s">
        <v>19</v>
      </c>
      <c r="F916" s="247" t="s">
        <v>807</v>
      </c>
      <c r="G916" s="245"/>
      <c r="H916" s="248">
        <v>48.975999999999999</v>
      </c>
      <c r="I916" s="249"/>
      <c r="J916" s="245"/>
      <c r="K916" s="245"/>
      <c r="L916" s="250"/>
      <c r="M916" s="251"/>
      <c r="N916" s="252"/>
      <c r="O916" s="252"/>
      <c r="P916" s="252"/>
      <c r="Q916" s="252"/>
      <c r="R916" s="252"/>
      <c r="S916" s="252"/>
      <c r="T916" s="253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4" t="s">
        <v>157</v>
      </c>
      <c r="AU916" s="254" t="s">
        <v>90</v>
      </c>
      <c r="AV916" s="14" t="s">
        <v>90</v>
      </c>
      <c r="AW916" s="14" t="s">
        <v>37</v>
      </c>
      <c r="AX916" s="14" t="s">
        <v>76</v>
      </c>
      <c r="AY916" s="254" t="s">
        <v>137</v>
      </c>
    </row>
    <row r="917" s="14" customFormat="1">
      <c r="A917" s="14"/>
      <c r="B917" s="244"/>
      <c r="C917" s="245"/>
      <c r="D917" s="227" t="s">
        <v>157</v>
      </c>
      <c r="E917" s="246" t="s">
        <v>19</v>
      </c>
      <c r="F917" s="247" t="s">
        <v>808</v>
      </c>
      <c r="G917" s="245"/>
      <c r="H917" s="248">
        <v>-5.5670000000000002</v>
      </c>
      <c r="I917" s="249"/>
      <c r="J917" s="245"/>
      <c r="K917" s="245"/>
      <c r="L917" s="250"/>
      <c r="M917" s="251"/>
      <c r="N917" s="252"/>
      <c r="O917" s="252"/>
      <c r="P917" s="252"/>
      <c r="Q917" s="252"/>
      <c r="R917" s="252"/>
      <c r="S917" s="252"/>
      <c r="T917" s="253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4" t="s">
        <v>157</v>
      </c>
      <c r="AU917" s="254" t="s">
        <v>90</v>
      </c>
      <c r="AV917" s="14" t="s">
        <v>90</v>
      </c>
      <c r="AW917" s="14" t="s">
        <v>37</v>
      </c>
      <c r="AX917" s="14" t="s">
        <v>76</v>
      </c>
      <c r="AY917" s="254" t="s">
        <v>137</v>
      </c>
    </row>
    <row r="918" s="14" customFormat="1">
      <c r="A918" s="14"/>
      <c r="B918" s="244"/>
      <c r="C918" s="245"/>
      <c r="D918" s="227" t="s">
        <v>157</v>
      </c>
      <c r="E918" s="246" t="s">
        <v>19</v>
      </c>
      <c r="F918" s="247" t="s">
        <v>809</v>
      </c>
      <c r="G918" s="245"/>
      <c r="H918" s="248">
        <v>1.3520000000000001</v>
      </c>
      <c r="I918" s="249"/>
      <c r="J918" s="245"/>
      <c r="K918" s="245"/>
      <c r="L918" s="250"/>
      <c r="M918" s="251"/>
      <c r="N918" s="252"/>
      <c r="O918" s="252"/>
      <c r="P918" s="252"/>
      <c r="Q918" s="252"/>
      <c r="R918" s="252"/>
      <c r="S918" s="252"/>
      <c r="T918" s="253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4" t="s">
        <v>157</v>
      </c>
      <c r="AU918" s="254" t="s">
        <v>90</v>
      </c>
      <c r="AV918" s="14" t="s">
        <v>90</v>
      </c>
      <c r="AW918" s="14" t="s">
        <v>37</v>
      </c>
      <c r="AX918" s="14" t="s">
        <v>76</v>
      </c>
      <c r="AY918" s="254" t="s">
        <v>137</v>
      </c>
    </row>
    <row r="919" s="16" customFormat="1">
      <c r="A919" s="16"/>
      <c r="B919" s="266"/>
      <c r="C919" s="267"/>
      <c r="D919" s="227" t="s">
        <v>157</v>
      </c>
      <c r="E919" s="268" t="s">
        <v>19</v>
      </c>
      <c r="F919" s="269" t="s">
        <v>240</v>
      </c>
      <c r="G919" s="267"/>
      <c r="H919" s="270">
        <v>375.81099999999998</v>
      </c>
      <c r="I919" s="271"/>
      <c r="J919" s="267"/>
      <c r="K919" s="267"/>
      <c r="L919" s="272"/>
      <c r="M919" s="273"/>
      <c r="N919" s="274"/>
      <c r="O919" s="274"/>
      <c r="P919" s="274"/>
      <c r="Q919" s="274"/>
      <c r="R919" s="274"/>
      <c r="S919" s="274"/>
      <c r="T919" s="275"/>
      <c r="U919" s="16"/>
      <c r="V919" s="16"/>
      <c r="W919" s="16"/>
      <c r="X919" s="16"/>
      <c r="Y919" s="16"/>
      <c r="Z919" s="16"/>
      <c r="AA919" s="16"/>
      <c r="AB919" s="16"/>
      <c r="AC919" s="16"/>
      <c r="AD919" s="16"/>
      <c r="AE919" s="16"/>
      <c r="AT919" s="276" t="s">
        <v>157</v>
      </c>
      <c r="AU919" s="276" t="s">
        <v>90</v>
      </c>
      <c r="AV919" s="16" t="s">
        <v>138</v>
      </c>
      <c r="AW919" s="16" t="s">
        <v>37</v>
      </c>
      <c r="AX919" s="16" t="s">
        <v>76</v>
      </c>
      <c r="AY919" s="276" t="s">
        <v>137</v>
      </c>
    </row>
    <row r="920" s="13" customFormat="1">
      <c r="A920" s="13"/>
      <c r="B920" s="234"/>
      <c r="C920" s="235"/>
      <c r="D920" s="227" t="s">
        <v>157</v>
      </c>
      <c r="E920" s="236" t="s">
        <v>19</v>
      </c>
      <c r="F920" s="237" t="s">
        <v>842</v>
      </c>
      <c r="G920" s="235"/>
      <c r="H920" s="236" t="s">
        <v>19</v>
      </c>
      <c r="I920" s="238"/>
      <c r="J920" s="235"/>
      <c r="K920" s="235"/>
      <c r="L920" s="239"/>
      <c r="M920" s="240"/>
      <c r="N920" s="241"/>
      <c r="O920" s="241"/>
      <c r="P920" s="241"/>
      <c r="Q920" s="241"/>
      <c r="R920" s="241"/>
      <c r="S920" s="241"/>
      <c r="T920" s="242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3" t="s">
        <v>157</v>
      </c>
      <c r="AU920" s="243" t="s">
        <v>90</v>
      </c>
      <c r="AV920" s="13" t="s">
        <v>84</v>
      </c>
      <c r="AW920" s="13" t="s">
        <v>37</v>
      </c>
      <c r="AX920" s="13" t="s">
        <v>76</v>
      </c>
      <c r="AY920" s="243" t="s">
        <v>137</v>
      </c>
    </row>
    <row r="921" s="14" customFormat="1">
      <c r="A921" s="14"/>
      <c r="B921" s="244"/>
      <c r="C921" s="245"/>
      <c r="D921" s="227" t="s">
        <v>157</v>
      </c>
      <c r="E921" s="246" t="s">
        <v>19</v>
      </c>
      <c r="F921" s="247" t="s">
        <v>843</v>
      </c>
      <c r="G921" s="245"/>
      <c r="H921" s="248">
        <v>19.199999999999999</v>
      </c>
      <c r="I921" s="249"/>
      <c r="J921" s="245"/>
      <c r="K921" s="245"/>
      <c r="L921" s="250"/>
      <c r="M921" s="251"/>
      <c r="N921" s="252"/>
      <c r="O921" s="252"/>
      <c r="P921" s="252"/>
      <c r="Q921" s="252"/>
      <c r="R921" s="252"/>
      <c r="S921" s="252"/>
      <c r="T921" s="253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4" t="s">
        <v>157</v>
      </c>
      <c r="AU921" s="254" t="s">
        <v>90</v>
      </c>
      <c r="AV921" s="14" t="s">
        <v>90</v>
      </c>
      <c r="AW921" s="14" t="s">
        <v>37</v>
      </c>
      <c r="AX921" s="14" t="s">
        <v>76</v>
      </c>
      <c r="AY921" s="254" t="s">
        <v>137</v>
      </c>
    </row>
    <row r="922" s="15" customFormat="1">
      <c r="A922" s="15"/>
      <c r="B922" s="255"/>
      <c r="C922" s="256"/>
      <c r="D922" s="227" t="s">
        <v>157</v>
      </c>
      <c r="E922" s="257" t="s">
        <v>19</v>
      </c>
      <c r="F922" s="258" t="s">
        <v>183</v>
      </c>
      <c r="G922" s="256"/>
      <c r="H922" s="259">
        <v>395.01100000000002</v>
      </c>
      <c r="I922" s="260"/>
      <c r="J922" s="256"/>
      <c r="K922" s="256"/>
      <c r="L922" s="261"/>
      <c r="M922" s="262"/>
      <c r="N922" s="263"/>
      <c r="O922" s="263"/>
      <c r="P922" s="263"/>
      <c r="Q922" s="263"/>
      <c r="R922" s="263"/>
      <c r="S922" s="263"/>
      <c r="T922" s="264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T922" s="265" t="s">
        <v>157</v>
      </c>
      <c r="AU922" s="265" t="s">
        <v>90</v>
      </c>
      <c r="AV922" s="15" t="s">
        <v>145</v>
      </c>
      <c r="AW922" s="15" t="s">
        <v>37</v>
      </c>
      <c r="AX922" s="15" t="s">
        <v>84</v>
      </c>
      <c r="AY922" s="265" t="s">
        <v>137</v>
      </c>
    </row>
    <row r="923" s="2" customFormat="1" ht="24.15" customHeight="1">
      <c r="A923" s="40"/>
      <c r="B923" s="41"/>
      <c r="C923" s="214" t="s">
        <v>844</v>
      </c>
      <c r="D923" s="214" t="s">
        <v>140</v>
      </c>
      <c r="E923" s="215" t="s">
        <v>845</v>
      </c>
      <c r="F923" s="216" t="s">
        <v>846</v>
      </c>
      <c r="G923" s="217" t="s">
        <v>153</v>
      </c>
      <c r="H923" s="218">
        <v>395.01100000000002</v>
      </c>
      <c r="I923" s="219"/>
      <c r="J923" s="220">
        <f>ROUND(I923*H923,2)</f>
        <v>0</v>
      </c>
      <c r="K923" s="216" t="s">
        <v>144</v>
      </c>
      <c r="L923" s="46"/>
      <c r="M923" s="221" t="s">
        <v>19</v>
      </c>
      <c r="N923" s="222" t="s">
        <v>48</v>
      </c>
      <c r="O923" s="86"/>
      <c r="P923" s="223">
        <f>O923*H923</f>
        <v>0</v>
      </c>
      <c r="Q923" s="223">
        <v>0.00029</v>
      </c>
      <c r="R923" s="223">
        <f>Q923*H923</f>
        <v>0.11455319000000001</v>
      </c>
      <c r="S923" s="223">
        <v>0</v>
      </c>
      <c r="T923" s="224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25" t="s">
        <v>274</v>
      </c>
      <c r="AT923" s="225" t="s">
        <v>140</v>
      </c>
      <c r="AU923" s="225" t="s">
        <v>90</v>
      </c>
      <c r="AY923" s="19" t="s">
        <v>137</v>
      </c>
      <c r="BE923" s="226">
        <f>IF(N923="základní",J923,0)</f>
        <v>0</v>
      </c>
      <c r="BF923" s="226">
        <f>IF(N923="snížená",J923,0)</f>
        <v>0</v>
      </c>
      <c r="BG923" s="226">
        <f>IF(N923="zákl. přenesená",J923,0)</f>
        <v>0</v>
      </c>
      <c r="BH923" s="226">
        <f>IF(N923="sníž. přenesená",J923,0)</f>
        <v>0</v>
      </c>
      <c r="BI923" s="226">
        <f>IF(N923="nulová",J923,0)</f>
        <v>0</v>
      </c>
      <c r="BJ923" s="19" t="s">
        <v>90</v>
      </c>
      <c r="BK923" s="226">
        <f>ROUND(I923*H923,2)</f>
        <v>0</v>
      </c>
      <c r="BL923" s="19" t="s">
        <v>274</v>
      </c>
      <c r="BM923" s="225" t="s">
        <v>847</v>
      </c>
    </row>
    <row r="924" s="2" customFormat="1">
      <c r="A924" s="40"/>
      <c r="B924" s="41"/>
      <c r="C924" s="42"/>
      <c r="D924" s="227" t="s">
        <v>147</v>
      </c>
      <c r="E924" s="42"/>
      <c r="F924" s="228" t="s">
        <v>848</v>
      </c>
      <c r="G924" s="42"/>
      <c r="H924" s="42"/>
      <c r="I924" s="229"/>
      <c r="J924" s="42"/>
      <c r="K924" s="42"/>
      <c r="L924" s="46"/>
      <c r="M924" s="230"/>
      <c r="N924" s="231"/>
      <c r="O924" s="86"/>
      <c r="P924" s="86"/>
      <c r="Q924" s="86"/>
      <c r="R924" s="86"/>
      <c r="S924" s="86"/>
      <c r="T924" s="87"/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T924" s="19" t="s">
        <v>147</v>
      </c>
      <c r="AU924" s="19" t="s">
        <v>90</v>
      </c>
    </row>
    <row r="925" s="2" customFormat="1">
      <c r="A925" s="40"/>
      <c r="B925" s="41"/>
      <c r="C925" s="42"/>
      <c r="D925" s="232" t="s">
        <v>149</v>
      </c>
      <c r="E925" s="42"/>
      <c r="F925" s="233" t="s">
        <v>849</v>
      </c>
      <c r="G925" s="42"/>
      <c r="H925" s="42"/>
      <c r="I925" s="229"/>
      <c r="J925" s="42"/>
      <c r="K925" s="42"/>
      <c r="L925" s="46"/>
      <c r="M925" s="230"/>
      <c r="N925" s="231"/>
      <c r="O925" s="86"/>
      <c r="P925" s="86"/>
      <c r="Q925" s="86"/>
      <c r="R925" s="86"/>
      <c r="S925" s="86"/>
      <c r="T925" s="87"/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T925" s="19" t="s">
        <v>149</v>
      </c>
      <c r="AU925" s="19" t="s">
        <v>90</v>
      </c>
    </row>
    <row r="926" s="12" customFormat="1" ht="25.92" customHeight="1">
      <c r="A926" s="12"/>
      <c r="B926" s="198"/>
      <c r="C926" s="199"/>
      <c r="D926" s="200" t="s">
        <v>75</v>
      </c>
      <c r="E926" s="201" t="s">
        <v>850</v>
      </c>
      <c r="F926" s="201" t="s">
        <v>851</v>
      </c>
      <c r="G926" s="199"/>
      <c r="H926" s="199"/>
      <c r="I926" s="202"/>
      <c r="J926" s="203">
        <f>BK926</f>
        <v>0</v>
      </c>
      <c r="K926" s="199"/>
      <c r="L926" s="204"/>
      <c r="M926" s="205"/>
      <c r="N926" s="206"/>
      <c r="O926" s="206"/>
      <c r="P926" s="207">
        <f>P927</f>
        <v>0</v>
      </c>
      <c r="Q926" s="206"/>
      <c r="R926" s="207">
        <f>R927</f>
        <v>0</v>
      </c>
      <c r="S926" s="206"/>
      <c r="T926" s="208">
        <f>T927</f>
        <v>0</v>
      </c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R926" s="209" t="s">
        <v>189</v>
      </c>
      <c r="AT926" s="210" t="s">
        <v>75</v>
      </c>
      <c r="AU926" s="210" t="s">
        <v>76</v>
      </c>
      <c r="AY926" s="209" t="s">
        <v>137</v>
      </c>
      <c r="BK926" s="211">
        <f>BK927</f>
        <v>0</v>
      </c>
    </row>
    <row r="927" s="12" customFormat="1" ht="22.8" customHeight="1">
      <c r="A927" s="12"/>
      <c r="B927" s="198"/>
      <c r="C927" s="199"/>
      <c r="D927" s="200" t="s">
        <v>75</v>
      </c>
      <c r="E927" s="212" t="s">
        <v>852</v>
      </c>
      <c r="F927" s="212" t="s">
        <v>853</v>
      </c>
      <c r="G927" s="199"/>
      <c r="H927" s="199"/>
      <c r="I927" s="202"/>
      <c r="J927" s="213">
        <f>BK927</f>
        <v>0</v>
      </c>
      <c r="K927" s="199"/>
      <c r="L927" s="204"/>
      <c r="M927" s="205"/>
      <c r="N927" s="206"/>
      <c r="O927" s="206"/>
      <c r="P927" s="207">
        <f>SUM(P928:P930)</f>
        <v>0</v>
      </c>
      <c r="Q927" s="206"/>
      <c r="R927" s="207">
        <f>SUM(R928:R930)</f>
        <v>0</v>
      </c>
      <c r="S927" s="206"/>
      <c r="T927" s="208">
        <f>SUM(T928:T930)</f>
        <v>0</v>
      </c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R927" s="209" t="s">
        <v>189</v>
      </c>
      <c r="AT927" s="210" t="s">
        <v>75</v>
      </c>
      <c r="AU927" s="210" t="s">
        <v>84</v>
      </c>
      <c r="AY927" s="209" t="s">
        <v>137</v>
      </c>
      <c r="BK927" s="211">
        <f>SUM(BK928:BK930)</f>
        <v>0</v>
      </c>
    </row>
    <row r="928" s="2" customFormat="1" ht="16.5" customHeight="1">
      <c r="A928" s="40"/>
      <c r="B928" s="41"/>
      <c r="C928" s="214" t="s">
        <v>854</v>
      </c>
      <c r="D928" s="214" t="s">
        <v>140</v>
      </c>
      <c r="E928" s="215" t="s">
        <v>855</v>
      </c>
      <c r="F928" s="216" t="s">
        <v>853</v>
      </c>
      <c r="G928" s="217" t="s">
        <v>348</v>
      </c>
      <c r="H928" s="287"/>
      <c r="I928" s="219"/>
      <c r="J928" s="220">
        <f>ROUND(I928*H928,2)</f>
        <v>0</v>
      </c>
      <c r="K928" s="216" t="s">
        <v>144</v>
      </c>
      <c r="L928" s="46"/>
      <c r="M928" s="221" t="s">
        <v>19</v>
      </c>
      <c r="N928" s="222" t="s">
        <v>48</v>
      </c>
      <c r="O928" s="86"/>
      <c r="P928" s="223">
        <f>O928*H928</f>
        <v>0</v>
      </c>
      <c r="Q928" s="223">
        <v>0</v>
      </c>
      <c r="R928" s="223">
        <f>Q928*H928</f>
        <v>0</v>
      </c>
      <c r="S928" s="223">
        <v>0</v>
      </c>
      <c r="T928" s="224">
        <f>S928*H928</f>
        <v>0</v>
      </c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R928" s="225" t="s">
        <v>856</v>
      </c>
      <c r="AT928" s="225" t="s">
        <v>140</v>
      </c>
      <c r="AU928" s="225" t="s">
        <v>90</v>
      </c>
      <c r="AY928" s="19" t="s">
        <v>137</v>
      </c>
      <c r="BE928" s="226">
        <f>IF(N928="základní",J928,0)</f>
        <v>0</v>
      </c>
      <c r="BF928" s="226">
        <f>IF(N928="snížená",J928,0)</f>
        <v>0</v>
      </c>
      <c r="BG928" s="226">
        <f>IF(N928="zákl. přenesená",J928,0)</f>
        <v>0</v>
      </c>
      <c r="BH928" s="226">
        <f>IF(N928="sníž. přenesená",J928,0)</f>
        <v>0</v>
      </c>
      <c r="BI928" s="226">
        <f>IF(N928="nulová",J928,0)</f>
        <v>0</v>
      </c>
      <c r="BJ928" s="19" t="s">
        <v>90</v>
      </c>
      <c r="BK928" s="226">
        <f>ROUND(I928*H928,2)</f>
        <v>0</v>
      </c>
      <c r="BL928" s="19" t="s">
        <v>856</v>
      </c>
      <c r="BM928" s="225" t="s">
        <v>857</v>
      </c>
    </row>
    <row r="929" s="2" customFormat="1">
      <c r="A929" s="40"/>
      <c r="B929" s="41"/>
      <c r="C929" s="42"/>
      <c r="D929" s="227" t="s">
        <v>147</v>
      </c>
      <c r="E929" s="42"/>
      <c r="F929" s="228" t="s">
        <v>853</v>
      </c>
      <c r="G929" s="42"/>
      <c r="H929" s="42"/>
      <c r="I929" s="229"/>
      <c r="J929" s="42"/>
      <c r="K929" s="42"/>
      <c r="L929" s="46"/>
      <c r="M929" s="230"/>
      <c r="N929" s="231"/>
      <c r="O929" s="86"/>
      <c r="P929" s="86"/>
      <c r="Q929" s="86"/>
      <c r="R929" s="86"/>
      <c r="S929" s="86"/>
      <c r="T929" s="87"/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T929" s="19" t="s">
        <v>147</v>
      </c>
      <c r="AU929" s="19" t="s">
        <v>90</v>
      </c>
    </row>
    <row r="930" s="2" customFormat="1">
      <c r="A930" s="40"/>
      <c r="B930" s="41"/>
      <c r="C930" s="42"/>
      <c r="D930" s="232" t="s">
        <v>149</v>
      </c>
      <c r="E930" s="42"/>
      <c r="F930" s="233" t="s">
        <v>858</v>
      </c>
      <c r="G930" s="42"/>
      <c r="H930" s="42"/>
      <c r="I930" s="229"/>
      <c r="J930" s="42"/>
      <c r="K930" s="42"/>
      <c r="L930" s="46"/>
      <c r="M930" s="288"/>
      <c r="N930" s="289"/>
      <c r="O930" s="290"/>
      <c r="P930" s="290"/>
      <c r="Q930" s="290"/>
      <c r="R930" s="290"/>
      <c r="S930" s="290"/>
      <c r="T930" s="291"/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T930" s="19" t="s">
        <v>149</v>
      </c>
      <c r="AU930" s="19" t="s">
        <v>90</v>
      </c>
    </row>
    <row r="931" s="2" customFormat="1" ht="6.96" customHeight="1">
      <c r="A931" s="40"/>
      <c r="B931" s="61"/>
      <c r="C931" s="62"/>
      <c r="D931" s="62"/>
      <c r="E931" s="62"/>
      <c r="F931" s="62"/>
      <c r="G931" s="62"/>
      <c r="H931" s="62"/>
      <c r="I931" s="62"/>
      <c r="J931" s="62"/>
      <c r="K931" s="62"/>
      <c r="L931" s="46"/>
      <c r="M931" s="40"/>
      <c r="O931" s="40"/>
      <c r="P931" s="40"/>
      <c r="Q931" s="40"/>
      <c r="R931" s="40"/>
      <c r="S931" s="40"/>
      <c r="T931" s="40"/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</row>
  </sheetData>
  <sheetProtection sheet="1" autoFilter="0" formatColumns="0" formatRows="0" objects="1" scenarios="1" spinCount="100000" saltValue="aoiP14brkFUpObs2Os5Ms1ZC9dsOkB1kMqAEWKjuGs3j1YoN6n/SOEGVYFmclLHesOW/odwgVjroyXhUyAMLdQ==" hashValue="xMFskeAlb+dJPkt3tj6uG1UQmyCZY4R7hggljS0t2iehnM+77ny3VtfkisoGvBp25JvzdYWX7wY3b9xwU2P5KA==" algorithmName="SHA-512" password="CC35"/>
  <autoFilter ref="C95:K930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1" r:id="rId1" display="https://podminky.urs.cz/item/CS_URS_2022_01/340235212"/>
    <hyperlink ref="F104" r:id="rId2" display="https://podminky.urs.cz/item/CS_URS_2022_01/340239212"/>
    <hyperlink ref="F110" r:id="rId3" display="https://podminky.urs.cz/item/CS_URS_2022_01/611131121"/>
    <hyperlink ref="F130" r:id="rId4" display="https://podminky.urs.cz/item/CS_URS_2022_01/611142001"/>
    <hyperlink ref="F133" r:id="rId5" display="https://podminky.urs.cz/item/CS_URS_2022_01/611181001"/>
    <hyperlink ref="F136" r:id="rId6" display="https://podminky.urs.cz/item/CS_URS_2022_01/611181011"/>
    <hyperlink ref="F147" r:id="rId7" display="https://podminky.urs.cz/item/CS_URS_2022_01/612131100"/>
    <hyperlink ref="F152" r:id="rId8" display="https://podminky.urs.cz/item/CS_URS_2022_01/612321141"/>
    <hyperlink ref="F157" r:id="rId9" display="https://podminky.urs.cz/item/CS_URS_2022_01/612325221"/>
    <hyperlink ref="F162" r:id="rId10" display="https://podminky.urs.cz/item/CS_URS_2022_01/632451107"/>
    <hyperlink ref="F178" r:id="rId11" display="https://podminky.urs.cz/item/CS_URS_2022_01/632681113"/>
    <hyperlink ref="F187" r:id="rId12" display="https://podminky.urs.cz/item/CS_URS_2022_01/632902211"/>
    <hyperlink ref="F204" r:id="rId13" display="https://podminky.urs.cz/item/CS_URS_2022_01/952901111"/>
    <hyperlink ref="F212" r:id="rId14" display="https://podminky.urs.cz/item/CS_URS_2022_01/968072455"/>
    <hyperlink ref="F217" r:id="rId15" display="https://podminky.urs.cz/item/CS_URS_2022_01/977151122"/>
    <hyperlink ref="F227" r:id="rId16" display="https://podminky.urs.cz/item/CS_URS_2022_01/978013191"/>
    <hyperlink ref="F238" r:id="rId17" display="https://podminky.urs.cz/item/CS_URS_2022_01/997013213"/>
    <hyperlink ref="F241" r:id="rId18" display="https://podminky.urs.cz/item/CS_URS_2022_01/997013501"/>
    <hyperlink ref="F244" r:id="rId19" display="https://podminky.urs.cz/item/CS_URS_2022_01/997013509"/>
    <hyperlink ref="F248" r:id="rId20" display="https://podminky.urs.cz/item/CS_URS_2022_01/997013631"/>
    <hyperlink ref="F252" r:id="rId21" display="https://podminky.urs.cz/item/CS_URS_2022_01/998018002"/>
    <hyperlink ref="F257" r:id="rId22" display="https://podminky.urs.cz/item/CS_URS_2022_01/751398022"/>
    <hyperlink ref="F262" r:id="rId23" display="https://podminky.urs.cz/item/CS_URS_2022_01/998751201"/>
    <hyperlink ref="F266" r:id="rId24" display="https://podminky.urs.cz/item/CS_URS_2022_01/763131451"/>
    <hyperlink ref="F275" r:id="rId25" display="https://podminky.urs.cz/item/CS_URS_2022_01/763164531"/>
    <hyperlink ref="F285" r:id="rId26" display="https://podminky.urs.cz/item/CS_URS_2022_01/763172327"/>
    <hyperlink ref="F290" r:id="rId27" display="https://podminky.urs.cz/item/CS_URS_2022_01/998763402"/>
    <hyperlink ref="F294" r:id="rId28" display="https://podminky.urs.cz/item/CS_URS_2022_01/766660001"/>
    <hyperlink ref="F310" r:id="rId29" display="https://podminky.urs.cz/item/CS_URS_2022_01/766660002"/>
    <hyperlink ref="F315" r:id="rId30" display="https://podminky.urs.cz/item/CS_URS_2022_01/766660011"/>
    <hyperlink ref="F320" r:id="rId31" display="https://podminky.urs.cz/item/CS_URS_2022_01/766691914"/>
    <hyperlink ref="F326" r:id="rId32" display="https://podminky.urs.cz/item/CS_URS_2022_01/766812830"/>
    <hyperlink ref="F329" r:id="rId33" display="https://podminky.urs.cz/item/CS_URS_2022_01/766812840"/>
    <hyperlink ref="F334" r:id="rId34" display="https://podminky.urs.cz/item/CS_URS_2022_01/766825811"/>
    <hyperlink ref="F337" r:id="rId35" display="https://podminky.urs.cz/item/CS_URS_2022_01/766825821"/>
    <hyperlink ref="F340" r:id="rId36" display="https://podminky.urs.cz/item/CS_URS_2022_01/998766202"/>
    <hyperlink ref="F344" r:id="rId37" display="https://podminky.urs.cz/item/CS_URS_2022_01/771111011"/>
    <hyperlink ref="F353" r:id="rId38" display="https://podminky.urs.cz/item/CS_URS_2022_01/771121011"/>
    <hyperlink ref="F362" r:id="rId39" display="https://podminky.urs.cz/item/CS_URS_2022_01/771471810"/>
    <hyperlink ref="F375" r:id="rId40" display="https://podminky.urs.cz/item/CS_URS_2022_01/771571810"/>
    <hyperlink ref="F383" r:id="rId41" display="https://podminky.urs.cz/item/CS_URS_2022_01/771574113"/>
    <hyperlink ref="F395" r:id="rId42" display="https://podminky.urs.cz/item/CS_URS_2022_01/771577111"/>
    <hyperlink ref="F404" r:id="rId43" display="https://podminky.urs.cz/item/CS_URS_2022_01/771591112"/>
    <hyperlink ref="F413" r:id="rId44" display="https://podminky.urs.cz/item/CS_URS_2022_01/771591115"/>
    <hyperlink ref="F422" r:id="rId45" display="https://podminky.urs.cz/item/CS_URS_2022_01/771591184"/>
    <hyperlink ref="F428" r:id="rId46" display="https://podminky.urs.cz/item/CS_URS_2022_01/771591237"/>
    <hyperlink ref="F440" r:id="rId47" display="https://podminky.urs.cz/item/CS_URS_2022_01/771592011"/>
    <hyperlink ref="F449" r:id="rId48" display="https://podminky.urs.cz/item/CS_URS_2022_01/998771202"/>
    <hyperlink ref="F453" r:id="rId49" display="https://podminky.urs.cz/item/CS_URS_2022_01/775411810"/>
    <hyperlink ref="F469" r:id="rId50" display="https://podminky.urs.cz/item/CS_URS_2022_01/775591919"/>
    <hyperlink ref="F481" r:id="rId51" display="https://podminky.urs.cz/item/CS_URS_2022_01/775591920"/>
    <hyperlink ref="F485" r:id="rId52" display="https://podminky.urs.cz/item/CS_URS_2022_01/776111111"/>
    <hyperlink ref="F507" r:id="rId53" display="https://podminky.urs.cz/item/CS_URS_2022_01/776111115"/>
    <hyperlink ref="F529" r:id="rId54" display="https://podminky.urs.cz/item/CS_URS_2022_01/776111116"/>
    <hyperlink ref="F534" r:id="rId55" display="https://podminky.urs.cz/item/CS_URS_2022_01/776111311"/>
    <hyperlink ref="F556" r:id="rId56" display="https://podminky.urs.cz/item/CS_URS_2022_01/776121411"/>
    <hyperlink ref="F571" r:id="rId57" display="https://podminky.urs.cz/item/CS_URS_2022_01/776131111"/>
    <hyperlink ref="F586" r:id="rId58" display="https://podminky.urs.cz/item/CS_URS_2022_01/776141114"/>
    <hyperlink ref="F601" r:id="rId59" display="https://podminky.urs.cz/item/CS_URS_2022_01/776201811"/>
    <hyperlink ref="F606" r:id="rId60" display="https://podminky.urs.cz/item/CS_URS_2022_01/776241111"/>
    <hyperlink ref="F631" r:id="rId61" display="https://podminky.urs.cz/item/CS_URS_2022_01/776410811"/>
    <hyperlink ref="F638" r:id="rId62" display="https://podminky.urs.cz/item/CS_URS_2022_01/776411112"/>
    <hyperlink ref="F686" r:id="rId63" display="https://podminky.urs.cz/item/CS_URS_2022_01/776991821"/>
    <hyperlink ref="F691" r:id="rId64" display="https://podminky.urs.cz/item/CS_URS_2022_01/998776202"/>
    <hyperlink ref="F695" r:id="rId65" display="https://podminky.urs.cz/item/CS_URS_2022_01/781121011"/>
    <hyperlink ref="F703" r:id="rId66" display="https://podminky.urs.cz/item/CS_URS_2022_01/781131112"/>
    <hyperlink ref="F711" r:id="rId67" display="https://podminky.urs.cz/item/CS_URS_2022_01/781471810"/>
    <hyperlink ref="F719" r:id="rId68" display="https://podminky.urs.cz/item/CS_URS_2022_01/781474112"/>
    <hyperlink ref="F730" r:id="rId69" display="https://podminky.urs.cz/item/CS_URS_2022_01/781477111"/>
    <hyperlink ref="F735" r:id="rId70" display="https://podminky.urs.cz/item/CS_URS_2022_01/781493610"/>
    <hyperlink ref="F740" r:id="rId71" display="https://podminky.urs.cz/item/CS_URS_2022_01/781495184"/>
    <hyperlink ref="F748" r:id="rId72" display="https://podminky.urs.cz/item/CS_URS_2022_01/781495211"/>
    <hyperlink ref="F756" r:id="rId73" display="https://podminky.urs.cz/item/CS_URS_2022_01/998781202"/>
    <hyperlink ref="F760" r:id="rId74" display="https://podminky.urs.cz/item/CS_URS_2022_01/784111001"/>
    <hyperlink ref="F811" r:id="rId75" display="https://podminky.urs.cz/item/CS_URS_2022_01/784121001"/>
    <hyperlink ref="F860" r:id="rId76" display="https://podminky.urs.cz/item/CS_URS_2022_01/784161201"/>
    <hyperlink ref="F864" r:id="rId77" display="https://podminky.urs.cz/item/CS_URS_2022_01/784161411"/>
    <hyperlink ref="F867" r:id="rId78" display="https://podminky.urs.cz/item/CS_URS_2022_01/784161431"/>
    <hyperlink ref="F871" r:id="rId79" display="https://podminky.urs.cz/item/CS_URS_2022_01/784181101"/>
    <hyperlink ref="F925" r:id="rId80" display="https://podminky.urs.cz/item/CS_URS_2022_01/784221101"/>
    <hyperlink ref="F930" r:id="rId81" display="https://podminky.urs.cz/item/CS_URS_2022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98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Ul. T.G. Masaryka č.p. 2320, stavební úpravy bytu č.4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99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859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9. 6. 2023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27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4" t="s">
        <v>29</v>
      </c>
      <c r="J15" s="135" t="s">
        <v>30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31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29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33</v>
      </c>
      <c r="E20" s="40"/>
      <c r="F20" s="40"/>
      <c r="G20" s="40"/>
      <c r="H20" s="40"/>
      <c r="I20" s="144" t="s">
        <v>26</v>
      </c>
      <c r="J20" s="135" t="s">
        <v>34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35</v>
      </c>
      <c r="F21" s="40"/>
      <c r="G21" s="40"/>
      <c r="H21" s="40"/>
      <c r="I21" s="144" t="s">
        <v>29</v>
      </c>
      <c r="J21" s="135" t="s">
        <v>36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38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29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40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42</v>
      </c>
      <c r="E30" s="40"/>
      <c r="F30" s="40"/>
      <c r="G30" s="40"/>
      <c r="H30" s="40"/>
      <c r="I30" s="40"/>
      <c r="J30" s="155">
        <f>ROUND(J81,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44</v>
      </c>
      <c r="G32" s="40"/>
      <c r="H32" s="40"/>
      <c r="I32" s="156" t="s">
        <v>43</v>
      </c>
      <c r="J32" s="156" t="s">
        <v>45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44" t="s">
        <v>47</v>
      </c>
      <c r="F33" s="158">
        <f>ROUND((SUM(BE81:BE85)),  2)</f>
        <v>0</v>
      </c>
      <c r="G33" s="40"/>
      <c r="H33" s="40"/>
      <c r="I33" s="159">
        <v>0.20999999999999999</v>
      </c>
      <c r="J33" s="158">
        <f>ROUND(((SUM(BE81:BE85))*I33),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48</v>
      </c>
      <c r="F34" s="158">
        <f>ROUND((SUM(BF81:BF85)),  2)</f>
        <v>0</v>
      </c>
      <c r="G34" s="40"/>
      <c r="H34" s="40"/>
      <c r="I34" s="159">
        <v>0.14999999999999999</v>
      </c>
      <c r="J34" s="158">
        <f>ROUND(((SUM(BF81:BF85))*I34),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49</v>
      </c>
      <c r="F35" s="158">
        <f>ROUND((SUM(BG81:BG85)),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50</v>
      </c>
      <c r="F36" s="158">
        <f>ROUND((SUM(BH81:BH85)),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51</v>
      </c>
      <c r="F37" s="158">
        <f>ROUND((SUM(BI81:BI85)),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Ul. T.G. Masaryka č.p. 2320, stavební úpravy bytu č.4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08d02 - Technika prostředí stavby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Frýdek-Místek</v>
      </c>
      <c r="G52" s="42"/>
      <c r="H52" s="42"/>
      <c r="I52" s="34" t="s">
        <v>23</v>
      </c>
      <c r="J52" s="74" t="str">
        <f>IF(J12="","",J12)</f>
        <v>9. 6. 2023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Frýdek-Místek</v>
      </c>
      <c r="G54" s="42"/>
      <c r="H54" s="42"/>
      <c r="I54" s="34" t="s">
        <v>33</v>
      </c>
      <c r="J54" s="38" t="str">
        <f>E21</f>
        <v>CONSTRUCTUS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102</v>
      </c>
      <c r="D57" s="173"/>
      <c r="E57" s="173"/>
      <c r="F57" s="173"/>
      <c r="G57" s="173"/>
      <c r="H57" s="173"/>
      <c r="I57" s="173"/>
      <c r="J57" s="174" t="s">
        <v>103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74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76"/>
      <c r="C60" s="177"/>
      <c r="D60" s="178" t="s">
        <v>111</v>
      </c>
      <c r="E60" s="179"/>
      <c r="F60" s="179"/>
      <c r="G60" s="179"/>
      <c r="H60" s="179"/>
      <c r="I60" s="179"/>
      <c r="J60" s="180">
        <f>J82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860</v>
      </c>
      <c r="E61" s="184"/>
      <c r="F61" s="184"/>
      <c r="G61" s="184"/>
      <c r="H61" s="184"/>
      <c r="I61" s="184"/>
      <c r="J61" s="185">
        <f>J83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122</v>
      </c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71" t="str">
        <f>E7</f>
        <v>Ul. T.G. Masaryka č.p. 2320, stavební úpravy bytu č.4</v>
      </c>
      <c r="F71" s="34"/>
      <c r="G71" s="34"/>
      <c r="H71" s="34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99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08d02 - Technika prostředí stavby</v>
      </c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Frýdek-Místek</v>
      </c>
      <c r="G75" s="42"/>
      <c r="H75" s="42"/>
      <c r="I75" s="34" t="s">
        <v>23</v>
      </c>
      <c r="J75" s="74" t="str">
        <f>IF(J12="","",J12)</f>
        <v>9. 6. 2023</v>
      </c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4" t="s">
        <v>25</v>
      </c>
      <c r="D77" s="42"/>
      <c r="E77" s="42"/>
      <c r="F77" s="29" t="str">
        <f>E15</f>
        <v>Statutární město Frýdek-Místek</v>
      </c>
      <c r="G77" s="42"/>
      <c r="H77" s="42"/>
      <c r="I77" s="34" t="s">
        <v>33</v>
      </c>
      <c r="J77" s="38" t="str">
        <f>E21</f>
        <v>CONSTRUCTUS s.r.o.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31</v>
      </c>
      <c r="D78" s="42"/>
      <c r="E78" s="42"/>
      <c r="F78" s="29" t="str">
        <f>IF(E18="","",E18)</f>
        <v>Vyplň údaj</v>
      </c>
      <c r="G78" s="42"/>
      <c r="H78" s="42"/>
      <c r="I78" s="34" t="s">
        <v>38</v>
      </c>
      <c r="J78" s="38" t="str">
        <f>E24</f>
        <v xml:space="preserve"> 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7"/>
      <c r="B80" s="188"/>
      <c r="C80" s="189" t="s">
        <v>123</v>
      </c>
      <c r="D80" s="190" t="s">
        <v>61</v>
      </c>
      <c r="E80" s="190" t="s">
        <v>57</v>
      </c>
      <c r="F80" s="190" t="s">
        <v>58</v>
      </c>
      <c r="G80" s="190" t="s">
        <v>124</v>
      </c>
      <c r="H80" s="190" t="s">
        <v>125</v>
      </c>
      <c r="I80" s="190" t="s">
        <v>126</v>
      </c>
      <c r="J80" s="190" t="s">
        <v>103</v>
      </c>
      <c r="K80" s="191" t="s">
        <v>127</v>
      </c>
      <c r="L80" s="192"/>
      <c r="M80" s="94" t="s">
        <v>19</v>
      </c>
      <c r="N80" s="95" t="s">
        <v>46</v>
      </c>
      <c r="O80" s="95" t="s">
        <v>128</v>
      </c>
      <c r="P80" s="95" t="s">
        <v>129</v>
      </c>
      <c r="Q80" s="95" t="s">
        <v>130</v>
      </c>
      <c r="R80" s="95" t="s">
        <v>131</v>
      </c>
      <c r="S80" s="95" t="s">
        <v>132</v>
      </c>
      <c r="T80" s="96" t="s">
        <v>133</v>
      </c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="2" customFormat="1" ht="22.8" customHeight="1">
      <c r="A81" s="40"/>
      <c r="B81" s="41"/>
      <c r="C81" s="101" t="s">
        <v>134</v>
      </c>
      <c r="D81" s="42"/>
      <c r="E81" s="42"/>
      <c r="F81" s="42"/>
      <c r="G81" s="42"/>
      <c r="H81" s="42"/>
      <c r="I81" s="42"/>
      <c r="J81" s="193">
        <f>BK81</f>
        <v>0</v>
      </c>
      <c r="K81" s="42"/>
      <c r="L81" s="46"/>
      <c r="M81" s="97"/>
      <c r="N81" s="194"/>
      <c r="O81" s="98"/>
      <c r="P81" s="195">
        <f>P82</f>
        <v>0</v>
      </c>
      <c r="Q81" s="98"/>
      <c r="R81" s="195">
        <f>R82</f>
        <v>0</v>
      </c>
      <c r="S81" s="98"/>
      <c r="T81" s="196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75</v>
      </c>
      <c r="AU81" s="19" t="s">
        <v>104</v>
      </c>
      <c r="BK81" s="197">
        <f>BK82</f>
        <v>0</v>
      </c>
    </row>
    <row r="82" s="12" customFormat="1" ht="25.92" customHeight="1">
      <c r="A82" s="12"/>
      <c r="B82" s="198"/>
      <c r="C82" s="199"/>
      <c r="D82" s="200" t="s">
        <v>75</v>
      </c>
      <c r="E82" s="201" t="s">
        <v>329</v>
      </c>
      <c r="F82" s="201" t="s">
        <v>330</v>
      </c>
      <c r="G82" s="199"/>
      <c r="H82" s="199"/>
      <c r="I82" s="202"/>
      <c r="J82" s="203">
        <f>BK82</f>
        <v>0</v>
      </c>
      <c r="K82" s="199"/>
      <c r="L82" s="204"/>
      <c r="M82" s="205"/>
      <c r="N82" s="206"/>
      <c r="O82" s="206"/>
      <c r="P82" s="207">
        <f>P83</f>
        <v>0</v>
      </c>
      <c r="Q82" s="206"/>
      <c r="R82" s="207">
        <f>R83</f>
        <v>0</v>
      </c>
      <c r="S82" s="206"/>
      <c r="T82" s="20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9" t="s">
        <v>90</v>
      </c>
      <c r="AT82" s="210" t="s">
        <v>75</v>
      </c>
      <c r="AU82" s="210" t="s">
        <v>76</v>
      </c>
      <c r="AY82" s="209" t="s">
        <v>137</v>
      </c>
      <c r="BK82" s="211">
        <f>BK83</f>
        <v>0</v>
      </c>
    </row>
    <row r="83" s="12" customFormat="1" ht="22.8" customHeight="1">
      <c r="A83" s="12"/>
      <c r="B83" s="198"/>
      <c r="C83" s="199"/>
      <c r="D83" s="200" t="s">
        <v>75</v>
      </c>
      <c r="E83" s="212" t="s">
        <v>861</v>
      </c>
      <c r="F83" s="212" t="s">
        <v>862</v>
      </c>
      <c r="G83" s="199"/>
      <c r="H83" s="199"/>
      <c r="I83" s="202"/>
      <c r="J83" s="213">
        <f>BK83</f>
        <v>0</v>
      </c>
      <c r="K83" s="199"/>
      <c r="L83" s="204"/>
      <c r="M83" s="205"/>
      <c r="N83" s="206"/>
      <c r="O83" s="206"/>
      <c r="P83" s="207">
        <f>SUM(P84:P85)</f>
        <v>0</v>
      </c>
      <c r="Q83" s="206"/>
      <c r="R83" s="207">
        <f>SUM(R84:R85)</f>
        <v>0</v>
      </c>
      <c r="S83" s="206"/>
      <c r="T83" s="208">
        <f>SUM(T84:T85)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9" t="s">
        <v>90</v>
      </c>
      <c r="AT83" s="210" t="s">
        <v>75</v>
      </c>
      <c r="AU83" s="210" t="s">
        <v>84</v>
      </c>
      <c r="AY83" s="209" t="s">
        <v>137</v>
      </c>
      <c r="BK83" s="211">
        <f>SUM(BK84:BK85)</f>
        <v>0</v>
      </c>
    </row>
    <row r="84" s="2" customFormat="1" ht="16.5" customHeight="1">
      <c r="A84" s="40"/>
      <c r="B84" s="41"/>
      <c r="C84" s="214" t="s">
        <v>84</v>
      </c>
      <c r="D84" s="214" t="s">
        <v>140</v>
      </c>
      <c r="E84" s="215" t="s">
        <v>863</v>
      </c>
      <c r="F84" s="216" t="s">
        <v>19</v>
      </c>
      <c r="G84" s="217" t="s">
        <v>435</v>
      </c>
      <c r="H84" s="218">
        <v>1</v>
      </c>
      <c r="I84" s="219"/>
      <c r="J84" s="220">
        <f>ROUND(I84*H84,2)</f>
        <v>0</v>
      </c>
      <c r="K84" s="216" t="s">
        <v>19</v>
      </c>
      <c r="L84" s="46"/>
      <c r="M84" s="221" t="s">
        <v>19</v>
      </c>
      <c r="N84" s="222" t="s">
        <v>48</v>
      </c>
      <c r="O84" s="86"/>
      <c r="P84" s="223">
        <f>O84*H84</f>
        <v>0</v>
      </c>
      <c r="Q84" s="223">
        <v>0</v>
      </c>
      <c r="R84" s="223">
        <f>Q84*H84</f>
        <v>0</v>
      </c>
      <c r="S84" s="223">
        <v>0</v>
      </c>
      <c r="T84" s="22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25" t="s">
        <v>274</v>
      </c>
      <c r="AT84" s="225" t="s">
        <v>140</v>
      </c>
      <c r="AU84" s="225" t="s">
        <v>90</v>
      </c>
      <c r="AY84" s="19" t="s">
        <v>137</v>
      </c>
      <c r="BE84" s="226">
        <f>IF(N84="základní",J84,0)</f>
        <v>0</v>
      </c>
      <c r="BF84" s="226">
        <f>IF(N84="snížená",J84,0)</f>
        <v>0</v>
      </c>
      <c r="BG84" s="226">
        <f>IF(N84="zákl. přenesená",J84,0)</f>
        <v>0</v>
      </c>
      <c r="BH84" s="226">
        <f>IF(N84="sníž. přenesená",J84,0)</f>
        <v>0</v>
      </c>
      <c r="BI84" s="226">
        <f>IF(N84="nulová",J84,0)</f>
        <v>0</v>
      </c>
      <c r="BJ84" s="19" t="s">
        <v>90</v>
      </c>
      <c r="BK84" s="226">
        <f>ROUND(I84*H84,2)</f>
        <v>0</v>
      </c>
      <c r="BL84" s="19" t="s">
        <v>274</v>
      </c>
      <c r="BM84" s="225" t="s">
        <v>864</v>
      </c>
    </row>
    <row r="85" s="2" customFormat="1">
      <c r="A85" s="40"/>
      <c r="B85" s="41"/>
      <c r="C85" s="42"/>
      <c r="D85" s="227" t="s">
        <v>147</v>
      </c>
      <c r="E85" s="42"/>
      <c r="F85" s="228" t="s">
        <v>865</v>
      </c>
      <c r="G85" s="42"/>
      <c r="H85" s="42"/>
      <c r="I85" s="229"/>
      <c r="J85" s="42"/>
      <c r="K85" s="42"/>
      <c r="L85" s="46"/>
      <c r="M85" s="288"/>
      <c r="N85" s="289"/>
      <c r="O85" s="290"/>
      <c r="P85" s="290"/>
      <c r="Q85" s="290"/>
      <c r="R85" s="290"/>
      <c r="S85" s="290"/>
      <c r="T85" s="291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147</v>
      </c>
      <c r="AU85" s="19" t="s">
        <v>90</v>
      </c>
    </row>
    <row r="86" s="2" customFormat="1" ht="6.96" customHeight="1">
      <c r="A86" s="40"/>
      <c r="B86" s="61"/>
      <c r="C86" s="62"/>
      <c r="D86" s="62"/>
      <c r="E86" s="62"/>
      <c r="F86" s="62"/>
      <c r="G86" s="62"/>
      <c r="H86" s="62"/>
      <c r="I86" s="62"/>
      <c r="J86" s="62"/>
      <c r="K86" s="62"/>
      <c r="L86" s="46"/>
      <c r="M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</sheetData>
  <sheetProtection sheet="1" autoFilter="0" formatColumns="0" formatRows="0" objects="1" scenarios="1" spinCount="100000" saltValue="otcUc8Yii7OUq0J/k/HnK8DFehG4EVLGuyOExHZ+kOa1oUaB/hkMrLgm2hKjVS2NO4xpxGh6nBGCCCbAkEuuTA==" hashValue="zKQAwtEUUBY9/7dNrjMYTIsBeJTizkAy3QiudD5EOtWXQh3J+bdPUtRBlPGKlP7uOTyE0Doh+o7Ujx8rRTgruA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90</v>
      </c>
    </row>
    <row r="4" s="1" customFormat="1" ht="24.96" customHeight="1">
      <c r="B4" s="22"/>
      <c r="D4" s="142" t="s">
        <v>98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Ul. T.G. Masaryka č.p. 2320, stavební úpravy bytu č.4</v>
      </c>
      <c r="F7" s="144"/>
      <c r="G7" s="144"/>
      <c r="H7" s="144"/>
      <c r="L7" s="22"/>
    </row>
    <row r="8" s="1" customFormat="1" ht="12" customHeight="1">
      <c r="B8" s="22"/>
      <c r="D8" s="144" t="s">
        <v>99</v>
      </c>
      <c r="L8" s="22"/>
    </row>
    <row r="9" s="2" customFormat="1" ht="16.5" customHeight="1">
      <c r="A9" s="40"/>
      <c r="B9" s="46"/>
      <c r="C9" s="40"/>
      <c r="D9" s="40"/>
      <c r="E9" s="145" t="s">
        <v>859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866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867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868</v>
      </c>
      <c r="G14" s="40"/>
      <c r="H14" s="40"/>
      <c r="I14" s="144" t="s">
        <v>23</v>
      </c>
      <c r="J14" s="148" t="str">
        <f>'Rekapitulace stavby'!AN8</f>
        <v>9. 6. 2023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869</v>
      </c>
      <c r="F23" s="40"/>
      <c r="G23" s="40"/>
      <c r="H23" s="40"/>
      <c r="I23" s="144" t="s">
        <v>29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870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40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42</v>
      </c>
      <c r="E32" s="40"/>
      <c r="F32" s="40"/>
      <c r="G32" s="40"/>
      <c r="H32" s="40"/>
      <c r="I32" s="40"/>
      <c r="J32" s="155">
        <f>ROUND(J95,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44</v>
      </c>
      <c r="G34" s="40"/>
      <c r="H34" s="40"/>
      <c r="I34" s="156" t="s">
        <v>43</v>
      </c>
      <c r="J34" s="156" t="s">
        <v>45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46</v>
      </c>
      <c r="E35" s="144" t="s">
        <v>47</v>
      </c>
      <c r="F35" s="158">
        <f>ROUND((SUM(BE95:BE231)),  2)</f>
        <v>0</v>
      </c>
      <c r="G35" s="40"/>
      <c r="H35" s="40"/>
      <c r="I35" s="159">
        <v>0.20999999999999999</v>
      </c>
      <c r="J35" s="158">
        <f>ROUND(((SUM(BE95:BE231))*I35),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48</v>
      </c>
      <c r="F36" s="158">
        <f>ROUND((SUM(BF95:BF231)),  2)</f>
        <v>0</v>
      </c>
      <c r="G36" s="40"/>
      <c r="H36" s="40"/>
      <c r="I36" s="159">
        <v>0.14999999999999999</v>
      </c>
      <c r="J36" s="158">
        <f>ROUND(((SUM(BF95:BF231))*I36),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49</v>
      </c>
      <c r="F37" s="158">
        <f>ROUND((SUM(BG95:BG231)),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50</v>
      </c>
      <c r="F38" s="158">
        <f>ROUND((SUM(BH95:BH231)),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51</v>
      </c>
      <c r="F39" s="158">
        <f>ROUND((SUM(BI95:BI231)),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Ul. T.G. Masaryka č.p. 2320, stavební úpravy bytu č.4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859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866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D.1.4.1 - Zdravotně technické instalace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Frýdek - Místek</v>
      </c>
      <c r="G56" s="42"/>
      <c r="H56" s="42"/>
      <c r="I56" s="34" t="s">
        <v>23</v>
      </c>
      <c r="J56" s="74" t="str">
        <f>IF(J14="","",J14)</f>
        <v>9. 6. 2023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Statutární město Frýdek-Místek</v>
      </c>
      <c r="G58" s="42"/>
      <c r="H58" s="42"/>
      <c r="I58" s="34" t="s">
        <v>33</v>
      </c>
      <c r="J58" s="38" t="str">
        <f>E23</f>
        <v xml:space="preserve">Ing. Miloslav Klich, Projekce  Kunčičky u Bašky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Johančíková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102</v>
      </c>
      <c r="D61" s="173"/>
      <c r="E61" s="173"/>
      <c r="F61" s="173"/>
      <c r="G61" s="173"/>
      <c r="H61" s="173"/>
      <c r="I61" s="173"/>
      <c r="J61" s="174" t="s">
        <v>103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74</v>
      </c>
      <c r="D63" s="42"/>
      <c r="E63" s="42"/>
      <c r="F63" s="42"/>
      <c r="G63" s="42"/>
      <c r="H63" s="42"/>
      <c r="I63" s="42"/>
      <c r="J63" s="104">
        <f>J95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104</v>
      </c>
    </row>
    <row r="64" s="9" customFormat="1" ht="24.96" customHeight="1">
      <c r="A64" s="9"/>
      <c r="B64" s="176"/>
      <c r="C64" s="177"/>
      <c r="D64" s="178" t="s">
        <v>871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872</v>
      </c>
      <c r="E65" s="179"/>
      <c r="F65" s="179"/>
      <c r="G65" s="179"/>
      <c r="H65" s="179"/>
      <c r="I65" s="179"/>
      <c r="J65" s="180">
        <f>J113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873</v>
      </c>
      <c r="E66" s="179"/>
      <c r="F66" s="179"/>
      <c r="G66" s="179"/>
      <c r="H66" s="179"/>
      <c r="I66" s="179"/>
      <c r="J66" s="180">
        <f>J136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874</v>
      </c>
      <c r="E67" s="179"/>
      <c r="F67" s="179"/>
      <c r="G67" s="179"/>
      <c r="H67" s="179"/>
      <c r="I67" s="179"/>
      <c r="J67" s="180">
        <f>J163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875</v>
      </c>
      <c r="E68" s="179"/>
      <c r="F68" s="179"/>
      <c r="G68" s="179"/>
      <c r="H68" s="179"/>
      <c r="I68" s="179"/>
      <c r="J68" s="180">
        <f>J182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876</v>
      </c>
      <c r="E69" s="179"/>
      <c r="F69" s="179"/>
      <c r="G69" s="179"/>
      <c r="H69" s="179"/>
      <c r="I69" s="179"/>
      <c r="J69" s="180">
        <f>J191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877</v>
      </c>
      <c r="E70" s="179"/>
      <c r="F70" s="179"/>
      <c r="G70" s="179"/>
      <c r="H70" s="179"/>
      <c r="I70" s="179"/>
      <c r="J70" s="180">
        <f>J202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6"/>
      <c r="C71" s="177"/>
      <c r="D71" s="178" t="s">
        <v>878</v>
      </c>
      <c r="E71" s="179"/>
      <c r="F71" s="179"/>
      <c r="G71" s="179"/>
      <c r="H71" s="179"/>
      <c r="I71" s="179"/>
      <c r="J71" s="180">
        <f>J207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6"/>
      <c r="C72" s="177"/>
      <c r="D72" s="178" t="s">
        <v>879</v>
      </c>
      <c r="E72" s="179"/>
      <c r="F72" s="179"/>
      <c r="G72" s="179"/>
      <c r="H72" s="179"/>
      <c r="I72" s="179"/>
      <c r="J72" s="180">
        <f>J222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6"/>
      <c r="C73" s="177"/>
      <c r="D73" s="178" t="s">
        <v>880</v>
      </c>
      <c r="E73" s="179"/>
      <c r="F73" s="179"/>
      <c r="G73" s="179"/>
      <c r="H73" s="179"/>
      <c r="I73" s="179"/>
      <c r="J73" s="180">
        <f>J227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122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1" t="str">
        <f>E7</f>
        <v>Ul. T.G. Masaryka č.p. 2320, stavební úpravy bytu č.4</v>
      </c>
      <c r="F83" s="34"/>
      <c r="G83" s="34"/>
      <c r="H83" s="34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99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0"/>
      <c r="B85" s="41"/>
      <c r="C85" s="42"/>
      <c r="D85" s="42"/>
      <c r="E85" s="171" t="s">
        <v>859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866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E11</f>
        <v>D.1.4.1 - Zdravotně technické instalace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F14</f>
        <v>Frýdek - Místek</v>
      </c>
      <c r="G89" s="42"/>
      <c r="H89" s="42"/>
      <c r="I89" s="34" t="s">
        <v>23</v>
      </c>
      <c r="J89" s="74" t="str">
        <f>IF(J14="","",J14)</f>
        <v>9. 6. 2023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40.05" customHeight="1">
      <c r="A91" s="40"/>
      <c r="B91" s="41"/>
      <c r="C91" s="34" t="s">
        <v>25</v>
      </c>
      <c r="D91" s="42"/>
      <c r="E91" s="42"/>
      <c r="F91" s="29" t="str">
        <f>E17</f>
        <v>Statutární město Frýdek-Místek</v>
      </c>
      <c r="G91" s="42"/>
      <c r="H91" s="42"/>
      <c r="I91" s="34" t="s">
        <v>33</v>
      </c>
      <c r="J91" s="38" t="str">
        <f>E23</f>
        <v xml:space="preserve">Ing. Miloslav Klich, Projekce  Kunčičky u Bašky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31</v>
      </c>
      <c r="D92" s="42"/>
      <c r="E92" s="42"/>
      <c r="F92" s="29" t="str">
        <f>IF(E20="","",E20)</f>
        <v>Vyplň údaj</v>
      </c>
      <c r="G92" s="42"/>
      <c r="H92" s="42"/>
      <c r="I92" s="34" t="s">
        <v>38</v>
      </c>
      <c r="J92" s="38" t="str">
        <f>E26</f>
        <v>Johančíková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7"/>
      <c r="B94" s="188"/>
      <c r="C94" s="189" t="s">
        <v>123</v>
      </c>
      <c r="D94" s="190" t="s">
        <v>61</v>
      </c>
      <c r="E94" s="190" t="s">
        <v>57</v>
      </c>
      <c r="F94" s="190" t="s">
        <v>58</v>
      </c>
      <c r="G94" s="190" t="s">
        <v>124</v>
      </c>
      <c r="H94" s="190" t="s">
        <v>125</v>
      </c>
      <c r="I94" s="190" t="s">
        <v>126</v>
      </c>
      <c r="J94" s="190" t="s">
        <v>103</v>
      </c>
      <c r="K94" s="191" t="s">
        <v>127</v>
      </c>
      <c r="L94" s="192"/>
      <c r="M94" s="94" t="s">
        <v>19</v>
      </c>
      <c r="N94" s="95" t="s">
        <v>46</v>
      </c>
      <c r="O94" s="95" t="s">
        <v>128</v>
      </c>
      <c r="P94" s="95" t="s">
        <v>129</v>
      </c>
      <c r="Q94" s="95" t="s">
        <v>130</v>
      </c>
      <c r="R94" s="95" t="s">
        <v>131</v>
      </c>
      <c r="S94" s="95" t="s">
        <v>132</v>
      </c>
      <c r="T94" s="96" t="s">
        <v>133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40"/>
      <c r="B95" s="41"/>
      <c r="C95" s="101" t="s">
        <v>134</v>
      </c>
      <c r="D95" s="42"/>
      <c r="E95" s="42"/>
      <c r="F95" s="42"/>
      <c r="G95" s="42"/>
      <c r="H95" s="42"/>
      <c r="I95" s="42"/>
      <c r="J95" s="193">
        <f>BK95</f>
        <v>0</v>
      </c>
      <c r="K95" s="42"/>
      <c r="L95" s="46"/>
      <c r="M95" s="97"/>
      <c r="N95" s="194"/>
      <c r="O95" s="98"/>
      <c r="P95" s="195">
        <f>P96+P113+P136+P163+P182+P191+P202+P207+P222+P227</f>
        <v>0</v>
      </c>
      <c r="Q95" s="98"/>
      <c r="R95" s="195">
        <f>R96+R113+R136+R163+R182+R191+R202+R207+R222+R227</f>
        <v>0.16897000000000001</v>
      </c>
      <c r="S95" s="98"/>
      <c r="T95" s="196">
        <f>T96+T113+T136+T163+T182+T191+T202+T207+T222+T227</f>
        <v>0.22125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75</v>
      </c>
      <c r="AU95" s="19" t="s">
        <v>104</v>
      </c>
      <c r="BK95" s="197">
        <f>BK96+BK113+BK136+BK163+BK182+BK191+BK202+BK207+BK222+BK227</f>
        <v>0</v>
      </c>
    </row>
    <row r="96" s="12" customFormat="1" ht="25.92" customHeight="1">
      <c r="A96" s="12"/>
      <c r="B96" s="198"/>
      <c r="C96" s="199"/>
      <c r="D96" s="200" t="s">
        <v>75</v>
      </c>
      <c r="E96" s="201" t="s">
        <v>881</v>
      </c>
      <c r="F96" s="201" t="s">
        <v>882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SUM(P97:P112)</f>
        <v>0</v>
      </c>
      <c r="Q96" s="206"/>
      <c r="R96" s="207">
        <f>SUM(R97:R112)</f>
        <v>0.010369999999999999</v>
      </c>
      <c r="S96" s="206"/>
      <c r="T96" s="208">
        <f>SUM(T97:T112)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90</v>
      </c>
      <c r="AT96" s="210" t="s">
        <v>75</v>
      </c>
      <c r="AU96" s="210" t="s">
        <v>76</v>
      </c>
      <c r="AY96" s="209" t="s">
        <v>137</v>
      </c>
      <c r="BK96" s="211">
        <f>SUM(BK97:BK112)</f>
        <v>0</v>
      </c>
    </row>
    <row r="97" s="2" customFormat="1" ht="16.5" customHeight="1">
      <c r="A97" s="40"/>
      <c r="B97" s="41"/>
      <c r="C97" s="214" t="s">
        <v>84</v>
      </c>
      <c r="D97" s="214" t="s">
        <v>140</v>
      </c>
      <c r="E97" s="215" t="s">
        <v>883</v>
      </c>
      <c r="F97" s="216" t="s">
        <v>884</v>
      </c>
      <c r="G97" s="217" t="s">
        <v>277</v>
      </c>
      <c r="H97" s="218">
        <v>4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47</v>
      </c>
      <c r="O97" s="86"/>
      <c r="P97" s="223">
        <f>O97*H97</f>
        <v>0</v>
      </c>
      <c r="Q97" s="223">
        <v>0.00040999999999999999</v>
      </c>
      <c r="R97" s="223">
        <f>Q97*H97</f>
        <v>0.00164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274</v>
      </c>
      <c r="AT97" s="225" t="s">
        <v>140</v>
      </c>
      <c r="AU97" s="225" t="s">
        <v>84</v>
      </c>
      <c r="AY97" s="19" t="s">
        <v>137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84</v>
      </c>
      <c r="BK97" s="226">
        <f>ROUND(I97*H97,2)</f>
        <v>0</v>
      </c>
      <c r="BL97" s="19" t="s">
        <v>274</v>
      </c>
      <c r="BM97" s="225" t="s">
        <v>885</v>
      </c>
    </row>
    <row r="98" s="2" customFormat="1">
      <c r="A98" s="40"/>
      <c r="B98" s="41"/>
      <c r="C98" s="42"/>
      <c r="D98" s="227" t="s">
        <v>147</v>
      </c>
      <c r="E98" s="42"/>
      <c r="F98" s="228" t="s">
        <v>886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147</v>
      </c>
      <c r="AU98" s="19" t="s">
        <v>84</v>
      </c>
    </row>
    <row r="99" s="2" customFormat="1" ht="16.5" customHeight="1">
      <c r="A99" s="40"/>
      <c r="B99" s="41"/>
      <c r="C99" s="214" t="s">
        <v>90</v>
      </c>
      <c r="D99" s="214" t="s">
        <v>140</v>
      </c>
      <c r="E99" s="215" t="s">
        <v>887</v>
      </c>
      <c r="F99" s="216" t="s">
        <v>888</v>
      </c>
      <c r="G99" s="217" t="s">
        <v>277</v>
      </c>
      <c r="H99" s="218">
        <v>3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47</v>
      </c>
      <c r="O99" s="86"/>
      <c r="P99" s="223">
        <f>O99*H99</f>
        <v>0</v>
      </c>
      <c r="Q99" s="223">
        <v>0.00048000000000000001</v>
      </c>
      <c r="R99" s="223">
        <f>Q99*H99</f>
        <v>0.0014400000000000001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274</v>
      </c>
      <c r="AT99" s="225" t="s">
        <v>140</v>
      </c>
      <c r="AU99" s="225" t="s">
        <v>84</v>
      </c>
      <c r="AY99" s="19" t="s">
        <v>137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84</v>
      </c>
      <c r="BK99" s="226">
        <f>ROUND(I99*H99,2)</f>
        <v>0</v>
      </c>
      <c r="BL99" s="19" t="s">
        <v>274</v>
      </c>
      <c r="BM99" s="225" t="s">
        <v>889</v>
      </c>
    </row>
    <row r="100" s="2" customFormat="1">
      <c r="A100" s="40"/>
      <c r="B100" s="41"/>
      <c r="C100" s="42"/>
      <c r="D100" s="227" t="s">
        <v>147</v>
      </c>
      <c r="E100" s="42"/>
      <c r="F100" s="228" t="s">
        <v>890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147</v>
      </c>
      <c r="AU100" s="19" t="s">
        <v>84</v>
      </c>
    </row>
    <row r="101" s="2" customFormat="1" ht="16.5" customHeight="1">
      <c r="A101" s="40"/>
      <c r="B101" s="41"/>
      <c r="C101" s="214" t="s">
        <v>138</v>
      </c>
      <c r="D101" s="214" t="s">
        <v>140</v>
      </c>
      <c r="E101" s="215" t="s">
        <v>891</v>
      </c>
      <c r="F101" s="216" t="s">
        <v>892</v>
      </c>
      <c r="G101" s="217" t="s">
        <v>277</v>
      </c>
      <c r="H101" s="218">
        <v>5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47</v>
      </c>
      <c r="O101" s="86"/>
      <c r="P101" s="223">
        <f>O101*H101</f>
        <v>0</v>
      </c>
      <c r="Q101" s="223">
        <v>0.00071000000000000002</v>
      </c>
      <c r="R101" s="223">
        <f>Q101*H101</f>
        <v>0.0035500000000000002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274</v>
      </c>
      <c r="AT101" s="225" t="s">
        <v>140</v>
      </c>
      <c r="AU101" s="225" t="s">
        <v>84</v>
      </c>
      <c r="AY101" s="19" t="s">
        <v>137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84</v>
      </c>
      <c r="BK101" s="226">
        <f>ROUND(I101*H101,2)</f>
        <v>0</v>
      </c>
      <c r="BL101" s="19" t="s">
        <v>274</v>
      </c>
      <c r="BM101" s="225" t="s">
        <v>893</v>
      </c>
    </row>
    <row r="102" s="2" customFormat="1">
      <c r="A102" s="40"/>
      <c r="B102" s="41"/>
      <c r="C102" s="42"/>
      <c r="D102" s="227" t="s">
        <v>147</v>
      </c>
      <c r="E102" s="42"/>
      <c r="F102" s="228" t="s">
        <v>894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147</v>
      </c>
      <c r="AU102" s="19" t="s">
        <v>84</v>
      </c>
    </row>
    <row r="103" s="2" customFormat="1" ht="16.5" customHeight="1">
      <c r="A103" s="40"/>
      <c r="B103" s="41"/>
      <c r="C103" s="214" t="s">
        <v>145</v>
      </c>
      <c r="D103" s="214" t="s">
        <v>140</v>
      </c>
      <c r="E103" s="215" t="s">
        <v>895</v>
      </c>
      <c r="F103" s="216" t="s">
        <v>896</v>
      </c>
      <c r="G103" s="217" t="s">
        <v>277</v>
      </c>
      <c r="H103" s="218">
        <v>1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47</v>
      </c>
      <c r="O103" s="86"/>
      <c r="P103" s="223">
        <f>O103*H103</f>
        <v>0</v>
      </c>
      <c r="Q103" s="223">
        <v>0.0022399999999999998</v>
      </c>
      <c r="R103" s="223">
        <f>Q103*H103</f>
        <v>0.0022399999999999998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274</v>
      </c>
      <c r="AT103" s="225" t="s">
        <v>140</v>
      </c>
      <c r="AU103" s="225" t="s">
        <v>84</v>
      </c>
      <c r="AY103" s="19" t="s">
        <v>137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84</v>
      </c>
      <c r="BK103" s="226">
        <f>ROUND(I103*H103,2)</f>
        <v>0</v>
      </c>
      <c r="BL103" s="19" t="s">
        <v>274</v>
      </c>
      <c r="BM103" s="225" t="s">
        <v>897</v>
      </c>
    </row>
    <row r="104" s="2" customFormat="1">
      <c r="A104" s="40"/>
      <c r="B104" s="41"/>
      <c r="C104" s="42"/>
      <c r="D104" s="227" t="s">
        <v>147</v>
      </c>
      <c r="E104" s="42"/>
      <c r="F104" s="228" t="s">
        <v>898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147</v>
      </c>
      <c r="AU104" s="19" t="s">
        <v>84</v>
      </c>
    </row>
    <row r="105" s="2" customFormat="1" ht="24.15" customHeight="1">
      <c r="A105" s="40"/>
      <c r="B105" s="41"/>
      <c r="C105" s="214" t="s">
        <v>189</v>
      </c>
      <c r="D105" s="214" t="s">
        <v>140</v>
      </c>
      <c r="E105" s="215" t="s">
        <v>899</v>
      </c>
      <c r="F105" s="216" t="s">
        <v>900</v>
      </c>
      <c r="G105" s="217" t="s">
        <v>143</v>
      </c>
      <c r="H105" s="218">
        <v>3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47</v>
      </c>
      <c r="O105" s="86"/>
      <c r="P105" s="223">
        <f>O105*H105</f>
        <v>0</v>
      </c>
      <c r="Q105" s="223">
        <v>0.00050000000000000001</v>
      </c>
      <c r="R105" s="223">
        <f>Q105*H105</f>
        <v>0.0015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274</v>
      </c>
      <c r="AT105" s="225" t="s">
        <v>140</v>
      </c>
      <c r="AU105" s="225" t="s">
        <v>84</v>
      </c>
      <c r="AY105" s="19" t="s">
        <v>137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84</v>
      </c>
      <c r="BK105" s="226">
        <f>ROUND(I105*H105,2)</f>
        <v>0</v>
      </c>
      <c r="BL105" s="19" t="s">
        <v>274</v>
      </c>
      <c r="BM105" s="225" t="s">
        <v>901</v>
      </c>
    </row>
    <row r="106" s="2" customFormat="1">
      <c r="A106" s="40"/>
      <c r="B106" s="41"/>
      <c r="C106" s="42"/>
      <c r="D106" s="227" t="s">
        <v>147</v>
      </c>
      <c r="E106" s="42"/>
      <c r="F106" s="228" t="s">
        <v>902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147</v>
      </c>
      <c r="AU106" s="19" t="s">
        <v>84</v>
      </c>
    </row>
    <row r="107" s="2" customFormat="1" ht="21.75" customHeight="1">
      <c r="A107" s="40"/>
      <c r="B107" s="41"/>
      <c r="C107" s="214" t="s">
        <v>160</v>
      </c>
      <c r="D107" s="214" t="s">
        <v>140</v>
      </c>
      <c r="E107" s="215" t="s">
        <v>903</v>
      </c>
      <c r="F107" s="216" t="s">
        <v>904</v>
      </c>
      <c r="G107" s="217" t="s">
        <v>277</v>
      </c>
      <c r="H107" s="218">
        <v>13</v>
      </c>
      <c r="I107" s="219"/>
      <c r="J107" s="220">
        <f>ROUND(I107*H107,2)</f>
        <v>0</v>
      </c>
      <c r="K107" s="216" t="s">
        <v>19</v>
      </c>
      <c r="L107" s="46"/>
      <c r="M107" s="221" t="s">
        <v>19</v>
      </c>
      <c r="N107" s="222" t="s">
        <v>47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274</v>
      </c>
      <c r="AT107" s="225" t="s">
        <v>140</v>
      </c>
      <c r="AU107" s="225" t="s">
        <v>84</v>
      </c>
      <c r="AY107" s="19" t="s">
        <v>137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84</v>
      </c>
      <c r="BK107" s="226">
        <f>ROUND(I107*H107,2)</f>
        <v>0</v>
      </c>
      <c r="BL107" s="19" t="s">
        <v>274</v>
      </c>
      <c r="BM107" s="225" t="s">
        <v>905</v>
      </c>
    </row>
    <row r="108" s="2" customFormat="1">
      <c r="A108" s="40"/>
      <c r="B108" s="41"/>
      <c r="C108" s="42"/>
      <c r="D108" s="227" t="s">
        <v>147</v>
      </c>
      <c r="E108" s="42"/>
      <c r="F108" s="228" t="s">
        <v>906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147</v>
      </c>
      <c r="AU108" s="19" t="s">
        <v>84</v>
      </c>
    </row>
    <row r="109" s="2" customFormat="1" ht="24.15" customHeight="1">
      <c r="A109" s="40"/>
      <c r="B109" s="41"/>
      <c r="C109" s="214" t="s">
        <v>201</v>
      </c>
      <c r="D109" s="214" t="s">
        <v>140</v>
      </c>
      <c r="E109" s="215" t="s">
        <v>907</v>
      </c>
      <c r="F109" s="216" t="s">
        <v>908</v>
      </c>
      <c r="G109" s="217" t="s">
        <v>435</v>
      </c>
      <c r="H109" s="218">
        <v>1</v>
      </c>
      <c r="I109" s="219"/>
      <c r="J109" s="220">
        <f>ROUND(I109*H109,2)</f>
        <v>0</v>
      </c>
      <c r="K109" s="216" t="s">
        <v>19</v>
      </c>
      <c r="L109" s="46"/>
      <c r="M109" s="221" t="s">
        <v>19</v>
      </c>
      <c r="N109" s="222" t="s">
        <v>47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274</v>
      </c>
      <c r="AT109" s="225" t="s">
        <v>140</v>
      </c>
      <c r="AU109" s="225" t="s">
        <v>84</v>
      </c>
      <c r="AY109" s="19" t="s">
        <v>137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84</v>
      </c>
      <c r="BK109" s="226">
        <f>ROUND(I109*H109,2)</f>
        <v>0</v>
      </c>
      <c r="BL109" s="19" t="s">
        <v>274</v>
      </c>
      <c r="BM109" s="225" t="s">
        <v>909</v>
      </c>
    </row>
    <row r="110" s="2" customFormat="1">
      <c r="A110" s="40"/>
      <c r="B110" s="41"/>
      <c r="C110" s="42"/>
      <c r="D110" s="227" t="s">
        <v>147</v>
      </c>
      <c r="E110" s="42"/>
      <c r="F110" s="228" t="s">
        <v>908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147</v>
      </c>
      <c r="AU110" s="19" t="s">
        <v>84</v>
      </c>
    </row>
    <row r="111" s="2" customFormat="1" ht="24.15" customHeight="1">
      <c r="A111" s="40"/>
      <c r="B111" s="41"/>
      <c r="C111" s="214" t="s">
        <v>209</v>
      </c>
      <c r="D111" s="214" t="s">
        <v>140</v>
      </c>
      <c r="E111" s="215" t="s">
        <v>910</v>
      </c>
      <c r="F111" s="216" t="s">
        <v>911</v>
      </c>
      <c r="G111" s="217" t="s">
        <v>348</v>
      </c>
      <c r="H111" s="287"/>
      <c r="I111" s="219"/>
      <c r="J111" s="220">
        <f>ROUND(I111*H111,2)</f>
        <v>0</v>
      </c>
      <c r="K111" s="216" t="s">
        <v>19</v>
      </c>
      <c r="L111" s="46"/>
      <c r="M111" s="221" t="s">
        <v>19</v>
      </c>
      <c r="N111" s="222" t="s">
        <v>47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274</v>
      </c>
      <c r="AT111" s="225" t="s">
        <v>140</v>
      </c>
      <c r="AU111" s="225" t="s">
        <v>84</v>
      </c>
      <c r="AY111" s="19" t="s">
        <v>137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84</v>
      </c>
      <c r="BK111" s="226">
        <f>ROUND(I111*H111,2)</f>
        <v>0</v>
      </c>
      <c r="BL111" s="19" t="s">
        <v>274</v>
      </c>
      <c r="BM111" s="225" t="s">
        <v>912</v>
      </c>
    </row>
    <row r="112" s="2" customFormat="1">
      <c r="A112" s="40"/>
      <c r="B112" s="41"/>
      <c r="C112" s="42"/>
      <c r="D112" s="227" t="s">
        <v>147</v>
      </c>
      <c r="E112" s="42"/>
      <c r="F112" s="228" t="s">
        <v>913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147</v>
      </c>
      <c r="AU112" s="19" t="s">
        <v>84</v>
      </c>
    </row>
    <row r="113" s="12" customFormat="1" ht="25.92" customHeight="1">
      <c r="A113" s="12"/>
      <c r="B113" s="198"/>
      <c r="C113" s="199"/>
      <c r="D113" s="200" t="s">
        <v>75</v>
      </c>
      <c r="E113" s="201" t="s">
        <v>914</v>
      </c>
      <c r="F113" s="201" t="s">
        <v>915</v>
      </c>
      <c r="G113" s="199"/>
      <c r="H113" s="199"/>
      <c r="I113" s="202"/>
      <c r="J113" s="203">
        <f>BK113</f>
        <v>0</v>
      </c>
      <c r="K113" s="199"/>
      <c r="L113" s="204"/>
      <c r="M113" s="205"/>
      <c r="N113" s="206"/>
      <c r="O113" s="206"/>
      <c r="P113" s="207">
        <f>SUM(P114:P135)</f>
        <v>0</v>
      </c>
      <c r="Q113" s="206"/>
      <c r="R113" s="207">
        <f>SUM(R114:R135)</f>
        <v>0.032780000000000004</v>
      </c>
      <c r="S113" s="206"/>
      <c r="T113" s="208">
        <f>SUM(T114:T135)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9" t="s">
        <v>90</v>
      </c>
      <c r="AT113" s="210" t="s">
        <v>75</v>
      </c>
      <c r="AU113" s="210" t="s">
        <v>76</v>
      </c>
      <c r="AY113" s="209" t="s">
        <v>137</v>
      </c>
      <c r="BK113" s="211">
        <f>SUM(BK114:BK135)</f>
        <v>0</v>
      </c>
    </row>
    <row r="114" s="2" customFormat="1" ht="24.15" customHeight="1">
      <c r="A114" s="40"/>
      <c r="B114" s="41"/>
      <c r="C114" s="214" t="s">
        <v>216</v>
      </c>
      <c r="D114" s="214" t="s">
        <v>140</v>
      </c>
      <c r="E114" s="215" t="s">
        <v>916</v>
      </c>
      <c r="F114" s="216" t="s">
        <v>917</v>
      </c>
      <c r="G114" s="217" t="s">
        <v>277</v>
      </c>
      <c r="H114" s="218">
        <v>22</v>
      </c>
      <c r="I114" s="219"/>
      <c r="J114" s="220">
        <f>ROUND(I114*H114,2)</f>
        <v>0</v>
      </c>
      <c r="K114" s="216" t="s">
        <v>19</v>
      </c>
      <c r="L114" s="46"/>
      <c r="M114" s="221" t="s">
        <v>19</v>
      </c>
      <c r="N114" s="222" t="s">
        <v>47</v>
      </c>
      <c r="O114" s="86"/>
      <c r="P114" s="223">
        <f>O114*H114</f>
        <v>0</v>
      </c>
      <c r="Q114" s="223">
        <v>0.00084000000000000003</v>
      </c>
      <c r="R114" s="223">
        <f>Q114*H114</f>
        <v>0.01848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274</v>
      </c>
      <c r="AT114" s="225" t="s">
        <v>140</v>
      </c>
      <c r="AU114" s="225" t="s">
        <v>84</v>
      </c>
      <c r="AY114" s="19" t="s">
        <v>137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84</v>
      </c>
      <c r="BK114" s="226">
        <f>ROUND(I114*H114,2)</f>
        <v>0</v>
      </c>
      <c r="BL114" s="19" t="s">
        <v>274</v>
      </c>
      <c r="BM114" s="225" t="s">
        <v>918</v>
      </c>
    </row>
    <row r="115" s="2" customFormat="1">
      <c r="A115" s="40"/>
      <c r="B115" s="41"/>
      <c r="C115" s="42"/>
      <c r="D115" s="227" t="s">
        <v>147</v>
      </c>
      <c r="E115" s="42"/>
      <c r="F115" s="228" t="s">
        <v>919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147</v>
      </c>
      <c r="AU115" s="19" t="s">
        <v>84</v>
      </c>
    </row>
    <row r="116" s="2" customFormat="1" ht="24.15" customHeight="1">
      <c r="A116" s="40"/>
      <c r="B116" s="41"/>
      <c r="C116" s="214" t="s">
        <v>222</v>
      </c>
      <c r="D116" s="214" t="s">
        <v>140</v>
      </c>
      <c r="E116" s="215" t="s">
        <v>920</v>
      </c>
      <c r="F116" s="216" t="s">
        <v>921</v>
      </c>
      <c r="G116" s="217" t="s">
        <v>435</v>
      </c>
      <c r="H116" s="218">
        <v>1</v>
      </c>
      <c r="I116" s="219"/>
      <c r="J116" s="220">
        <f>ROUND(I116*H116,2)</f>
        <v>0</v>
      </c>
      <c r="K116" s="216" t="s">
        <v>19</v>
      </c>
      <c r="L116" s="46"/>
      <c r="M116" s="221" t="s">
        <v>19</v>
      </c>
      <c r="N116" s="222" t="s">
        <v>47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274</v>
      </c>
      <c r="AT116" s="225" t="s">
        <v>140</v>
      </c>
      <c r="AU116" s="225" t="s">
        <v>84</v>
      </c>
      <c r="AY116" s="19" t="s">
        <v>137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84</v>
      </c>
      <c r="BK116" s="226">
        <f>ROUND(I116*H116,2)</f>
        <v>0</v>
      </c>
      <c r="BL116" s="19" t="s">
        <v>274</v>
      </c>
      <c r="BM116" s="225" t="s">
        <v>922</v>
      </c>
    </row>
    <row r="117" s="2" customFormat="1">
      <c r="A117" s="40"/>
      <c r="B117" s="41"/>
      <c r="C117" s="42"/>
      <c r="D117" s="227" t="s">
        <v>147</v>
      </c>
      <c r="E117" s="42"/>
      <c r="F117" s="228" t="s">
        <v>923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147</v>
      </c>
      <c r="AU117" s="19" t="s">
        <v>84</v>
      </c>
    </row>
    <row r="118" s="2" customFormat="1" ht="37.8" customHeight="1">
      <c r="A118" s="40"/>
      <c r="B118" s="41"/>
      <c r="C118" s="214" t="s">
        <v>229</v>
      </c>
      <c r="D118" s="214" t="s">
        <v>140</v>
      </c>
      <c r="E118" s="215" t="s">
        <v>924</v>
      </c>
      <c r="F118" s="216" t="s">
        <v>925</v>
      </c>
      <c r="G118" s="217" t="s">
        <v>277</v>
      </c>
      <c r="H118" s="218">
        <v>22</v>
      </c>
      <c r="I118" s="219"/>
      <c r="J118" s="220">
        <f>ROUND(I118*H118,2)</f>
        <v>0</v>
      </c>
      <c r="K118" s="216" t="s">
        <v>19</v>
      </c>
      <c r="L118" s="46"/>
      <c r="M118" s="221" t="s">
        <v>19</v>
      </c>
      <c r="N118" s="222" t="s">
        <v>47</v>
      </c>
      <c r="O118" s="86"/>
      <c r="P118" s="223">
        <f>O118*H118</f>
        <v>0</v>
      </c>
      <c r="Q118" s="223">
        <v>6.9999999999999994E-05</v>
      </c>
      <c r="R118" s="223">
        <f>Q118*H118</f>
        <v>0.0015399999999999999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274</v>
      </c>
      <c r="AT118" s="225" t="s">
        <v>140</v>
      </c>
      <c r="AU118" s="225" t="s">
        <v>84</v>
      </c>
      <c r="AY118" s="19" t="s">
        <v>137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84</v>
      </c>
      <c r="BK118" s="226">
        <f>ROUND(I118*H118,2)</f>
        <v>0</v>
      </c>
      <c r="BL118" s="19" t="s">
        <v>274</v>
      </c>
      <c r="BM118" s="225" t="s">
        <v>926</v>
      </c>
    </row>
    <row r="119" s="2" customFormat="1">
      <c r="A119" s="40"/>
      <c r="B119" s="41"/>
      <c r="C119" s="42"/>
      <c r="D119" s="227" t="s">
        <v>147</v>
      </c>
      <c r="E119" s="42"/>
      <c r="F119" s="228" t="s">
        <v>927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147</v>
      </c>
      <c r="AU119" s="19" t="s">
        <v>84</v>
      </c>
    </row>
    <row r="120" s="2" customFormat="1" ht="21.75" customHeight="1">
      <c r="A120" s="40"/>
      <c r="B120" s="41"/>
      <c r="C120" s="214" t="s">
        <v>244</v>
      </c>
      <c r="D120" s="214" t="s">
        <v>140</v>
      </c>
      <c r="E120" s="215" t="s">
        <v>928</v>
      </c>
      <c r="F120" s="216" t="s">
        <v>929</v>
      </c>
      <c r="G120" s="217" t="s">
        <v>143</v>
      </c>
      <c r="H120" s="218">
        <v>3</v>
      </c>
      <c r="I120" s="219"/>
      <c r="J120" s="220">
        <f>ROUND(I120*H120,2)</f>
        <v>0</v>
      </c>
      <c r="K120" s="216" t="s">
        <v>19</v>
      </c>
      <c r="L120" s="46"/>
      <c r="M120" s="221" t="s">
        <v>19</v>
      </c>
      <c r="N120" s="222" t="s">
        <v>47</v>
      </c>
      <c r="O120" s="86"/>
      <c r="P120" s="223">
        <f>O120*H120</f>
        <v>0</v>
      </c>
      <c r="Q120" s="223">
        <v>0.00012999999999999999</v>
      </c>
      <c r="R120" s="223">
        <f>Q120*H120</f>
        <v>0.00038999999999999994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274</v>
      </c>
      <c r="AT120" s="225" t="s">
        <v>140</v>
      </c>
      <c r="AU120" s="225" t="s">
        <v>84</v>
      </c>
      <c r="AY120" s="19" t="s">
        <v>137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84</v>
      </c>
      <c r="BK120" s="226">
        <f>ROUND(I120*H120,2)</f>
        <v>0</v>
      </c>
      <c r="BL120" s="19" t="s">
        <v>274</v>
      </c>
      <c r="BM120" s="225" t="s">
        <v>930</v>
      </c>
    </row>
    <row r="121" s="2" customFormat="1">
      <c r="A121" s="40"/>
      <c r="B121" s="41"/>
      <c r="C121" s="42"/>
      <c r="D121" s="227" t="s">
        <v>147</v>
      </c>
      <c r="E121" s="42"/>
      <c r="F121" s="228" t="s">
        <v>931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147</v>
      </c>
      <c r="AU121" s="19" t="s">
        <v>84</v>
      </c>
    </row>
    <row r="122" s="2" customFormat="1" ht="16.5" customHeight="1">
      <c r="A122" s="40"/>
      <c r="B122" s="41"/>
      <c r="C122" s="214" t="s">
        <v>251</v>
      </c>
      <c r="D122" s="214" t="s">
        <v>140</v>
      </c>
      <c r="E122" s="215" t="s">
        <v>932</v>
      </c>
      <c r="F122" s="216" t="s">
        <v>933</v>
      </c>
      <c r="G122" s="217" t="s">
        <v>934</v>
      </c>
      <c r="H122" s="218">
        <v>3</v>
      </c>
      <c r="I122" s="219"/>
      <c r="J122" s="220">
        <f>ROUND(I122*H122,2)</f>
        <v>0</v>
      </c>
      <c r="K122" s="216" t="s">
        <v>19</v>
      </c>
      <c r="L122" s="46"/>
      <c r="M122" s="221" t="s">
        <v>19</v>
      </c>
      <c r="N122" s="222" t="s">
        <v>47</v>
      </c>
      <c r="O122" s="86"/>
      <c r="P122" s="223">
        <f>O122*H122</f>
        <v>0</v>
      </c>
      <c r="Q122" s="223">
        <v>0.00025000000000000001</v>
      </c>
      <c r="R122" s="223">
        <f>Q122*H122</f>
        <v>0.00075000000000000002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274</v>
      </c>
      <c r="AT122" s="225" t="s">
        <v>140</v>
      </c>
      <c r="AU122" s="225" t="s">
        <v>84</v>
      </c>
      <c r="AY122" s="19" t="s">
        <v>137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84</v>
      </c>
      <c r="BK122" s="226">
        <f>ROUND(I122*H122,2)</f>
        <v>0</v>
      </c>
      <c r="BL122" s="19" t="s">
        <v>274</v>
      </c>
      <c r="BM122" s="225" t="s">
        <v>935</v>
      </c>
    </row>
    <row r="123" s="2" customFormat="1">
      <c r="A123" s="40"/>
      <c r="B123" s="41"/>
      <c r="C123" s="42"/>
      <c r="D123" s="227" t="s">
        <v>147</v>
      </c>
      <c r="E123" s="42"/>
      <c r="F123" s="228" t="s">
        <v>936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147</v>
      </c>
      <c r="AU123" s="19" t="s">
        <v>84</v>
      </c>
    </row>
    <row r="124" s="2" customFormat="1" ht="16.5" customHeight="1">
      <c r="A124" s="40"/>
      <c r="B124" s="41"/>
      <c r="C124" s="214" t="s">
        <v>258</v>
      </c>
      <c r="D124" s="214" t="s">
        <v>140</v>
      </c>
      <c r="E124" s="215" t="s">
        <v>937</v>
      </c>
      <c r="F124" s="216" t="s">
        <v>938</v>
      </c>
      <c r="G124" s="217" t="s">
        <v>143</v>
      </c>
      <c r="H124" s="218">
        <v>2</v>
      </c>
      <c r="I124" s="219"/>
      <c r="J124" s="220">
        <f>ROUND(I124*H124,2)</f>
        <v>0</v>
      </c>
      <c r="K124" s="216" t="s">
        <v>19</v>
      </c>
      <c r="L124" s="46"/>
      <c r="M124" s="221" t="s">
        <v>19</v>
      </c>
      <c r="N124" s="222" t="s">
        <v>47</v>
      </c>
      <c r="O124" s="86"/>
      <c r="P124" s="223">
        <f>O124*H124</f>
        <v>0</v>
      </c>
      <c r="Q124" s="223">
        <v>0.00109</v>
      </c>
      <c r="R124" s="223">
        <f>Q124*H124</f>
        <v>0.0021800000000000001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274</v>
      </c>
      <c r="AT124" s="225" t="s">
        <v>140</v>
      </c>
      <c r="AU124" s="225" t="s">
        <v>84</v>
      </c>
      <c r="AY124" s="19" t="s">
        <v>137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84</v>
      </c>
      <c r="BK124" s="226">
        <f>ROUND(I124*H124,2)</f>
        <v>0</v>
      </c>
      <c r="BL124" s="19" t="s">
        <v>274</v>
      </c>
      <c r="BM124" s="225" t="s">
        <v>939</v>
      </c>
    </row>
    <row r="125" s="2" customFormat="1">
      <c r="A125" s="40"/>
      <c r="B125" s="41"/>
      <c r="C125" s="42"/>
      <c r="D125" s="227" t="s">
        <v>147</v>
      </c>
      <c r="E125" s="42"/>
      <c r="F125" s="228" t="s">
        <v>940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147</v>
      </c>
      <c r="AU125" s="19" t="s">
        <v>84</v>
      </c>
    </row>
    <row r="126" s="2" customFormat="1" ht="21.75" customHeight="1">
      <c r="A126" s="40"/>
      <c r="B126" s="41"/>
      <c r="C126" s="214" t="s">
        <v>8</v>
      </c>
      <c r="D126" s="214" t="s">
        <v>140</v>
      </c>
      <c r="E126" s="215" t="s">
        <v>941</v>
      </c>
      <c r="F126" s="216" t="s">
        <v>942</v>
      </c>
      <c r="G126" s="217" t="s">
        <v>143</v>
      </c>
      <c r="H126" s="218">
        <v>2</v>
      </c>
      <c r="I126" s="219"/>
      <c r="J126" s="220">
        <f>ROUND(I126*H126,2)</f>
        <v>0</v>
      </c>
      <c r="K126" s="216" t="s">
        <v>19</v>
      </c>
      <c r="L126" s="46"/>
      <c r="M126" s="221" t="s">
        <v>19</v>
      </c>
      <c r="N126" s="222" t="s">
        <v>47</v>
      </c>
      <c r="O126" s="86"/>
      <c r="P126" s="223">
        <f>O126*H126</f>
        <v>0</v>
      </c>
      <c r="Q126" s="223">
        <v>0.00021000000000000001</v>
      </c>
      <c r="R126" s="223">
        <f>Q126*H126</f>
        <v>0.00042000000000000002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274</v>
      </c>
      <c r="AT126" s="225" t="s">
        <v>140</v>
      </c>
      <c r="AU126" s="225" t="s">
        <v>84</v>
      </c>
      <c r="AY126" s="19" t="s">
        <v>137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84</v>
      </c>
      <c r="BK126" s="226">
        <f>ROUND(I126*H126,2)</f>
        <v>0</v>
      </c>
      <c r="BL126" s="19" t="s">
        <v>274</v>
      </c>
      <c r="BM126" s="225" t="s">
        <v>943</v>
      </c>
    </row>
    <row r="127" s="2" customFormat="1">
      <c r="A127" s="40"/>
      <c r="B127" s="41"/>
      <c r="C127" s="42"/>
      <c r="D127" s="227" t="s">
        <v>147</v>
      </c>
      <c r="E127" s="42"/>
      <c r="F127" s="228" t="s">
        <v>944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147</v>
      </c>
      <c r="AU127" s="19" t="s">
        <v>84</v>
      </c>
    </row>
    <row r="128" s="2" customFormat="1" ht="24.15" customHeight="1">
      <c r="A128" s="40"/>
      <c r="B128" s="41"/>
      <c r="C128" s="214" t="s">
        <v>274</v>
      </c>
      <c r="D128" s="214" t="s">
        <v>140</v>
      </c>
      <c r="E128" s="215" t="s">
        <v>945</v>
      </c>
      <c r="F128" s="216" t="s">
        <v>946</v>
      </c>
      <c r="G128" s="217" t="s">
        <v>277</v>
      </c>
      <c r="H128" s="218">
        <v>22</v>
      </c>
      <c r="I128" s="219"/>
      <c r="J128" s="220">
        <f>ROUND(I128*H128,2)</f>
        <v>0</v>
      </c>
      <c r="K128" s="216" t="s">
        <v>19</v>
      </c>
      <c r="L128" s="46"/>
      <c r="M128" s="221" t="s">
        <v>19</v>
      </c>
      <c r="N128" s="222" t="s">
        <v>47</v>
      </c>
      <c r="O128" s="86"/>
      <c r="P128" s="223">
        <f>O128*H128</f>
        <v>0</v>
      </c>
      <c r="Q128" s="223">
        <v>0.00040000000000000002</v>
      </c>
      <c r="R128" s="223">
        <f>Q128*H128</f>
        <v>0.0088000000000000005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274</v>
      </c>
      <c r="AT128" s="225" t="s">
        <v>140</v>
      </c>
      <c r="AU128" s="225" t="s">
        <v>84</v>
      </c>
      <c r="AY128" s="19" t="s">
        <v>137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84</v>
      </c>
      <c r="BK128" s="226">
        <f>ROUND(I128*H128,2)</f>
        <v>0</v>
      </c>
      <c r="BL128" s="19" t="s">
        <v>274</v>
      </c>
      <c r="BM128" s="225" t="s">
        <v>947</v>
      </c>
    </row>
    <row r="129" s="2" customFormat="1">
      <c r="A129" s="40"/>
      <c r="B129" s="41"/>
      <c r="C129" s="42"/>
      <c r="D129" s="227" t="s">
        <v>147</v>
      </c>
      <c r="E129" s="42"/>
      <c r="F129" s="228" t="s">
        <v>948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147</v>
      </c>
      <c r="AU129" s="19" t="s">
        <v>84</v>
      </c>
    </row>
    <row r="130" s="2" customFormat="1" ht="21.75" customHeight="1">
      <c r="A130" s="40"/>
      <c r="B130" s="41"/>
      <c r="C130" s="214" t="s">
        <v>281</v>
      </c>
      <c r="D130" s="214" t="s">
        <v>140</v>
      </c>
      <c r="E130" s="215" t="s">
        <v>949</v>
      </c>
      <c r="F130" s="216" t="s">
        <v>950</v>
      </c>
      <c r="G130" s="217" t="s">
        <v>277</v>
      </c>
      <c r="H130" s="218">
        <v>22</v>
      </c>
      <c r="I130" s="219"/>
      <c r="J130" s="220">
        <f>ROUND(I130*H130,2)</f>
        <v>0</v>
      </c>
      <c r="K130" s="216" t="s">
        <v>19</v>
      </c>
      <c r="L130" s="46"/>
      <c r="M130" s="221" t="s">
        <v>19</v>
      </c>
      <c r="N130" s="222" t="s">
        <v>47</v>
      </c>
      <c r="O130" s="86"/>
      <c r="P130" s="223">
        <f>O130*H130</f>
        <v>0</v>
      </c>
      <c r="Q130" s="223">
        <v>1.0000000000000001E-05</v>
      </c>
      <c r="R130" s="223">
        <f>Q130*H130</f>
        <v>0.00022000000000000001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274</v>
      </c>
      <c r="AT130" s="225" t="s">
        <v>140</v>
      </c>
      <c r="AU130" s="225" t="s">
        <v>84</v>
      </c>
      <c r="AY130" s="19" t="s">
        <v>137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84</v>
      </c>
      <c r="BK130" s="226">
        <f>ROUND(I130*H130,2)</f>
        <v>0</v>
      </c>
      <c r="BL130" s="19" t="s">
        <v>274</v>
      </c>
      <c r="BM130" s="225" t="s">
        <v>951</v>
      </c>
    </row>
    <row r="131" s="2" customFormat="1">
      <c r="A131" s="40"/>
      <c r="B131" s="41"/>
      <c r="C131" s="42"/>
      <c r="D131" s="227" t="s">
        <v>147</v>
      </c>
      <c r="E131" s="42"/>
      <c r="F131" s="228" t="s">
        <v>952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147</v>
      </c>
      <c r="AU131" s="19" t="s">
        <v>84</v>
      </c>
    </row>
    <row r="132" s="2" customFormat="1" ht="24.15" customHeight="1">
      <c r="A132" s="40"/>
      <c r="B132" s="41"/>
      <c r="C132" s="214" t="s">
        <v>285</v>
      </c>
      <c r="D132" s="214" t="s">
        <v>140</v>
      </c>
      <c r="E132" s="215" t="s">
        <v>907</v>
      </c>
      <c r="F132" s="216" t="s">
        <v>908</v>
      </c>
      <c r="G132" s="217" t="s">
        <v>435</v>
      </c>
      <c r="H132" s="218">
        <v>1</v>
      </c>
      <c r="I132" s="219"/>
      <c r="J132" s="220">
        <f>ROUND(I132*H132,2)</f>
        <v>0</v>
      </c>
      <c r="K132" s="216" t="s">
        <v>19</v>
      </c>
      <c r="L132" s="46"/>
      <c r="M132" s="221" t="s">
        <v>19</v>
      </c>
      <c r="N132" s="222" t="s">
        <v>47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274</v>
      </c>
      <c r="AT132" s="225" t="s">
        <v>140</v>
      </c>
      <c r="AU132" s="225" t="s">
        <v>84</v>
      </c>
      <c r="AY132" s="19" t="s">
        <v>137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84</v>
      </c>
      <c r="BK132" s="226">
        <f>ROUND(I132*H132,2)</f>
        <v>0</v>
      </c>
      <c r="BL132" s="19" t="s">
        <v>274</v>
      </c>
      <c r="BM132" s="225" t="s">
        <v>953</v>
      </c>
    </row>
    <row r="133" s="2" customFormat="1">
      <c r="A133" s="40"/>
      <c r="B133" s="41"/>
      <c r="C133" s="42"/>
      <c r="D133" s="227" t="s">
        <v>147</v>
      </c>
      <c r="E133" s="42"/>
      <c r="F133" s="228" t="s">
        <v>908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147</v>
      </c>
      <c r="AU133" s="19" t="s">
        <v>84</v>
      </c>
    </row>
    <row r="134" s="2" customFormat="1" ht="24.15" customHeight="1">
      <c r="A134" s="40"/>
      <c r="B134" s="41"/>
      <c r="C134" s="214" t="s">
        <v>296</v>
      </c>
      <c r="D134" s="214" t="s">
        <v>140</v>
      </c>
      <c r="E134" s="215" t="s">
        <v>954</v>
      </c>
      <c r="F134" s="216" t="s">
        <v>955</v>
      </c>
      <c r="G134" s="217" t="s">
        <v>348</v>
      </c>
      <c r="H134" s="287"/>
      <c r="I134" s="219"/>
      <c r="J134" s="220">
        <f>ROUND(I134*H134,2)</f>
        <v>0</v>
      </c>
      <c r="K134" s="216" t="s">
        <v>19</v>
      </c>
      <c r="L134" s="46"/>
      <c r="M134" s="221" t="s">
        <v>19</v>
      </c>
      <c r="N134" s="222" t="s">
        <v>47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274</v>
      </c>
      <c r="AT134" s="225" t="s">
        <v>140</v>
      </c>
      <c r="AU134" s="225" t="s">
        <v>84</v>
      </c>
      <c r="AY134" s="19" t="s">
        <v>137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84</v>
      </c>
      <c r="BK134" s="226">
        <f>ROUND(I134*H134,2)</f>
        <v>0</v>
      </c>
      <c r="BL134" s="19" t="s">
        <v>274</v>
      </c>
      <c r="BM134" s="225" t="s">
        <v>956</v>
      </c>
    </row>
    <row r="135" s="2" customFormat="1">
      <c r="A135" s="40"/>
      <c r="B135" s="41"/>
      <c r="C135" s="42"/>
      <c r="D135" s="227" t="s">
        <v>147</v>
      </c>
      <c r="E135" s="42"/>
      <c r="F135" s="228" t="s">
        <v>957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147</v>
      </c>
      <c r="AU135" s="19" t="s">
        <v>84</v>
      </c>
    </row>
    <row r="136" s="12" customFormat="1" ht="25.92" customHeight="1">
      <c r="A136" s="12"/>
      <c r="B136" s="198"/>
      <c r="C136" s="199"/>
      <c r="D136" s="200" t="s">
        <v>75</v>
      </c>
      <c r="E136" s="201" t="s">
        <v>958</v>
      </c>
      <c r="F136" s="201" t="s">
        <v>959</v>
      </c>
      <c r="G136" s="199"/>
      <c r="H136" s="199"/>
      <c r="I136" s="202"/>
      <c r="J136" s="203">
        <f>BK136</f>
        <v>0</v>
      </c>
      <c r="K136" s="199"/>
      <c r="L136" s="204"/>
      <c r="M136" s="205"/>
      <c r="N136" s="206"/>
      <c r="O136" s="206"/>
      <c r="P136" s="207">
        <f>SUM(P137:P162)</f>
        <v>0</v>
      </c>
      <c r="Q136" s="206"/>
      <c r="R136" s="207">
        <f>SUM(R137:R162)</f>
        <v>0.035790000000000002</v>
      </c>
      <c r="S136" s="206"/>
      <c r="T136" s="208">
        <f>SUM(T137:T162)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9" t="s">
        <v>90</v>
      </c>
      <c r="AT136" s="210" t="s">
        <v>75</v>
      </c>
      <c r="AU136" s="210" t="s">
        <v>76</v>
      </c>
      <c r="AY136" s="209" t="s">
        <v>137</v>
      </c>
      <c r="BK136" s="211">
        <f>SUM(BK137:BK162)</f>
        <v>0</v>
      </c>
    </row>
    <row r="137" s="2" customFormat="1" ht="16.5" customHeight="1">
      <c r="A137" s="40"/>
      <c r="B137" s="41"/>
      <c r="C137" s="214" t="s">
        <v>303</v>
      </c>
      <c r="D137" s="214" t="s">
        <v>140</v>
      </c>
      <c r="E137" s="215" t="s">
        <v>960</v>
      </c>
      <c r="F137" s="216" t="s">
        <v>961</v>
      </c>
      <c r="G137" s="217" t="s">
        <v>277</v>
      </c>
      <c r="H137" s="218">
        <v>2</v>
      </c>
      <c r="I137" s="219"/>
      <c r="J137" s="220">
        <f>ROUND(I137*H137,2)</f>
        <v>0</v>
      </c>
      <c r="K137" s="216" t="s">
        <v>19</v>
      </c>
      <c r="L137" s="46"/>
      <c r="M137" s="221" t="s">
        <v>19</v>
      </c>
      <c r="N137" s="222" t="s">
        <v>47</v>
      </c>
      <c r="O137" s="86"/>
      <c r="P137" s="223">
        <f>O137*H137</f>
        <v>0</v>
      </c>
      <c r="Q137" s="223">
        <v>0.0037799999999999999</v>
      </c>
      <c r="R137" s="223">
        <f>Q137*H137</f>
        <v>0.0075599999999999999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274</v>
      </c>
      <c r="AT137" s="225" t="s">
        <v>140</v>
      </c>
      <c r="AU137" s="225" t="s">
        <v>84</v>
      </c>
      <c r="AY137" s="19" t="s">
        <v>137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84</v>
      </c>
      <c r="BK137" s="226">
        <f>ROUND(I137*H137,2)</f>
        <v>0</v>
      </c>
      <c r="BL137" s="19" t="s">
        <v>274</v>
      </c>
      <c r="BM137" s="225" t="s">
        <v>962</v>
      </c>
    </row>
    <row r="138" s="2" customFormat="1">
      <c r="A138" s="40"/>
      <c r="B138" s="41"/>
      <c r="C138" s="42"/>
      <c r="D138" s="227" t="s">
        <v>147</v>
      </c>
      <c r="E138" s="42"/>
      <c r="F138" s="228" t="s">
        <v>963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147</v>
      </c>
      <c r="AU138" s="19" t="s">
        <v>84</v>
      </c>
    </row>
    <row r="139" s="2" customFormat="1" ht="24.15" customHeight="1">
      <c r="A139" s="40"/>
      <c r="B139" s="41"/>
      <c r="C139" s="214" t="s">
        <v>7</v>
      </c>
      <c r="D139" s="214" t="s">
        <v>140</v>
      </c>
      <c r="E139" s="215" t="s">
        <v>964</v>
      </c>
      <c r="F139" s="216" t="s">
        <v>965</v>
      </c>
      <c r="G139" s="217" t="s">
        <v>966</v>
      </c>
      <c r="H139" s="218">
        <v>4</v>
      </c>
      <c r="I139" s="219"/>
      <c r="J139" s="220">
        <f>ROUND(I139*H139,2)</f>
        <v>0</v>
      </c>
      <c r="K139" s="216" t="s">
        <v>19</v>
      </c>
      <c r="L139" s="46"/>
      <c r="M139" s="221" t="s">
        <v>19</v>
      </c>
      <c r="N139" s="222" t="s">
        <v>47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274</v>
      </c>
      <c r="AT139" s="225" t="s">
        <v>140</v>
      </c>
      <c r="AU139" s="225" t="s">
        <v>84</v>
      </c>
      <c r="AY139" s="19" t="s">
        <v>137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84</v>
      </c>
      <c r="BK139" s="226">
        <f>ROUND(I139*H139,2)</f>
        <v>0</v>
      </c>
      <c r="BL139" s="19" t="s">
        <v>274</v>
      </c>
      <c r="BM139" s="225" t="s">
        <v>967</v>
      </c>
    </row>
    <row r="140" s="2" customFormat="1">
      <c r="A140" s="40"/>
      <c r="B140" s="41"/>
      <c r="C140" s="42"/>
      <c r="D140" s="227" t="s">
        <v>147</v>
      </c>
      <c r="E140" s="42"/>
      <c r="F140" s="228" t="s">
        <v>965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147</v>
      </c>
      <c r="AU140" s="19" t="s">
        <v>84</v>
      </c>
    </row>
    <row r="141" s="2" customFormat="1" ht="16.5" customHeight="1">
      <c r="A141" s="40"/>
      <c r="B141" s="41"/>
      <c r="C141" s="214" t="s">
        <v>315</v>
      </c>
      <c r="D141" s="214" t="s">
        <v>140</v>
      </c>
      <c r="E141" s="215" t="s">
        <v>968</v>
      </c>
      <c r="F141" s="216" t="s">
        <v>969</v>
      </c>
      <c r="G141" s="217" t="s">
        <v>970</v>
      </c>
      <c r="H141" s="218">
        <v>1</v>
      </c>
      <c r="I141" s="219"/>
      <c r="J141" s="220">
        <f>ROUND(I141*H141,2)</f>
        <v>0</v>
      </c>
      <c r="K141" s="216" t="s">
        <v>19</v>
      </c>
      <c r="L141" s="46"/>
      <c r="M141" s="221" t="s">
        <v>19</v>
      </c>
      <c r="N141" s="222" t="s">
        <v>47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274</v>
      </c>
      <c r="AT141" s="225" t="s">
        <v>140</v>
      </c>
      <c r="AU141" s="225" t="s">
        <v>84</v>
      </c>
      <c r="AY141" s="19" t="s">
        <v>137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84</v>
      </c>
      <c r="BK141" s="226">
        <f>ROUND(I141*H141,2)</f>
        <v>0</v>
      </c>
      <c r="BL141" s="19" t="s">
        <v>274</v>
      </c>
      <c r="BM141" s="225" t="s">
        <v>971</v>
      </c>
    </row>
    <row r="142" s="2" customFormat="1">
      <c r="A142" s="40"/>
      <c r="B142" s="41"/>
      <c r="C142" s="42"/>
      <c r="D142" s="227" t="s">
        <v>147</v>
      </c>
      <c r="E142" s="42"/>
      <c r="F142" s="228" t="s">
        <v>969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147</v>
      </c>
      <c r="AU142" s="19" t="s">
        <v>84</v>
      </c>
    </row>
    <row r="143" s="2" customFormat="1" ht="21.75" customHeight="1">
      <c r="A143" s="40"/>
      <c r="B143" s="41"/>
      <c r="C143" s="214" t="s">
        <v>323</v>
      </c>
      <c r="D143" s="214" t="s">
        <v>140</v>
      </c>
      <c r="E143" s="215" t="s">
        <v>972</v>
      </c>
      <c r="F143" s="216" t="s">
        <v>973</v>
      </c>
      <c r="G143" s="217" t="s">
        <v>435</v>
      </c>
      <c r="H143" s="218">
        <v>1</v>
      </c>
      <c r="I143" s="219"/>
      <c r="J143" s="220">
        <f>ROUND(I143*H143,2)</f>
        <v>0</v>
      </c>
      <c r="K143" s="216" t="s">
        <v>19</v>
      </c>
      <c r="L143" s="46"/>
      <c r="M143" s="221" t="s">
        <v>19</v>
      </c>
      <c r="N143" s="222" t="s">
        <v>47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274</v>
      </c>
      <c r="AT143" s="225" t="s">
        <v>140</v>
      </c>
      <c r="AU143" s="225" t="s">
        <v>84</v>
      </c>
      <c r="AY143" s="19" t="s">
        <v>137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84</v>
      </c>
      <c r="BK143" s="226">
        <f>ROUND(I143*H143,2)</f>
        <v>0</v>
      </c>
      <c r="BL143" s="19" t="s">
        <v>274</v>
      </c>
      <c r="BM143" s="225" t="s">
        <v>974</v>
      </c>
    </row>
    <row r="144" s="2" customFormat="1">
      <c r="A144" s="40"/>
      <c r="B144" s="41"/>
      <c r="C144" s="42"/>
      <c r="D144" s="227" t="s">
        <v>147</v>
      </c>
      <c r="E144" s="42"/>
      <c r="F144" s="228" t="s">
        <v>973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147</v>
      </c>
      <c r="AU144" s="19" t="s">
        <v>84</v>
      </c>
    </row>
    <row r="145" s="2" customFormat="1" ht="21.75" customHeight="1">
      <c r="A145" s="40"/>
      <c r="B145" s="41"/>
      <c r="C145" s="214" t="s">
        <v>333</v>
      </c>
      <c r="D145" s="214" t="s">
        <v>140</v>
      </c>
      <c r="E145" s="215" t="s">
        <v>975</v>
      </c>
      <c r="F145" s="216" t="s">
        <v>976</v>
      </c>
      <c r="G145" s="217" t="s">
        <v>277</v>
      </c>
      <c r="H145" s="218">
        <v>1</v>
      </c>
      <c r="I145" s="219"/>
      <c r="J145" s="220">
        <f>ROUND(I145*H145,2)</f>
        <v>0</v>
      </c>
      <c r="K145" s="216" t="s">
        <v>19</v>
      </c>
      <c r="L145" s="46"/>
      <c r="M145" s="221" t="s">
        <v>19</v>
      </c>
      <c r="N145" s="222" t="s">
        <v>47</v>
      </c>
      <c r="O145" s="86"/>
      <c r="P145" s="223">
        <f>O145*H145</f>
        <v>0</v>
      </c>
      <c r="Q145" s="223">
        <v>0.00046000000000000001</v>
      </c>
      <c r="R145" s="223">
        <f>Q145*H145</f>
        <v>0.00046000000000000001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274</v>
      </c>
      <c r="AT145" s="225" t="s">
        <v>140</v>
      </c>
      <c r="AU145" s="225" t="s">
        <v>84</v>
      </c>
      <c r="AY145" s="19" t="s">
        <v>137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84</v>
      </c>
      <c r="BK145" s="226">
        <f>ROUND(I145*H145,2)</f>
        <v>0</v>
      </c>
      <c r="BL145" s="19" t="s">
        <v>274</v>
      </c>
      <c r="BM145" s="225" t="s">
        <v>977</v>
      </c>
    </row>
    <row r="146" s="2" customFormat="1">
      <c r="A146" s="40"/>
      <c r="B146" s="41"/>
      <c r="C146" s="42"/>
      <c r="D146" s="227" t="s">
        <v>147</v>
      </c>
      <c r="E146" s="42"/>
      <c r="F146" s="228" t="s">
        <v>978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147</v>
      </c>
      <c r="AU146" s="19" t="s">
        <v>84</v>
      </c>
    </row>
    <row r="147" s="2" customFormat="1" ht="21.75" customHeight="1">
      <c r="A147" s="40"/>
      <c r="B147" s="41"/>
      <c r="C147" s="214" t="s">
        <v>339</v>
      </c>
      <c r="D147" s="214" t="s">
        <v>140</v>
      </c>
      <c r="E147" s="215" t="s">
        <v>979</v>
      </c>
      <c r="F147" s="216" t="s">
        <v>980</v>
      </c>
      <c r="G147" s="217" t="s">
        <v>277</v>
      </c>
      <c r="H147" s="218">
        <v>2</v>
      </c>
      <c r="I147" s="219"/>
      <c r="J147" s="220">
        <f>ROUND(I147*H147,2)</f>
        <v>0</v>
      </c>
      <c r="K147" s="216" t="s">
        <v>19</v>
      </c>
      <c r="L147" s="46"/>
      <c r="M147" s="221" t="s">
        <v>19</v>
      </c>
      <c r="N147" s="222" t="s">
        <v>47</v>
      </c>
      <c r="O147" s="86"/>
      <c r="P147" s="223">
        <f>O147*H147</f>
        <v>0</v>
      </c>
      <c r="Q147" s="223">
        <v>0.00071000000000000002</v>
      </c>
      <c r="R147" s="223">
        <f>Q147*H147</f>
        <v>0.00142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274</v>
      </c>
      <c r="AT147" s="225" t="s">
        <v>140</v>
      </c>
      <c r="AU147" s="225" t="s">
        <v>84</v>
      </c>
      <c r="AY147" s="19" t="s">
        <v>137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84</v>
      </c>
      <c r="BK147" s="226">
        <f>ROUND(I147*H147,2)</f>
        <v>0</v>
      </c>
      <c r="BL147" s="19" t="s">
        <v>274</v>
      </c>
      <c r="BM147" s="225" t="s">
        <v>981</v>
      </c>
    </row>
    <row r="148" s="2" customFormat="1">
      <c r="A148" s="40"/>
      <c r="B148" s="41"/>
      <c r="C148" s="42"/>
      <c r="D148" s="227" t="s">
        <v>147</v>
      </c>
      <c r="E148" s="42"/>
      <c r="F148" s="228" t="s">
        <v>982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147</v>
      </c>
      <c r="AU148" s="19" t="s">
        <v>84</v>
      </c>
    </row>
    <row r="149" s="2" customFormat="1" ht="24.15" customHeight="1">
      <c r="A149" s="40"/>
      <c r="B149" s="41"/>
      <c r="C149" s="214" t="s">
        <v>345</v>
      </c>
      <c r="D149" s="214" t="s">
        <v>140</v>
      </c>
      <c r="E149" s="215" t="s">
        <v>983</v>
      </c>
      <c r="F149" s="216" t="s">
        <v>984</v>
      </c>
      <c r="G149" s="217" t="s">
        <v>277</v>
      </c>
      <c r="H149" s="218">
        <v>20</v>
      </c>
      <c r="I149" s="219"/>
      <c r="J149" s="220">
        <f>ROUND(I149*H149,2)</f>
        <v>0</v>
      </c>
      <c r="K149" s="216" t="s">
        <v>19</v>
      </c>
      <c r="L149" s="46"/>
      <c r="M149" s="221" t="s">
        <v>19</v>
      </c>
      <c r="N149" s="222" t="s">
        <v>47</v>
      </c>
      <c r="O149" s="86"/>
      <c r="P149" s="223">
        <f>O149*H149</f>
        <v>0</v>
      </c>
      <c r="Q149" s="223">
        <v>0.00125</v>
      </c>
      <c r="R149" s="223">
        <f>Q149*H149</f>
        <v>0.025000000000000001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274</v>
      </c>
      <c r="AT149" s="225" t="s">
        <v>140</v>
      </c>
      <c r="AU149" s="225" t="s">
        <v>84</v>
      </c>
      <c r="AY149" s="19" t="s">
        <v>137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84</v>
      </c>
      <c r="BK149" s="226">
        <f>ROUND(I149*H149,2)</f>
        <v>0</v>
      </c>
      <c r="BL149" s="19" t="s">
        <v>274</v>
      </c>
      <c r="BM149" s="225" t="s">
        <v>985</v>
      </c>
    </row>
    <row r="150" s="2" customFormat="1">
      <c r="A150" s="40"/>
      <c r="B150" s="41"/>
      <c r="C150" s="42"/>
      <c r="D150" s="227" t="s">
        <v>147</v>
      </c>
      <c r="E150" s="42"/>
      <c r="F150" s="228" t="s">
        <v>986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147</v>
      </c>
      <c r="AU150" s="19" t="s">
        <v>84</v>
      </c>
    </row>
    <row r="151" s="2" customFormat="1" ht="24.15" customHeight="1">
      <c r="A151" s="40"/>
      <c r="B151" s="41"/>
      <c r="C151" s="214" t="s">
        <v>354</v>
      </c>
      <c r="D151" s="214" t="s">
        <v>140</v>
      </c>
      <c r="E151" s="215" t="s">
        <v>987</v>
      </c>
      <c r="F151" s="216" t="s">
        <v>988</v>
      </c>
      <c r="G151" s="217" t="s">
        <v>143</v>
      </c>
      <c r="H151" s="218">
        <v>1</v>
      </c>
      <c r="I151" s="219"/>
      <c r="J151" s="220">
        <f>ROUND(I151*H151,2)</f>
        <v>0</v>
      </c>
      <c r="K151" s="216" t="s">
        <v>19</v>
      </c>
      <c r="L151" s="46"/>
      <c r="M151" s="221" t="s">
        <v>19</v>
      </c>
      <c r="N151" s="222" t="s">
        <v>47</v>
      </c>
      <c r="O151" s="86"/>
      <c r="P151" s="223">
        <f>O151*H151</f>
        <v>0</v>
      </c>
      <c r="Q151" s="223">
        <v>0.00055999999999999995</v>
      </c>
      <c r="R151" s="223">
        <f>Q151*H151</f>
        <v>0.00055999999999999995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274</v>
      </c>
      <c r="AT151" s="225" t="s">
        <v>140</v>
      </c>
      <c r="AU151" s="225" t="s">
        <v>84</v>
      </c>
      <c r="AY151" s="19" t="s">
        <v>137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84</v>
      </c>
      <c r="BK151" s="226">
        <f>ROUND(I151*H151,2)</f>
        <v>0</v>
      </c>
      <c r="BL151" s="19" t="s">
        <v>274</v>
      </c>
      <c r="BM151" s="225" t="s">
        <v>989</v>
      </c>
    </row>
    <row r="152" s="2" customFormat="1">
      <c r="A152" s="40"/>
      <c r="B152" s="41"/>
      <c r="C152" s="42"/>
      <c r="D152" s="227" t="s">
        <v>147</v>
      </c>
      <c r="E152" s="42"/>
      <c r="F152" s="228" t="s">
        <v>990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147</v>
      </c>
      <c r="AU152" s="19" t="s">
        <v>84</v>
      </c>
    </row>
    <row r="153" s="2" customFormat="1" ht="24.15" customHeight="1">
      <c r="A153" s="40"/>
      <c r="B153" s="41"/>
      <c r="C153" s="214" t="s">
        <v>363</v>
      </c>
      <c r="D153" s="214" t="s">
        <v>140</v>
      </c>
      <c r="E153" s="215" t="s">
        <v>991</v>
      </c>
      <c r="F153" s="216" t="s">
        <v>992</v>
      </c>
      <c r="G153" s="217" t="s">
        <v>143</v>
      </c>
      <c r="H153" s="218">
        <v>1</v>
      </c>
      <c r="I153" s="219"/>
      <c r="J153" s="220">
        <f>ROUND(I153*H153,2)</f>
        <v>0</v>
      </c>
      <c r="K153" s="216" t="s">
        <v>19</v>
      </c>
      <c r="L153" s="46"/>
      <c r="M153" s="221" t="s">
        <v>19</v>
      </c>
      <c r="N153" s="222" t="s">
        <v>47</v>
      </c>
      <c r="O153" s="86"/>
      <c r="P153" s="223">
        <f>O153*H153</f>
        <v>0</v>
      </c>
      <c r="Q153" s="223">
        <v>0.00024000000000000001</v>
      </c>
      <c r="R153" s="223">
        <f>Q153*H153</f>
        <v>0.00024000000000000001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274</v>
      </c>
      <c r="AT153" s="225" t="s">
        <v>140</v>
      </c>
      <c r="AU153" s="225" t="s">
        <v>84</v>
      </c>
      <c r="AY153" s="19" t="s">
        <v>137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84</v>
      </c>
      <c r="BK153" s="226">
        <f>ROUND(I153*H153,2)</f>
        <v>0</v>
      </c>
      <c r="BL153" s="19" t="s">
        <v>274</v>
      </c>
      <c r="BM153" s="225" t="s">
        <v>993</v>
      </c>
    </row>
    <row r="154" s="2" customFormat="1">
      <c r="A154" s="40"/>
      <c r="B154" s="41"/>
      <c r="C154" s="42"/>
      <c r="D154" s="227" t="s">
        <v>147</v>
      </c>
      <c r="E154" s="42"/>
      <c r="F154" s="228" t="s">
        <v>994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147</v>
      </c>
      <c r="AU154" s="19" t="s">
        <v>84</v>
      </c>
    </row>
    <row r="155" s="2" customFormat="1" ht="24.15" customHeight="1">
      <c r="A155" s="40"/>
      <c r="B155" s="41"/>
      <c r="C155" s="214" t="s">
        <v>371</v>
      </c>
      <c r="D155" s="214" t="s">
        <v>140</v>
      </c>
      <c r="E155" s="215" t="s">
        <v>995</v>
      </c>
      <c r="F155" s="216" t="s">
        <v>996</v>
      </c>
      <c r="G155" s="217" t="s">
        <v>143</v>
      </c>
      <c r="H155" s="218">
        <v>1</v>
      </c>
      <c r="I155" s="219"/>
      <c r="J155" s="220">
        <f>ROUND(I155*H155,2)</f>
        <v>0</v>
      </c>
      <c r="K155" s="216" t="s">
        <v>19</v>
      </c>
      <c r="L155" s="46"/>
      <c r="M155" s="221" t="s">
        <v>19</v>
      </c>
      <c r="N155" s="222" t="s">
        <v>47</v>
      </c>
      <c r="O155" s="86"/>
      <c r="P155" s="223">
        <f>O155*H155</f>
        <v>0</v>
      </c>
      <c r="Q155" s="223">
        <v>0.00038000000000000002</v>
      </c>
      <c r="R155" s="223">
        <f>Q155*H155</f>
        <v>0.00038000000000000002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274</v>
      </c>
      <c r="AT155" s="225" t="s">
        <v>140</v>
      </c>
      <c r="AU155" s="225" t="s">
        <v>84</v>
      </c>
      <c r="AY155" s="19" t="s">
        <v>137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84</v>
      </c>
      <c r="BK155" s="226">
        <f>ROUND(I155*H155,2)</f>
        <v>0</v>
      </c>
      <c r="BL155" s="19" t="s">
        <v>274</v>
      </c>
      <c r="BM155" s="225" t="s">
        <v>997</v>
      </c>
    </row>
    <row r="156" s="2" customFormat="1">
      <c r="A156" s="40"/>
      <c r="B156" s="41"/>
      <c r="C156" s="42"/>
      <c r="D156" s="227" t="s">
        <v>147</v>
      </c>
      <c r="E156" s="42"/>
      <c r="F156" s="228" t="s">
        <v>998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147</v>
      </c>
      <c r="AU156" s="19" t="s">
        <v>84</v>
      </c>
    </row>
    <row r="157" s="2" customFormat="1" ht="21.75" customHeight="1">
      <c r="A157" s="40"/>
      <c r="B157" s="41"/>
      <c r="C157" s="214" t="s">
        <v>377</v>
      </c>
      <c r="D157" s="214" t="s">
        <v>140</v>
      </c>
      <c r="E157" s="215" t="s">
        <v>999</v>
      </c>
      <c r="F157" s="216" t="s">
        <v>1000</v>
      </c>
      <c r="G157" s="217" t="s">
        <v>435</v>
      </c>
      <c r="H157" s="218">
        <v>1</v>
      </c>
      <c r="I157" s="219"/>
      <c r="J157" s="220">
        <f>ROUND(I157*H157,2)</f>
        <v>0</v>
      </c>
      <c r="K157" s="216" t="s">
        <v>19</v>
      </c>
      <c r="L157" s="46"/>
      <c r="M157" s="221" t="s">
        <v>19</v>
      </c>
      <c r="N157" s="222" t="s">
        <v>47</v>
      </c>
      <c r="O157" s="86"/>
      <c r="P157" s="223">
        <f>O157*H157</f>
        <v>0</v>
      </c>
      <c r="Q157" s="223">
        <v>0.00017000000000000001</v>
      </c>
      <c r="R157" s="223">
        <f>Q157*H157</f>
        <v>0.00017000000000000001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274</v>
      </c>
      <c r="AT157" s="225" t="s">
        <v>140</v>
      </c>
      <c r="AU157" s="225" t="s">
        <v>84</v>
      </c>
      <c r="AY157" s="19" t="s">
        <v>137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84</v>
      </c>
      <c r="BK157" s="226">
        <f>ROUND(I157*H157,2)</f>
        <v>0</v>
      </c>
      <c r="BL157" s="19" t="s">
        <v>274</v>
      </c>
      <c r="BM157" s="225" t="s">
        <v>1001</v>
      </c>
    </row>
    <row r="158" s="2" customFormat="1">
      <c r="A158" s="40"/>
      <c r="B158" s="41"/>
      <c r="C158" s="42"/>
      <c r="D158" s="227" t="s">
        <v>147</v>
      </c>
      <c r="E158" s="42"/>
      <c r="F158" s="228" t="s">
        <v>1002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147</v>
      </c>
      <c r="AU158" s="19" t="s">
        <v>84</v>
      </c>
    </row>
    <row r="159" s="2" customFormat="1" ht="16.5" customHeight="1">
      <c r="A159" s="40"/>
      <c r="B159" s="41"/>
      <c r="C159" s="214" t="s">
        <v>381</v>
      </c>
      <c r="D159" s="214" t="s">
        <v>140</v>
      </c>
      <c r="E159" s="215" t="s">
        <v>1003</v>
      </c>
      <c r="F159" s="216" t="s">
        <v>1004</v>
      </c>
      <c r="G159" s="217" t="s">
        <v>970</v>
      </c>
      <c r="H159" s="218">
        <v>1</v>
      </c>
      <c r="I159" s="219"/>
      <c r="J159" s="220">
        <f>ROUND(I159*H159,2)</f>
        <v>0</v>
      </c>
      <c r="K159" s="216" t="s">
        <v>19</v>
      </c>
      <c r="L159" s="46"/>
      <c r="M159" s="221" t="s">
        <v>19</v>
      </c>
      <c r="N159" s="222" t="s">
        <v>47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274</v>
      </c>
      <c r="AT159" s="225" t="s">
        <v>140</v>
      </c>
      <c r="AU159" s="225" t="s">
        <v>84</v>
      </c>
      <c r="AY159" s="19" t="s">
        <v>137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84</v>
      </c>
      <c r="BK159" s="226">
        <f>ROUND(I159*H159,2)</f>
        <v>0</v>
      </c>
      <c r="BL159" s="19" t="s">
        <v>274</v>
      </c>
      <c r="BM159" s="225" t="s">
        <v>1005</v>
      </c>
    </row>
    <row r="160" s="2" customFormat="1">
      <c r="A160" s="40"/>
      <c r="B160" s="41"/>
      <c r="C160" s="42"/>
      <c r="D160" s="227" t="s">
        <v>147</v>
      </c>
      <c r="E160" s="42"/>
      <c r="F160" s="228" t="s">
        <v>1004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147</v>
      </c>
      <c r="AU160" s="19" t="s">
        <v>84</v>
      </c>
    </row>
    <row r="161" s="2" customFormat="1" ht="24.15" customHeight="1">
      <c r="A161" s="40"/>
      <c r="B161" s="41"/>
      <c r="C161" s="214" t="s">
        <v>343</v>
      </c>
      <c r="D161" s="214" t="s">
        <v>140</v>
      </c>
      <c r="E161" s="215" t="s">
        <v>1006</v>
      </c>
      <c r="F161" s="216" t="s">
        <v>1007</v>
      </c>
      <c r="G161" s="217" t="s">
        <v>348</v>
      </c>
      <c r="H161" s="287"/>
      <c r="I161" s="219"/>
      <c r="J161" s="220">
        <f>ROUND(I161*H161,2)</f>
        <v>0</v>
      </c>
      <c r="K161" s="216" t="s">
        <v>19</v>
      </c>
      <c r="L161" s="46"/>
      <c r="M161" s="221" t="s">
        <v>19</v>
      </c>
      <c r="N161" s="222" t="s">
        <v>47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274</v>
      </c>
      <c r="AT161" s="225" t="s">
        <v>140</v>
      </c>
      <c r="AU161" s="225" t="s">
        <v>84</v>
      </c>
      <c r="AY161" s="19" t="s">
        <v>137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84</v>
      </c>
      <c r="BK161" s="226">
        <f>ROUND(I161*H161,2)</f>
        <v>0</v>
      </c>
      <c r="BL161" s="19" t="s">
        <v>274</v>
      </c>
      <c r="BM161" s="225" t="s">
        <v>1008</v>
      </c>
    </row>
    <row r="162" s="2" customFormat="1">
      <c r="A162" s="40"/>
      <c r="B162" s="41"/>
      <c r="C162" s="42"/>
      <c r="D162" s="227" t="s">
        <v>147</v>
      </c>
      <c r="E162" s="42"/>
      <c r="F162" s="228" t="s">
        <v>1009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147</v>
      </c>
      <c r="AU162" s="19" t="s">
        <v>84</v>
      </c>
    </row>
    <row r="163" s="12" customFormat="1" ht="25.92" customHeight="1">
      <c r="A163" s="12"/>
      <c r="B163" s="198"/>
      <c r="C163" s="199"/>
      <c r="D163" s="200" t="s">
        <v>75</v>
      </c>
      <c r="E163" s="201" t="s">
        <v>1010</v>
      </c>
      <c r="F163" s="201" t="s">
        <v>1011</v>
      </c>
      <c r="G163" s="199"/>
      <c r="H163" s="199"/>
      <c r="I163" s="202"/>
      <c r="J163" s="203">
        <f>BK163</f>
        <v>0</v>
      </c>
      <c r="K163" s="199"/>
      <c r="L163" s="204"/>
      <c r="M163" s="205"/>
      <c r="N163" s="206"/>
      <c r="O163" s="206"/>
      <c r="P163" s="207">
        <f>SUM(P164:P181)</f>
        <v>0</v>
      </c>
      <c r="Q163" s="206"/>
      <c r="R163" s="207">
        <f>SUM(R164:R181)</f>
        <v>0.083360000000000004</v>
      </c>
      <c r="S163" s="206"/>
      <c r="T163" s="208">
        <f>SUM(T164:T181)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90</v>
      </c>
      <c r="AT163" s="210" t="s">
        <v>75</v>
      </c>
      <c r="AU163" s="210" t="s">
        <v>76</v>
      </c>
      <c r="AY163" s="209" t="s">
        <v>137</v>
      </c>
      <c r="BK163" s="211">
        <f>SUM(BK164:BK181)</f>
        <v>0</v>
      </c>
    </row>
    <row r="164" s="2" customFormat="1" ht="24.15" customHeight="1">
      <c r="A164" s="40"/>
      <c r="B164" s="41"/>
      <c r="C164" s="214" t="s">
        <v>397</v>
      </c>
      <c r="D164" s="214" t="s">
        <v>140</v>
      </c>
      <c r="E164" s="215" t="s">
        <v>1012</v>
      </c>
      <c r="F164" s="216" t="s">
        <v>1013</v>
      </c>
      <c r="G164" s="217" t="s">
        <v>435</v>
      </c>
      <c r="H164" s="218">
        <v>1</v>
      </c>
      <c r="I164" s="219"/>
      <c r="J164" s="220">
        <f>ROUND(I164*H164,2)</f>
        <v>0</v>
      </c>
      <c r="K164" s="216" t="s">
        <v>19</v>
      </c>
      <c r="L164" s="46"/>
      <c r="M164" s="221" t="s">
        <v>19</v>
      </c>
      <c r="N164" s="222" t="s">
        <v>47</v>
      </c>
      <c r="O164" s="86"/>
      <c r="P164" s="223">
        <f>O164*H164</f>
        <v>0</v>
      </c>
      <c r="Q164" s="223">
        <v>0.02894</v>
      </c>
      <c r="R164" s="223">
        <f>Q164*H164</f>
        <v>0.02894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274</v>
      </c>
      <c r="AT164" s="225" t="s">
        <v>140</v>
      </c>
      <c r="AU164" s="225" t="s">
        <v>84</v>
      </c>
      <c r="AY164" s="19" t="s">
        <v>137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84</v>
      </c>
      <c r="BK164" s="226">
        <f>ROUND(I164*H164,2)</f>
        <v>0</v>
      </c>
      <c r="BL164" s="19" t="s">
        <v>274</v>
      </c>
      <c r="BM164" s="225" t="s">
        <v>1014</v>
      </c>
    </row>
    <row r="165" s="2" customFormat="1">
      <c r="A165" s="40"/>
      <c r="B165" s="41"/>
      <c r="C165" s="42"/>
      <c r="D165" s="227" t="s">
        <v>147</v>
      </c>
      <c r="E165" s="42"/>
      <c r="F165" s="228" t="s">
        <v>1015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147</v>
      </c>
      <c r="AU165" s="19" t="s">
        <v>84</v>
      </c>
    </row>
    <row r="166" s="2" customFormat="1" ht="24.15" customHeight="1">
      <c r="A166" s="40"/>
      <c r="B166" s="41"/>
      <c r="C166" s="214" t="s">
        <v>401</v>
      </c>
      <c r="D166" s="214" t="s">
        <v>140</v>
      </c>
      <c r="E166" s="215" t="s">
        <v>1016</v>
      </c>
      <c r="F166" s="216" t="s">
        <v>1017</v>
      </c>
      <c r="G166" s="217" t="s">
        <v>435</v>
      </c>
      <c r="H166" s="218">
        <v>1</v>
      </c>
      <c r="I166" s="219"/>
      <c r="J166" s="220">
        <f>ROUND(I166*H166,2)</f>
        <v>0</v>
      </c>
      <c r="K166" s="216" t="s">
        <v>19</v>
      </c>
      <c r="L166" s="46"/>
      <c r="M166" s="221" t="s">
        <v>19</v>
      </c>
      <c r="N166" s="222" t="s">
        <v>47</v>
      </c>
      <c r="O166" s="86"/>
      <c r="P166" s="223">
        <f>O166*H166</f>
        <v>0</v>
      </c>
      <c r="Q166" s="223">
        <v>0.024629999999999999</v>
      </c>
      <c r="R166" s="223">
        <f>Q166*H166</f>
        <v>0.024629999999999999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274</v>
      </c>
      <c r="AT166" s="225" t="s">
        <v>140</v>
      </c>
      <c r="AU166" s="225" t="s">
        <v>84</v>
      </c>
      <c r="AY166" s="19" t="s">
        <v>137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84</v>
      </c>
      <c r="BK166" s="226">
        <f>ROUND(I166*H166,2)</f>
        <v>0</v>
      </c>
      <c r="BL166" s="19" t="s">
        <v>274</v>
      </c>
      <c r="BM166" s="225" t="s">
        <v>1018</v>
      </c>
    </row>
    <row r="167" s="2" customFormat="1">
      <c r="A167" s="40"/>
      <c r="B167" s="41"/>
      <c r="C167" s="42"/>
      <c r="D167" s="227" t="s">
        <v>147</v>
      </c>
      <c r="E167" s="42"/>
      <c r="F167" s="228" t="s">
        <v>1019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147</v>
      </c>
      <c r="AU167" s="19" t="s">
        <v>84</v>
      </c>
    </row>
    <row r="168" s="2" customFormat="1" ht="24.15" customHeight="1">
      <c r="A168" s="40"/>
      <c r="B168" s="41"/>
      <c r="C168" s="214" t="s">
        <v>405</v>
      </c>
      <c r="D168" s="214" t="s">
        <v>140</v>
      </c>
      <c r="E168" s="215" t="s">
        <v>1020</v>
      </c>
      <c r="F168" s="216" t="s">
        <v>1021</v>
      </c>
      <c r="G168" s="217" t="s">
        <v>435</v>
      </c>
      <c r="H168" s="218">
        <v>1</v>
      </c>
      <c r="I168" s="219"/>
      <c r="J168" s="220">
        <f>ROUND(I168*H168,2)</f>
        <v>0</v>
      </c>
      <c r="K168" s="216" t="s">
        <v>19</v>
      </c>
      <c r="L168" s="46"/>
      <c r="M168" s="221" t="s">
        <v>19</v>
      </c>
      <c r="N168" s="222" t="s">
        <v>47</v>
      </c>
      <c r="O168" s="86"/>
      <c r="P168" s="223">
        <f>O168*H168</f>
        <v>0</v>
      </c>
      <c r="Q168" s="223">
        <v>0.019570000000000001</v>
      </c>
      <c r="R168" s="223">
        <f>Q168*H168</f>
        <v>0.019570000000000001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274</v>
      </c>
      <c r="AT168" s="225" t="s">
        <v>140</v>
      </c>
      <c r="AU168" s="225" t="s">
        <v>84</v>
      </c>
      <c r="AY168" s="19" t="s">
        <v>137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84</v>
      </c>
      <c r="BK168" s="226">
        <f>ROUND(I168*H168,2)</f>
        <v>0</v>
      </c>
      <c r="BL168" s="19" t="s">
        <v>274</v>
      </c>
      <c r="BM168" s="225" t="s">
        <v>1022</v>
      </c>
    </row>
    <row r="169" s="2" customFormat="1">
      <c r="A169" s="40"/>
      <c r="B169" s="41"/>
      <c r="C169" s="42"/>
      <c r="D169" s="227" t="s">
        <v>147</v>
      </c>
      <c r="E169" s="42"/>
      <c r="F169" s="228" t="s">
        <v>1023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147</v>
      </c>
      <c r="AU169" s="19" t="s">
        <v>84</v>
      </c>
    </row>
    <row r="170" s="2" customFormat="1" ht="33" customHeight="1">
      <c r="A170" s="40"/>
      <c r="B170" s="41"/>
      <c r="C170" s="214" t="s">
        <v>411</v>
      </c>
      <c r="D170" s="214" t="s">
        <v>140</v>
      </c>
      <c r="E170" s="215" t="s">
        <v>1024</v>
      </c>
      <c r="F170" s="216" t="s">
        <v>1025</v>
      </c>
      <c r="G170" s="217" t="s">
        <v>435</v>
      </c>
      <c r="H170" s="218">
        <v>1</v>
      </c>
      <c r="I170" s="219"/>
      <c r="J170" s="220">
        <f>ROUND(I170*H170,2)</f>
        <v>0</v>
      </c>
      <c r="K170" s="216" t="s">
        <v>19</v>
      </c>
      <c r="L170" s="46"/>
      <c r="M170" s="221" t="s">
        <v>19</v>
      </c>
      <c r="N170" s="222" t="s">
        <v>47</v>
      </c>
      <c r="O170" s="86"/>
      <c r="P170" s="223">
        <f>O170*H170</f>
        <v>0</v>
      </c>
      <c r="Q170" s="223">
        <v>0.0049300000000000004</v>
      </c>
      <c r="R170" s="223">
        <f>Q170*H170</f>
        <v>0.0049300000000000004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274</v>
      </c>
      <c r="AT170" s="225" t="s">
        <v>140</v>
      </c>
      <c r="AU170" s="225" t="s">
        <v>84</v>
      </c>
      <c r="AY170" s="19" t="s">
        <v>137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84</v>
      </c>
      <c r="BK170" s="226">
        <f>ROUND(I170*H170,2)</f>
        <v>0</v>
      </c>
      <c r="BL170" s="19" t="s">
        <v>274</v>
      </c>
      <c r="BM170" s="225" t="s">
        <v>1026</v>
      </c>
    </row>
    <row r="171" s="2" customFormat="1">
      <c r="A171" s="40"/>
      <c r="B171" s="41"/>
      <c r="C171" s="42"/>
      <c r="D171" s="227" t="s">
        <v>147</v>
      </c>
      <c r="E171" s="42"/>
      <c r="F171" s="228" t="s">
        <v>1027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147</v>
      </c>
      <c r="AU171" s="19" t="s">
        <v>84</v>
      </c>
    </row>
    <row r="172" s="2" customFormat="1" ht="24.15" customHeight="1">
      <c r="A172" s="40"/>
      <c r="B172" s="41"/>
      <c r="C172" s="214" t="s">
        <v>415</v>
      </c>
      <c r="D172" s="214" t="s">
        <v>140</v>
      </c>
      <c r="E172" s="215" t="s">
        <v>1028</v>
      </c>
      <c r="F172" s="216" t="s">
        <v>1029</v>
      </c>
      <c r="G172" s="217" t="s">
        <v>435</v>
      </c>
      <c r="H172" s="218">
        <v>1</v>
      </c>
      <c r="I172" s="219"/>
      <c r="J172" s="220">
        <f>ROUND(I172*H172,2)</f>
        <v>0</v>
      </c>
      <c r="K172" s="216" t="s">
        <v>19</v>
      </c>
      <c r="L172" s="46"/>
      <c r="M172" s="221" t="s">
        <v>19</v>
      </c>
      <c r="N172" s="222" t="s">
        <v>47</v>
      </c>
      <c r="O172" s="86"/>
      <c r="P172" s="223">
        <f>O172*H172</f>
        <v>0</v>
      </c>
      <c r="Q172" s="223">
        <v>0.00024000000000000001</v>
      </c>
      <c r="R172" s="223">
        <f>Q172*H172</f>
        <v>0.00024000000000000001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274</v>
      </c>
      <c r="AT172" s="225" t="s">
        <v>140</v>
      </c>
      <c r="AU172" s="225" t="s">
        <v>84</v>
      </c>
      <c r="AY172" s="19" t="s">
        <v>137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84</v>
      </c>
      <c r="BK172" s="226">
        <f>ROUND(I172*H172,2)</f>
        <v>0</v>
      </c>
      <c r="BL172" s="19" t="s">
        <v>274</v>
      </c>
      <c r="BM172" s="225" t="s">
        <v>1030</v>
      </c>
    </row>
    <row r="173" s="2" customFormat="1">
      <c r="A173" s="40"/>
      <c r="B173" s="41"/>
      <c r="C173" s="42"/>
      <c r="D173" s="227" t="s">
        <v>147</v>
      </c>
      <c r="E173" s="42"/>
      <c r="F173" s="228" t="s">
        <v>1031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147</v>
      </c>
      <c r="AU173" s="19" t="s">
        <v>84</v>
      </c>
    </row>
    <row r="174" s="2" customFormat="1" ht="24.15" customHeight="1">
      <c r="A174" s="40"/>
      <c r="B174" s="41"/>
      <c r="C174" s="214" t="s">
        <v>421</v>
      </c>
      <c r="D174" s="214" t="s">
        <v>140</v>
      </c>
      <c r="E174" s="215" t="s">
        <v>1032</v>
      </c>
      <c r="F174" s="216" t="s">
        <v>1033</v>
      </c>
      <c r="G174" s="217" t="s">
        <v>435</v>
      </c>
      <c r="H174" s="218">
        <v>1</v>
      </c>
      <c r="I174" s="219"/>
      <c r="J174" s="220">
        <f>ROUND(I174*H174,2)</f>
        <v>0</v>
      </c>
      <c r="K174" s="216" t="s">
        <v>19</v>
      </c>
      <c r="L174" s="46"/>
      <c r="M174" s="221" t="s">
        <v>19</v>
      </c>
      <c r="N174" s="222" t="s">
        <v>47</v>
      </c>
      <c r="O174" s="86"/>
      <c r="P174" s="223">
        <f>O174*H174</f>
        <v>0</v>
      </c>
      <c r="Q174" s="223">
        <v>0.00125</v>
      </c>
      <c r="R174" s="223">
        <f>Q174*H174</f>
        <v>0.00125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274</v>
      </c>
      <c r="AT174" s="225" t="s">
        <v>140</v>
      </c>
      <c r="AU174" s="225" t="s">
        <v>84</v>
      </c>
      <c r="AY174" s="19" t="s">
        <v>137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84</v>
      </c>
      <c r="BK174" s="226">
        <f>ROUND(I174*H174,2)</f>
        <v>0</v>
      </c>
      <c r="BL174" s="19" t="s">
        <v>274</v>
      </c>
      <c r="BM174" s="225" t="s">
        <v>1034</v>
      </c>
    </row>
    <row r="175" s="2" customFormat="1">
      <c r="A175" s="40"/>
      <c r="B175" s="41"/>
      <c r="C175" s="42"/>
      <c r="D175" s="227" t="s">
        <v>147</v>
      </c>
      <c r="E175" s="42"/>
      <c r="F175" s="228" t="s">
        <v>1035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147</v>
      </c>
      <c r="AU175" s="19" t="s">
        <v>84</v>
      </c>
    </row>
    <row r="176" s="2" customFormat="1" ht="16.5" customHeight="1">
      <c r="A176" s="40"/>
      <c r="B176" s="41"/>
      <c r="C176" s="214" t="s">
        <v>425</v>
      </c>
      <c r="D176" s="214" t="s">
        <v>140</v>
      </c>
      <c r="E176" s="215" t="s">
        <v>1036</v>
      </c>
      <c r="F176" s="216" t="s">
        <v>1037</v>
      </c>
      <c r="G176" s="217" t="s">
        <v>435</v>
      </c>
      <c r="H176" s="218">
        <v>1</v>
      </c>
      <c r="I176" s="219"/>
      <c r="J176" s="220">
        <f>ROUND(I176*H176,2)</f>
        <v>0</v>
      </c>
      <c r="K176" s="216" t="s">
        <v>19</v>
      </c>
      <c r="L176" s="46"/>
      <c r="M176" s="221" t="s">
        <v>19</v>
      </c>
      <c r="N176" s="222" t="s">
        <v>47</v>
      </c>
      <c r="O176" s="86"/>
      <c r="P176" s="223">
        <f>O176*H176</f>
        <v>0</v>
      </c>
      <c r="Q176" s="223">
        <v>0.0018400000000000001</v>
      </c>
      <c r="R176" s="223">
        <f>Q176*H176</f>
        <v>0.0018400000000000001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274</v>
      </c>
      <c r="AT176" s="225" t="s">
        <v>140</v>
      </c>
      <c r="AU176" s="225" t="s">
        <v>84</v>
      </c>
      <c r="AY176" s="19" t="s">
        <v>137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84</v>
      </c>
      <c r="BK176" s="226">
        <f>ROUND(I176*H176,2)</f>
        <v>0</v>
      </c>
      <c r="BL176" s="19" t="s">
        <v>274</v>
      </c>
      <c r="BM176" s="225" t="s">
        <v>1038</v>
      </c>
    </row>
    <row r="177" s="2" customFormat="1">
      <c r="A177" s="40"/>
      <c r="B177" s="41"/>
      <c r="C177" s="42"/>
      <c r="D177" s="227" t="s">
        <v>147</v>
      </c>
      <c r="E177" s="42"/>
      <c r="F177" s="228" t="s">
        <v>1039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147</v>
      </c>
      <c r="AU177" s="19" t="s">
        <v>84</v>
      </c>
    </row>
    <row r="178" s="2" customFormat="1" ht="24.15" customHeight="1">
      <c r="A178" s="40"/>
      <c r="B178" s="41"/>
      <c r="C178" s="214" t="s">
        <v>432</v>
      </c>
      <c r="D178" s="214" t="s">
        <v>140</v>
      </c>
      <c r="E178" s="215" t="s">
        <v>1040</v>
      </c>
      <c r="F178" s="216" t="s">
        <v>1041</v>
      </c>
      <c r="G178" s="217" t="s">
        <v>435</v>
      </c>
      <c r="H178" s="218">
        <v>1</v>
      </c>
      <c r="I178" s="219"/>
      <c r="J178" s="220">
        <f>ROUND(I178*H178,2)</f>
        <v>0</v>
      </c>
      <c r="K178" s="216" t="s">
        <v>19</v>
      </c>
      <c r="L178" s="46"/>
      <c r="M178" s="221" t="s">
        <v>19</v>
      </c>
      <c r="N178" s="222" t="s">
        <v>47</v>
      </c>
      <c r="O178" s="86"/>
      <c r="P178" s="223">
        <f>O178*H178</f>
        <v>0</v>
      </c>
      <c r="Q178" s="223">
        <v>0.0019599999999999999</v>
      </c>
      <c r="R178" s="223">
        <f>Q178*H178</f>
        <v>0.0019599999999999999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274</v>
      </c>
      <c r="AT178" s="225" t="s">
        <v>140</v>
      </c>
      <c r="AU178" s="225" t="s">
        <v>84</v>
      </c>
      <c r="AY178" s="19" t="s">
        <v>137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84</v>
      </c>
      <c r="BK178" s="226">
        <f>ROUND(I178*H178,2)</f>
        <v>0</v>
      </c>
      <c r="BL178" s="19" t="s">
        <v>274</v>
      </c>
      <c r="BM178" s="225" t="s">
        <v>1042</v>
      </c>
    </row>
    <row r="179" s="2" customFormat="1">
      <c r="A179" s="40"/>
      <c r="B179" s="41"/>
      <c r="C179" s="42"/>
      <c r="D179" s="227" t="s">
        <v>147</v>
      </c>
      <c r="E179" s="42"/>
      <c r="F179" s="228" t="s">
        <v>1043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147</v>
      </c>
      <c r="AU179" s="19" t="s">
        <v>84</v>
      </c>
    </row>
    <row r="180" s="2" customFormat="1" ht="24.15" customHeight="1">
      <c r="A180" s="40"/>
      <c r="B180" s="41"/>
      <c r="C180" s="214" t="s">
        <v>437</v>
      </c>
      <c r="D180" s="214" t="s">
        <v>140</v>
      </c>
      <c r="E180" s="215" t="s">
        <v>1044</v>
      </c>
      <c r="F180" s="216" t="s">
        <v>1045</v>
      </c>
      <c r="G180" s="217" t="s">
        <v>348</v>
      </c>
      <c r="H180" s="287"/>
      <c r="I180" s="219"/>
      <c r="J180" s="220">
        <f>ROUND(I180*H180,2)</f>
        <v>0</v>
      </c>
      <c r="K180" s="216" t="s">
        <v>19</v>
      </c>
      <c r="L180" s="46"/>
      <c r="M180" s="221" t="s">
        <v>19</v>
      </c>
      <c r="N180" s="222" t="s">
        <v>47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274</v>
      </c>
      <c r="AT180" s="225" t="s">
        <v>140</v>
      </c>
      <c r="AU180" s="225" t="s">
        <v>84</v>
      </c>
      <c r="AY180" s="19" t="s">
        <v>137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84</v>
      </c>
      <c r="BK180" s="226">
        <f>ROUND(I180*H180,2)</f>
        <v>0</v>
      </c>
      <c r="BL180" s="19" t="s">
        <v>274</v>
      </c>
      <c r="BM180" s="225" t="s">
        <v>1046</v>
      </c>
    </row>
    <row r="181" s="2" customFormat="1">
      <c r="A181" s="40"/>
      <c r="B181" s="41"/>
      <c r="C181" s="42"/>
      <c r="D181" s="227" t="s">
        <v>147</v>
      </c>
      <c r="E181" s="42"/>
      <c r="F181" s="228" t="s">
        <v>1047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147</v>
      </c>
      <c r="AU181" s="19" t="s">
        <v>84</v>
      </c>
    </row>
    <row r="182" s="12" customFormat="1" ht="25.92" customHeight="1">
      <c r="A182" s="12"/>
      <c r="B182" s="198"/>
      <c r="C182" s="199"/>
      <c r="D182" s="200" t="s">
        <v>75</v>
      </c>
      <c r="E182" s="201" t="s">
        <v>1048</v>
      </c>
      <c r="F182" s="201" t="s">
        <v>1049</v>
      </c>
      <c r="G182" s="199"/>
      <c r="H182" s="199"/>
      <c r="I182" s="202"/>
      <c r="J182" s="203">
        <f>BK182</f>
        <v>0</v>
      </c>
      <c r="K182" s="199"/>
      <c r="L182" s="204"/>
      <c r="M182" s="205"/>
      <c r="N182" s="206"/>
      <c r="O182" s="206"/>
      <c r="P182" s="207">
        <f>SUM(P183:P190)</f>
        <v>0</v>
      </c>
      <c r="Q182" s="206"/>
      <c r="R182" s="207">
        <f>SUM(R183:R190)</f>
        <v>0</v>
      </c>
      <c r="S182" s="206"/>
      <c r="T182" s="208">
        <f>SUM(T183:T190)</f>
        <v>0.030179999999999998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90</v>
      </c>
      <c r="AT182" s="210" t="s">
        <v>75</v>
      </c>
      <c r="AU182" s="210" t="s">
        <v>76</v>
      </c>
      <c r="AY182" s="209" t="s">
        <v>137</v>
      </c>
      <c r="BK182" s="211">
        <f>SUM(BK183:BK190)</f>
        <v>0</v>
      </c>
    </row>
    <row r="183" s="2" customFormat="1" ht="16.5" customHeight="1">
      <c r="A183" s="40"/>
      <c r="B183" s="41"/>
      <c r="C183" s="214" t="s">
        <v>443</v>
      </c>
      <c r="D183" s="214" t="s">
        <v>140</v>
      </c>
      <c r="E183" s="215" t="s">
        <v>1050</v>
      </c>
      <c r="F183" s="216" t="s">
        <v>1051</v>
      </c>
      <c r="G183" s="217" t="s">
        <v>277</v>
      </c>
      <c r="H183" s="218">
        <v>9</v>
      </c>
      <c r="I183" s="219"/>
      <c r="J183" s="220">
        <f>ROUND(I183*H183,2)</f>
        <v>0</v>
      </c>
      <c r="K183" s="216" t="s">
        <v>19</v>
      </c>
      <c r="L183" s="46"/>
      <c r="M183" s="221" t="s">
        <v>19</v>
      </c>
      <c r="N183" s="222" t="s">
        <v>47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0.0020999999999999999</v>
      </c>
      <c r="T183" s="224">
        <f>S183*H183</f>
        <v>0.0189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274</v>
      </c>
      <c r="AT183" s="225" t="s">
        <v>140</v>
      </c>
      <c r="AU183" s="225" t="s">
        <v>84</v>
      </c>
      <c r="AY183" s="19" t="s">
        <v>137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84</v>
      </c>
      <c r="BK183" s="226">
        <f>ROUND(I183*H183,2)</f>
        <v>0</v>
      </c>
      <c r="BL183" s="19" t="s">
        <v>274</v>
      </c>
      <c r="BM183" s="225" t="s">
        <v>1052</v>
      </c>
    </row>
    <row r="184" s="2" customFormat="1">
      <c r="A184" s="40"/>
      <c r="B184" s="41"/>
      <c r="C184" s="42"/>
      <c r="D184" s="227" t="s">
        <v>147</v>
      </c>
      <c r="E184" s="42"/>
      <c r="F184" s="228" t="s">
        <v>1053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147</v>
      </c>
      <c r="AU184" s="19" t="s">
        <v>84</v>
      </c>
    </row>
    <row r="185" s="2" customFormat="1" ht="16.5" customHeight="1">
      <c r="A185" s="40"/>
      <c r="B185" s="41"/>
      <c r="C185" s="214" t="s">
        <v>449</v>
      </c>
      <c r="D185" s="214" t="s">
        <v>140</v>
      </c>
      <c r="E185" s="215" t="s">
        <v>1054</v>
      </c>
      <c r="F185" s="216" t="s">
        <v>1055</v>
      </c>
      <c r="G185" s="217" t="s">
        <v>277</v>
      </c>
      <c r="H185" s="218">
        <v>1</v>
      </c>
      <c r="I185" s="219"/>
      <c r="J185" s="220">
        <f>ROUND(I185*H185,2)</f>
        <v>0</v>
      </c>
      <c r="K185" s="216" t="s">
        <v>19</v>
      </c>
      <c r="L185" s="46"/>
      <c r="M185" s="221" t="s">
        <v>19</v>
      </c>
      <c r="N185" s="222" t="s">
        <v>47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0.00198</v>
      </c>
      <c r="T185" s="224">
        <f>S185*H185</f>
        <v>0.00198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274</v>
      </c>
      <c r="AT185" s="225" t="s">
        <v>140</v>
      </c>
      <c r="AU185" s="225" t="s">
        <v>84</v>
      </c>
      <c r="AY185" s="19" t="s">
        <v>137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84</v>
      </c>
      <c r="BK185" s="226">
        <f>ROUND(I185*H185,2)</f>
        <v>0</v>
      </c>
      <c r="BL185" s="19" t="s">
        <v>274</v>
      </c>
      <c r="BM185" s="225" t="s">
        <v>1056</v>
      </c>
    </row>
    <row r="186" s="2" customFormat="1">
      <c r="A186" s="40"/>
      <c r="B186" s="41"/>
      <c r="C186" s="42"/>
      <c r="D186" s="227" t="s">
        <v>147</v>
      </c>
      <c r="E186" s="42"/>
      <c r="F186" s="228" t="s">
        <v>1057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147</v>
      </c>
      <c r="AU186" s="19" t="s">
        <v>84</v>
      </c>
    </row>
    <row r="187" s="2" customFormat="1" ht="16.5" customHeight="1">
      <c r="A187" s="40"/>
      <c r="B187" s="41"/>
      <c r="C187" s="214" t="s">
        <v>453</v>
      </c>
      <c r="D187" s="214" t="s">
        <v>140</v>
      </c>
      <c r="E187" s="215" t="s">
        <v>1058</v>
      </c>
      <c r="F187" s="216" t="s">
        <v>1059</v>
      </c>
      <c r="G187" s="217" t="s">
        <v>143</v>
      </c>
      <c r="H187" s="218">
        <v>3</v>
      </c>
      <c r="I187" s="219"/>
      <c r="J187" s="220">
        <f>ROUND(I187*H187,2)</f>
        <v>0</v>
      </c>
      <c r="K187" s="216" t="s">
        <v>19</v>
      </c>
      <c r="L187" s="46"/>
      <c r="M187" s="221" t="s">
        <v>19</v>
      </c>
      <c r="N187" s="222" t="s">
        <v>47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0.0030999999999999999</v>
      </c>
      <c r="T187" s="224">
        <f>S187*H187</f>
        <v>0.0092999999999999992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274</v>
      </c>
      <c r="AT187" s="225" t="s">
        <v>140</v>
      </c>
      <c r="AU187" s="225" t="s">
        <v>84</v>
      </c>
      <c r="AY187" s="19" t="s">
        <v>137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84</v>
      </c>
      <c r="BK187" s="226">
        <f>ROUND(I187*H187,2)</f>
        <v>0</v>
      </c>
      <c r="BL187" s="19" t="s">
        <v>274</v>
      </c>
      <c r="BM187" s="225" t="s">
        <v>1060</v>
      </c>
    </row>
    <row r="188" s="2" customFormat="1">
      <c r="A188" s="40"/>
      <c r="B188" s="41"/>
      <c r="C188" s="42"/>
      <c r="D188" s="227" t="s">
        <v>147</v>
      </c>
      <c r="E188" s="42"/>
      <c r="F188" s="228" t="s">
        <v>1061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147</v>
      </c>
      <c r="AU188" s="19" t="s">
        <v>84</v>
      </c>
    </row>
    <row r="189" s="2" customFormat="1" ht="24.15" customHeight="1">
      <c r="A189" s="40"/>
      <c r="B189" s="41"/>
      <c r="C189" s="214" t="s">
        <v>459</v>
      </c>
      <c r="D189" s="214" t="s">
        <v>140</v>
      </c>
      <c r="E189" s="215" t="s">
        <v>297</v>
      </c>
      <c r="F189" s="216" t="s">
        <v>298</v>
      </c>
      <c r="G189" s="217" t="s">
        <v>299</v>
      </c>
      <c r="H189" s="218">
        <v>0.029999999999999999</v>
      </c>
      <c r="I189" s="219"/>
      <c r="J189" s="220">
        <f>ROUND(I189*H189,2)</f>
        <v>0</v>
      </c>
      <c r="K189" s="216" t="s">
        <v>19</v>
      </c>
      <c r="L189" s="46"/>
      <c r="M189" s="221" t="s">
        <v>19</v>
      </c>
      <c r="N189" s="222" t="s">
        <v>47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274</v>
      </c>
      <c r="AT189" s="225" t="s">
        <v>140</v>
      </c>
      <c r="AU189" s="225" t="s">
        <v>84</v>
      </c>
      <c r="AY189" s="19" t="s">
        <v>137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84</v>
      </c>
      <c r="BK189" s="226">
        <f>ROUND(I189*H189,2)</f>
        <v>0</v>
      </c>
      <c r="BL189" s="19" t="s">
        <v>274</v>
      </c>
      <c r="BM189" s="225" t="s">
        <v>1062</v>
      </c>
    </row>
    <row r="190" s="2" customFormat="1">
      <c r="A190" s="40"/>
      <c r="B190" s="41"/>
      <c r="C190" s="42"/>
      <c r="D190" s="227" t="s">
        <v>147</v>
      </c>
      <c r="E190" s="42"/>
      <c r="F190" s="228" t="s">
        <v>301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147</v>
      </c>
      <c r="AU190" s="19" t="s">
        <v>84</v>
      </c>
    </row>
    <row r="191" s="12" customFormat="1" ht="25.92" customHeight="1">
      <c r="A191" s="12"/>
      <c r="B191" s="198"/>
      <c r="C191" s="199"/>
      <c r="D191" s="200" t="s">
        <v>75</v>
      </c>
      <c r="E191" s="201" t="s">
        <v>1063</v>
      </c>
      <c r="F191" s="201" t="s">
        <v>1064</v>
      </c>
      <c r="G191" s="199"/>
      <c r="H191" s="199"/>
      <c r="I191" s="202"/>
      <c r="J191" s="203">
        <f>BK191</f>
        <v>0</v>
      </c>
      <c r="K191" s="199"/>
      <c r="L191" s="204"/>
      <c r="M191" s="205"/>
      <c r="N191" s="206"/>
      <c r="O191" s="206"/>
      <c r="P191" s="207">
        <f>SUM(P192:P201)</f>
        <v>0</v>
      </c>
      <c r="Q191" s="206"/>
      <c r="R191" s="207">
        <f>SUM(R192:R201)</f>
        <v>0</v>
      </c>
      <c r="S191" s="206"/>
      <c r="T191" s="208">
        <f>SUM(T192:T201)</f>
        <v>0.046589999999999999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90</v>
      </c>
      <c r="AT191" s="210" t="s">
        <v>75</v>
      </c>
      <c r="AU191" s="210" t="s">
        <v>76</v>
      </c>
      <c r="AY191" s="209" t="s">
        <v>137</v>
      </c>
      <c r="BK191" s="211">
        <f>SUM(BK192:BK201)</f>
        <v>0</v>
      </c>
    </row>
    <row r="192" s="2" customFormat="1" ht="24.15" customHeight="1">
      <c r="A192" s="40"/>
      <c r="B192" s="41"/>
      <c r="C192" s="214" t="s">
        <v>465</v>
      </c>
      <c r="D192" s="214" t="s">
        <v>140</v>
      </c>
      <c r="E192" s="215" t="s">
        <v>1065</v>
      </c>
      <c r="F192" s="216" t="s">
        <v>1066</v>
      </c>
      <c r="G192" s="217" t="s">
        <v>277</v>
      </c>
      <c r="H192" s="218">
        <v>19</v>
      </c>
      <c r="I192" s="219"/>
      <c r="J192" s="220">
        <f>ROUND(I192*H192,2)</f>
        <v>0</v>
      </c>
      <c r="K192" s="216" t="s">
        <v>19</v>
      </c>
      <c r="L192" s="46"/>
      <c r="M192" s="221" t="s">
        <v>19</v>
      </c>
      <c r="N192" s="222" t="s">
        <v>47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0.0021299999999999999</v>
      </c>
      <c r="T192" s="224">
        <f>S192*H192</f>
        <v>0.040469999999999999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274</v>
      </c>
      <c r="AT192" s="225" t="s">
        <v>140</v>
      </c>
      <c r="AU192" s="225" t="s">
        <v>84</v>
      </c>
      <c r="AY192" s="19" t="s">
        <v>137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84</v>
      </c>
      <c r="BK192" s="226">
        <f>ROUND(I192*H192,2)</f>
        <v>0</v>
      </c>
      <c r="BL192" s="19" t="s">
        <v>274</v>
      </c>
      <c r="BM192" s="225" t="s">
        <v>1067</v>
      </c>
    </row>
    <row r="193" s="2" customFormat="1">
      <c r="A193" s="40"/>
      <c r="B193" s="41"/>
      <c r="C193" s="42"/>
      <c r="D193" s="227" t="s">
        <v>147</v>
      </c>
      <c r="E193" s="42"/>
      <c r="F193" s="228" t="s">
        <v>1068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147</v>
      </c>
      <c r="AU193" s="19" t="s">
        <v>84</v>
      </c>
    </row>
    <row r="194" s="2" customFormat="1" ht="16.5" customHeight="1">
      <c r="A194" s="40"/>
      <c r="B194" s="41"/>
      <c r="C194" s="214" t="s">
        <v>473</v>
      </c>
      <c r="D194" s="214" t="s">
        <v>140</v>
      </c>
      <c r="E194" s="215" t="s">
        <v>1069</v>
      </c>
      <c r="F194" s="216" t="s">
        <v>1070</v>
      </c>
      <c r="G194" s="217" t="s">
        <v>277</v>
      </c>
      <c r="H194" s="218">
        <v>19</v>
      </c>
      <c r="I194" s="219"/>
      <c r="J194" s="220">
        <f>ROUND(I194*H194,2)</f>
        <v>0</v>
      </c>
      <c r="K194" s="216" t="s">
        <v>19</v>
      </c>
      <c r="L194" s="46"/>
      <c r="M194" s="221" t="s">
        <v>19</v>
      </c>
      <c r="N194" s="222" t="s">
        <v>47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0.00023000000000000001</v>
      </c>
      <c r="T194" s="224">
        <f>S194*H194</f>
        <v>0.0043699999999999998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274</v>
      </c>
      <c r="AT194" s="225" t="s">
        <v>140</v>
      </c>
      <c r="AU194" s="225" t="s">
        <v>84</v>
      </c>
      <c r="AY194" s="19" t="s">
        <v>137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84</v>
      </c>
      <c r="BK194" s="226">
        <f>ROUND(I194*H194,2)</f>
        <v>0</v>
      </c>
      <c r="BL194" s="19" t="s">
        <v>274</v>
      </c>
      <c r="BM194" s="225" t="s">
        <v>1071</v>
      </c>
    </row>
    <row r="195" s="2" customFormat="1">
      <c r="A195" s="40"/>
      <c r="B195" s="41"/>
      <c r="C195" s="42"/>
      <c r="D195" s="227" t="s">
        <v>147</v>
      </c>
      <c r="E195" s="42"/>
      <c r="F195" s="228" t="s">
        <v>1072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147</v>
      </c>
      <c r="AU195" s="19" t="s">
        <v>84</v>
      </c>
    </row>
    <row r="196" s="2" customFormat="1" ht="24.15" customHeight="1">
      <c r="A196" s="40"/>
      <c r="B196" s="41"/>
      <c r="C196" s="214" t="s">
        <v>479</v>
      </c>
      <c r="D196" s="214" t="s">
        <v>140</v>
      </c>
      <c r="E196" s="215" t="s">
        <v>1073</v>
      </c>
      <c r="F196" s="216" t="s">
        <v>1074</v>
      </c>
      <c r="G196" s="217" t="s">
        <v>143</v>
      </c>
      <c r="H196" s="218">
        <v>1</v>
      </c>
      <c r="I196" s="219"/>
      <c r="J196" s="220">
        <f>ROUND(I196*H196,2)</f>
        <v>0</v>
      </c>
      <c r="K196" s="216" t="s">
        <v>19</v>
      </c>
      <c r="L196" s="46"/>
      <c r="M196" s="221" t="s">
        <v>19</v>
      </c>
      <c r="N196" s="222" t="s">
        <v>47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0.00068999999999999997</v>
      </c>
      <c r="T196" s="224">
        <f>S196*H196</f>
        <v>0.00068999999999999997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274</v>
      </c>
      <c r="AT196" s="225" t="s">
        <v>140</v>
      </c>
      <c r="AU196" s="225" t="s">
        <v>84</v>
      </c>
      <c r="AY196" s="19" t="s">
        <v>137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84</v>
      </c>
      <c r="BK196" s="226">
        <f>ROUND(I196*H196,2)</f>
        <v>0</v>
      </c>
      <c r="BL196" s="19" t="s">
        <v>274</v>
      </c>
      <c r="BM196" s="225" t="s">
        <v>1075</v>
      </c>
    </row>
    <row r="197" s="2" customFormat="1">
      <c r="A197" s="40"/>
      <c r="B197" s="41"/>
      <c r="C197" s="42"/>
      <c r="D197" s="227" t="s">
        <v>147</v>
      </c>
      <c r="E197" s="42"/>
      <c r="F197" s="228" t="s">
        <v>1076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147</v>
      </c>
      <c r="AU197" s="19" t="s">
        <v>84</v>
      </c>
    </row>
    <row r="198" s="2" customFormat="1" ht="21.75" customHeight="1">
      <c r="A198" s="40"/>
      <c r="B198" s="41"/>
      <c r="C198" s="214" t="s">
        <v>485</v>
      </c>
      <c r="D198" s="214" t="s">
        <v>140</v>
      </c>
      <c r="E198" s="215" t="s">
        <v>1077</v>
      </c>
      <c r="F198" s="216" t="s">
        <v>1078</v>
      </c>
      <c r="G198" s="217" t="s">
        <v>143</v>
      </c>
      <c r="H198" s="218">
        <v>2</v>
      </c>
      <c r="I198" s="219"/>
      <c r="J198" s="220">
        <f>ROUND(I198*H198,2)</f>
        <v>0</v>
      </c>
      <c r="K198" s="216" t="s">
        <v>19</v>
      </c>
      <c r="L198" s="46"/>
      <c r="M198" s="221" t="s">
        <v>19</v>
      </c>
      <c r="N198" s="222" t="s">
        <v>47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0.00052999999999999998</v>
      </c>
      <c r="T198" s="224">
        <f>S198*H198</f>
        <v>0.00106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274</v>
      </c>
      <c r="AT198" s="225" t="s">
        <v>140</v>
      </c>
      <c r="AU198" s="225" t="s">
        <v>84</v>
      </c>
      <c r="AY198" s="19" t="s">
        <v>137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84</v>
      </c>
      <c r="BK198" s="226">
        <f>ROUND(I198*H198,2)</f>
        <v>0</v>
      </c>
      <c r="BL198" s="19" t="s">
        <v>274</v>
      </c>
      <c r="BM198" s="225" t="s">
        <v>1079</v>
      </c>
    </row>
    <row r="199" s="2" customFormat="1">
      <c r="A199" s="40"/>
      <c r="B199" s="41"/>
      <c r="C199" s="42"/>
      <c r="D199" s="227" t="s">
        <v>147</v>
      </c>
      <c r="E199" s="42"/>
      <c r="F199" s="228" t="s">
        <v>1080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147</v>
      </c>
      <c r="AU199" s="19" t="s">
        <v>84</v>
      </c>
    </row>
    <row r="200" s="2" customFormat="1" ht="24.15" customHeight="1">
      <c r="A200" s="40"/>
      <c r="B200" s="41"/>
      <c r="C200" s="214" t="s">
        <v>496</v>
      </c>
      <c r="D200" s="214" t="s">
        <v>140</v>
      </c>
      <c r="E200" s="215" t="s">
        <v>297</v>
      </c>
      <c r="F200" s="216" t="s">
        <v>298</v>
      </c>
      <c r="G200" s="217" t="s">
        <v>299</v>
      </c>
      <c r="H200" s="218">
        <v>0.047</v>
      </c>
      <c r="I200" s="219"/>
      <c r="J200" s="220">
        <f>ROUND(I200*H200,2)</f>
        <v>0</v>
      </c>
      <c r="K200" s="216" t="s">
        <v>19</v>
      </c>
      <c r="L200" s="46"/>
      <c r="M200" s="221" t="s">
        <v>19</v>
      </c>
      <c r="N200" s="222" t="s">
        <v>47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274</v>
      </c>
      <c r="AT200" s="225" t="s">
        <v>140</v>
      </c>
      <c r="AU200" s="225" t="s">
        <v>84</v>
      </c>
      <c r="AY200" s="19" t="s">
        <v>137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84</v>
      </c>
      <c r="BK200" s="226">
        <f>ROUND(I200*H200,2)</f>
        <v>0</v>
      </c>
      <c r="BL200" s="19" t="s">
        <v>274</v>
      </c>
      <c r="BM200" s="225" t="s">
        <v>1081</v>
      </c>
    </row>
    <row r="201" s="2" customFormat="1">
      <c r="A201" s="40"/>
      <c r="B201" s="41"/>
      <c r="C201" s="42"/>
      <c r="D201" s="227" t="s">
        <v>147</v>
      </c>
      <c r="E201" s="42"/>
      <c r="F201" s="228" t="s">
        <v>301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147</v>
      </c>
      <c r="AU201" s="19" t="s">
        <v>84</v>
      </c>
    </row>
    <row r="202" s="12" customFormat="1" ht="25.92" customHeight="1">
      <c r="A202" s="12"/>
      <c r="B202" s="198"/>
      <c r="C202" s="199"/>
      <c r="D202" s="200" t="s">
        <v>75</v>
      </c>
      <c r="E202" s="201" t="s">
        <v>1082</v>
      </c>
      <c r="F202" s="201" t="s">
        <v>1083</v>
      </c>
      <c r="G202" s="199"/>
      <c r="H202" s="199"/>
      <c r="I202" s="202"/>
      <c r="J202" s="203">
        <f>BK202</f>
        <v>0</v>
      </c>
      <c r="K202" s="199"/>
      <c r="L202" s="204"/>
      <c r="M202" s="205"/>
      <c r="N202" s="206"/>
      <c r="O202" s="206"/>
      <c r="P202" s="207">
        <f>SUM(P203:P206)</f>
        <v>0</v>
      </c>
      <c r="Q202" s="206"/>
      <c r="R202" s="207">
        <f>SUM(R203:R206)</f>
        <v>0.0055199999999999997</v>
      </c>
      <c r="S202" s="206"/>
      <c r="T202" s="208">
        <f>SUM(T203:T206)</f>
        <v>0.058420000000000007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90</v>
      </c>
      <c r="AT202" s="210" t="s">
        <v>75</v>
      </c>
      <c r="AU202" s="210" t="s">
        <v>76</v>
      </c>
      <c r="AY202" s="209" t="s">
        <v>137</v>
      </c>
      <c r="BK202" s="211">
        <f>SUM(BK203:BK206)</f>
        <v>0</v>
      </c>
    </row>
    <row r="203" s="2" customFormat="1" ht="21.75" customHeight="1">
      <c r="A203" s="40"/>
      <c r="B203" s="41"/>
      <c r="C203" s="214" t="s">
        <v>501</v>
      </c>
      <c r="D203" s="214" t="s">
        <v>140</v>
      </c>
      <c r="E203" s="215" t="s">
        <v>1084</v>
      </c>
      <c r="F203" s="216" t="s">
        <v>1085</v>
      </c>
      <c r="G203" s="217" t="s">
        <v>277</v>
      </c>
      <c r="H203" s="218">
        <v>23</v>
      </c>
      <c r="I203" s="219"/>
      <c r="J203" s="220">
        <f>ROUND(I203*H203,2)</f>
        <v>0</v>
      </c>
      <c r="K203" s="216" t="s">
        <v>19</v>
      </c>
      <c r="L203" s="46"/>
      <c r="M203" s="221" t="s">
        <v>19</v>
      </c>
      <c r="N203" s="222" t="s">
        <v>47</v>
      </c>
      <c r="O203" s="86"/>
      <c r="P203" s="223">
        <f>O203*H203</f>
        <v>0</v>
      </c>
      <c r="Q203" s="223">
        <v>0.00024000000000000001</v>
      </c>
      <c r="R203" s="223">
        <f>Q203*H203</f>
        <v>0.0055199999999999997</v>
      </c>
      <c r="S203" s="223">
        <v>0.0025400000000000002</v>
      </c>
      <c r="T203" s="224">
        <f>S203*H203</f>
        <v>0.058420000000000007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274</v>
      </c>
      <c r="AT203" s="225" t="s">
        <v>140</v>
      </c>
      <c r="AU203" s="225" t="s">
        <v>84</v>
      </c>
      <c r="AY203" s="19" t="s">
        <v>137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84</v>
      </c>
      <c r="BK203" s="226">
        <f>ROUND(I203*H203,2)</f>
        <v>0</v>
      </c>
      <c r="BL203" s="19" t="s">
        <v>274</v>
      </c>
      <c r="BM203" s="225" t="s">
        <v>1086</v>
      </c>
    </row>
    <row r="204" s="2" customFormat="1">
      <c r="A204" s="40"/>
      <c r="B204" s="41"/>
      <c r="C204" s="42"/>
      <c r="D204" s="227" t="s">
        <v>147</v>
      </c>
      <c r="E204" s="42"/>
      <c r="F204" s="228" t="s">
        <v>1087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147</v>
      </c>
      <c r="AU204" s="19" t="s">
        <v>84</v>
      </c>
    </row>
    <row r="205" s="2" customFormat="1" ht="24.15" customHeight="1">
      <c r="A205" s="40"/>
      <c r="B205" s="41"/>
      <c r="C205" s="214" t="s">
        <v>507</v>
      </c>
      <c r="D205" s="214" t="s">
        <v>140</v>
      </c>
      <c r="E205" s="215" t="s">
        <v>297</v>
      </c>
      <c r="F205" s="216" t="s">
        <v>298</v>
      </c>
      <c r="G205" s="217" t="s">
        <v>299</v>
      </c>
      <c r="H205" s="218">
        <v>0.0060000000000000001</v>
      </c>
      <c r="I205" s="219"/>
      <c r="J205" s="220">
        <f>ROUND(I205*H205,2)</f>
        <v>0</v>
      </c>
      <c r="K205" s="216" t="s">
        <v>19</v>
      </c>
      <c r="L205" s="46"/>
      <c r="M205" s="221" t="s">
        <v>19</v>
      </c>
      <c r="N205" s="222" t="s">
        <v>47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274</v>
      </c>
      <c r="AT205" s="225" t="s">
        <v>140</v>
      </c>
      <c r="AU205" s="225" t="s">
        <v>84</v>
      </c>
      <c r="AY205" s="19" t="s">
        <v>137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84</v>
      </c>
      <c r="BK205" s="226">
        <f>ROUND(I205*H205,2)</f>
        <v>0</v>
      </c>
      <c r="BL205" s="19" t="s">
        <v>274</v>
      </c>
      <c r="BM205" s="225" t="s">
        <v>1088</v>
      </c>
    </row>
    <row r="206" s="2" customFormat="1">
      <c r="A206" s="40"/>
      <c r="B206" s="41"/>
      <c r="C206" s="42"/>
      <c r="D206" s="227" t="s">
        <v>147</v>
      </c>
      <c r="E206" s="42"/>
      <c r="F206" s="228" t="s">
        <v>301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147</v>
      </c>
      <c r="AU206" s="19" t="s">
        <v>84</v>
      </c>
    </row>
    <row r="207" s="12" customFormat="1" ht="25.92" customHeight="1">
      <c r="A207" s="12"/>
      <c r="B207" s="198"/>
      <c r="C207" s="199"/>
      <c r="D207" s="200" t="s">
        <v>75</v>
      </c>
      <c r="E207" s="201" t="s">
        <v>1089</v>
      </c>
      <c r="F207" s="201" t="s">
        <v>1090</v>
      </c>
      <c r="G207" s="199"/>
      <c r="H207" s="199"/>
      <c r="I207" s="202"/>
      <c r="J207" s="203">
        <f>BK207</f>
        <v>0</v>
      </c>
      <c r="K207" s="199"/>
      <c r="L207" s="204"/>
      <c r="M207" s="205"/>
      <c r="N207" s="206"/>
      <c r="O207" s="206"/>
      <c r="P207" s="207">
        <f>SUM(P208:P221)</f>
        <v>0</v>
      </c>
      <c r="Q207" s="206"/>
      <c r="R207" s="207">
        <f>SUM(R208:R221)</f>
        <v>0</v>
      </c>
      <c r="S207" s="206"/>
      <c r="T207" s="208">
        <f>SUM(T208:T221)</f>
        <v>0.086060000000000011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9" t="s">
        <v>90</v>
      </c>
      <c r="AT207" s="210" t="s">
        <v>75</v>
      </c>
      <c r="AU207" s="210" t="s">
        <v>76</v>
      </c>
      <c r="AY207" s="209" t="s">
        <v>137</v>
      </c>
      <c r="BK207" s="211">
        <f>SUM(BK208:BK221)</f>
        <v>0</v>
      </c>
    </row>
    <row r="208" s="2" customFormat="1" ht="16.5" customHeight="1">
      <c r="A208" s="40"/>
      <c r="B208" s="41"/>
      <c r="C208" s="214" t="s">
        <v>512</v>
      </c>
      <c r="D208" s="214" t="s">
        <v>140</v>
      </c>
      <c r="E208" s="215" t="s">
        <v>1091</v>
      </c>
      <c r="F208" s="216" t="s">
        <v>1092</v>
      </c>
      <c r="G208" s="217" t="s">
        <v>435</v>
      </c>
      <c r="H208" s="218">
        <v>1</v>
      </c>
      <c r="I208" s="219"/>
      <c r="J208" s="220">
        <f>ROUND(I208*H208,2)</f>
        <v>0</v>
      </c>
      <c r="K208" s="216" t="s">
        <v>19</v>
      </c>
      <c r="L208" s="46"/>
      <c r="M208" s="221" t="s">
        <v>19</v>
      </c>
      <c r="N208" s="222" t="s">
        <v>47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0.01933</v>
      </c>
      <c r="T208" s="224">
        <f>S208*H208</f>
        <v>0.01933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274</v>
      </c>
      <c r="AT208" s="225" t="s">
        <v>140</v>
      </c>
      <c r="AU208" s="225" t="s">
        <v>84</v>
      </c>
      <c r="AY208" s="19" t="s">
        <v>137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84</v>
      </c>
      <c r="BK208" s="226">
        <f>ROUND(I208*H208,2)</f>
        <v>0</v>
      </c>
      <c r="BL208" s="19" t="s">
        <v>274</v>
      </c>
      <c r="BM208" s="225" t="s">
        <v>1093</v>
      </c>
    </row>
    <row r="209" s="2" customFormat="1">
      <c r="A209" s="40"/>
      <c r="B209" s="41"/>
      <c r="C209" s="42"/>
      <c r="D209" s="227" t="s">
        <v>147</v>
      </c>
      <c r="E209" s="42"/>
      <c r="F209" s="228" t="s">
        <v>1094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147</v>
      </c>
      <c r="AU209" s="19" t="s">
        <v>84</v>
      </c>
    </row>
    <row r="210" s="2" customFormat="1" ht="16.5" customHeight="1">
      <c r="A210" s="40"/>
      <c r="B210" s="41"/>
      <c r="C210" s="214" t="s">
        <v>518</v>
      </c>
      <c r="D210" s="214" t="s">
        <v>140</v>
      </c>
      <c r="E210" s="215" t="s">
        <v>1095</v>
      </c>
      <c r="F210" s="216" t="s">
        <v>1096</v>
      </c>
      <c r="G210" s="217" t="s">
        <v>435</v>
      </c>
      <c r="H210" s="218">
        <v>1</v>
      </c>
      <c r="I210" s="219"/>
      <c r="J210" s="220">
        <f>ROUND(I210*H210,2)</f>
        <v>0</v>
      </c>
      <c r="K210" s="216" t="s">
        <v>19</v>
      </c>
      <c r="L210" s="46"/>
      <c r="M210" s="221" t="s">
        <v>19</v>
      </c>
      <c r="N210" s="222" t="s">
        <v>47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0.019460000000000002</v>
      </c>
      <c r="T210" s="224">
        <f>S210*H210</f>
        <v>0.019460000000000002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274</v>
      </c>
      <c r="AT210" s="225" t="s">
        <v>140</v>
      </c>
      <c r="AU210" s="225" t="s">
        <v>84</v>
      </c>
      <c r="AY210" s="19" t="s">
        <v>137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84</v>
      </c>
      <c r="BK210" s="226">
        <f>ROUND(I210*H210,2)</f>
        <v>0</v>
      </c>
      <c r="BL210" s="19" t="s">
        <v>274</v>
      </c>
      <c r="BM210" s="225" t="s">
        <v>1097</v>
      </c>
    </row>
    <row r="211" s="2" customFormat="1">
      <c r="A211" s="40"/>
      <c r="B211" s="41"/>
      <c r="C211" s="42"/>
      <c r="D211" s="227" t="s">
        <v>147</v>
      </c>
      <c r="E211" s="42"/>
      <c r="F211" s="228" t="s">
        <v>1098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147</v>
      </c>
      <c r="AU211" s="19" t="s">
        <v>84</v>
      </c>
    </row>
    <row r="212" s="2" customFormat="1" ht="16.5" customHeight="1">
      <c r="A212" s="40"/>
      <c r="B212" s="41"/>
      <c r="C212" s="214" t="s">
        <v>524</v>
      </c>
      <c r="D212" s="214" t="s">
        <v>140</v>
      </c>
      <c r="E212" s="215" t="s">
        <v>1099</v>
      </c>
      <c r="F212" s="216" t="s">
        <v>1100</v>
      </c>
      <c r="G212" s="217" t="s">
        <v>435</v>
      </c>
      <c r="H212" s="218">
        <v>1</v>
      </c>
      <c r="I212" s="219"/>
      <c r="J212" s="220">
        <f>ROUND(I212*H212,2)</f>
        <v>0</v>
      </c>
      <c r="K212" s="216" t="s">
        <v>19</v>
      </c>
      <c r="L212" s="46"/>
      <c r="M212" s="221" t="s">
        <v>19</v>
      </c>
      <c r="N212" s="222" t="s">
        <v>47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0.032899999999999999</v>
      </c>
      <c r="T212" s="224">
        <f>S212*H212</f>
        <v>0.032899999999999999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274</v>
      </c>
      <c r="AT212" s="225" t="s">
        <v>140</v>
      </c>
      <c r="AU212" s="225" t="s">
        <v>84</v>
      </c>
      <c r="AY212" s="19" t="s">
        <v>137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84</v>
      </c>
      <c r="BK212" s="226">
        <f>ROUND(I212*H212,2)</f>
        <v>0</v>
      </c>
      <c r="BL212" s="19" t="s">
        <v>274</v>
      </c>
      <c r="BM212" s="225" t="s">
        <v>1101</v>
      </c>
    </row>
    <row r="213" s="2" customFormat="1">
      <c r="A213" s="40"/>
      <c r="B213" s="41"/>
      <c r="C213" s="42"/>
      <c r="D213" s="227" t="s">
        <v>147</v>
      </c>
      <c r="E213" s="42"/>
      <c r="F213" s="228" t="s">
        <v>1100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147</v>
      </c>
      <c r="AU213" s="19" t="s">
        <v>84</v>
      </c>
    </row>
    <row r="214" s="2" customFormat="1" ht="24.15" customHeight="1">
      <c r="A214" s="40"/>
      <c r="B214" s="41"/>
      <c r="C214" s="214" t="s">
        <v>532</v>
      </c>
      <c r="D214" s="214" t="s">
        <v>140</v>
      </c>
      <c r="E214" s="215" t="s">
        <v>1102</v>
      </c>
      <c r="F214" s="216" t="s">
        <v>1103</v>
      </c>
      <c r="G214" s="217" t="s">
        <v>435</v>
      </c>
      <c r="H214" s="218">
        <v>1</v>
      </c>
      <c r="I214" s="219"/>
      <c r="J214" s="220">
        <f>ROUND(I214*H214,2)</f>
        <v>0</v>
      </c>
      <c r="K214" s="216" t="s">
        <v>19</v>
      </c>
      <c r="L214" s="46"/>
      <c r="M214" s="221" t="s">
        <v>19</v>
      </c>
      <c r="N214" s="222" t="s">
        <v>47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0.0091999999999999998</v>
      </c>
      <c r="T214" s="224">
        <f>S214*H214</f>
        <v>0.0091999999999999998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274</v>
      </c>
      <c r="AT214" s="225" t="s">
        <v>140</v>
      </c>
      <c r="AU214" s="225" t="s">
        <v>84</v>
      </c>
      <c r="AY214" s="19" t="s">
        <v>137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84</v>
      </c>
      <c r="BK214" s="226">
        <f>ROUND(I214*H214,2)</f>
        <v>0</v>
      </c>
      <c r="BL214" s="19" t="s">
        <v>274</v>
      </c>
      <c r="BM214" s="225" t="s">
        <v>1104</v>
      </c>
    </row>
    <row r="215" s="2" customFormat="1">
      <c r="A215" s="40"/>
      <c r="B215" s="41"/>
      <c r="C215" s="42"/>
      <c r="D215" s="227" t="s">
        <v>147</v>
      </c>
      <c r="E215" s="42"/>
      <c r="F215" s="228" t="s">
        <v>1105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147</v>
      </c>
      <c r="AU215" s="19" t="s">
        <v>84</v>
      </c>
    </row>
    <row r="216" s="2" customFormat="1" ht="16.5" customHeight="1">
      <c r="A216" s="40"/>
      <c r="B216" s="41"/>
      <c r="C216" s="214" t="s">
        <v>540</v>
      </c>
      <c r="D216" s="214" t="s">
        <v>140</v>
      </c>
      <c r="E216" s="215" t="s">
        <v>1106</v>
      </c>
      <c r="F216" s="216" t="s">
        <v>1107</v>
      </c>
      <c r="G216" s="217" t="s">
        <v>143</v>
      </c>
      <c r="H216" s="218">
        <v>1</v>
      </c>
      <c r="I216" s="219"/>
      <c r="J216" s="220">
        <f>ROUND(I216*H216,2)</f>
        <v>0</v>
      </c>
      <c r="K216" s="216" t="s">
        <v>19</v>
      </c>
      <c r="L216" s="46"/>
      <c r="M216" s="221" t="s">
        <v>19</v>
      </c>
      <c r="N216" s="222" t="s">
        <v>47</v>
      </c>
      <c r="O216" s="86"/>
      <c r="P216" s="223">
        <f>O216*H216</f>
        <v>0</v>
      </c>
      <c r="Q216" s="223">
        <v>0</v>
      </c>
      <c r="R216" s="223">
        <f>Q216*H216</f>
        <v>0</v>
      </c>
      <c r="S216" s="223">
        <v>0.00048999999999999998</v>
      </c>
      <c r="T216" s="224">
        <f>S216*H216</f>
        <v>0.00048999999999999998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274</v>
      </c>
      <c r="AT216" s="225" t="s">
        <v>140</v>
      </c>
      <c r="AU216" s="225" t="s">
        <v>84</v>
      </c>
      <c r="AY216" s="19" t="s">
        <v>137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84</v>
      </c>
      <c r="BK216" s="226">
        <f>ROUND(I216*H216,2)</f>
        <v>0</v>
      </c>
      <c r="BL216" s="19" t="s">
        <v>274</v>
      </c>
      <c r="BM216" s="225" t="s">
        <v>1108</v>
      </c>
    </row>
    <row r="217" s="2" customFormat="1">
      <c r="A217" s="40"/>
      <c r="B217" s="41"/>
      <c r="C217" s="42"/>
      <c r="D217" s="227" t="s">
        <v>147</v>
      </c>
      <c r="E217" s="42"/>
      <c r="F217" s="228" t="s">
        <v>1109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147</v>
      </c>
      <c r="AU217" s="19" t="s">
        <v>84</v>
      </c>
    </row>
    <row r="218" s="2" customFormat="1" ht="16.5" customHeight="1">
      <c r="A218" s="40"/>
      <c r="B218" s="41"/>
      <c r="C218" s="214" t="s">
        <v>548</v>
      </c>
      <c r="D218" s="214" t="s">
        <v>140</v>
      </c>
      <c r="E218" s="215" t="s">
        <v>1110</v>
      </c>
      <c r="F218" s="216" t="s">
        <v>1111</v>
      </c>
      <c r="G218" s="217" t="s">
        <v>435</v>
      </c>
      <c r="H218" s="218">
        <v>3</v>
      </c>
      <c r="I218" s="219"/>
      <c r="J218" s="220">
        <f>ROUND(I218*H218,2)</f>
        <v>0</v>
      </c>
      <c r="K218" s="216" t="s">
        <v>19</v>
      </c>
      <c r="L218" s="46"/>
      <c r="M218" s="221" t="s">
        <v>19</v>
      </c>
      <c r="N218" s="222" t="s">
        <v>47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0.00156</v>
      </c>
      <c r="T218" s="224">
        <f>S218*H218</f>
        <v>0.0046800000000000001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274</v>
      </c>
      <c r="AT218" s="225" t="s">
        <v>140</v>
      </c>
      <c r="AU218" s="225" t="s">
        <v>84</v>
      </c>
      <c r="AY218" s="19" t="s">
        <v>137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84</v>
      </c>
      <c r="BK218" s="226">
        <f>ROUND(I218*H218,2)</f>
        <v>0</v>
      </c>
      <c r="BL218" s="19" t="s">
        <v>274</v>
      </c>
      <c r="BM218" s="225" t="s">
        <v>1112</v>
      </c>
    </row>
    <row r="219" s="2" customFormat="1">
      <c r="A219" s="40"/>
      <c r="B219" s="41"/>
      <c r="C219" s="42"/>
      <c r="D219" s="227" t="s">
        <v>147</v>
      </c>
      <c r="E219" s="42"/>
      <c r="F219" s="228" t="s">
        <v>1113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147</v>
      </c>
      <c r="AU219" s="19" t="s">
        <v>84</v>
      </c>
    </row>
    <row r="220" s="2" customFormat="1" ht="24.15" customHeight="1">
      <c r="A220" s="40"/>
      <c r="B220" s="41"/>
      <c r="C220" s="214" t="s">
        <v>553</v>
      </c>
      <c r="D220" s="214" t="s">
        <v>140</v>
      </c>
      <c r="E220" s="215" t="s">
        <v>297</v>
      </c>
      <c r="F220" s="216" t="s">
        <v>298</v>
      </c>
      <c r="G220" s="217" t="s">
        <v>299</v>
      </c>
      <c r="H220" s="218">
        <v>0.085999999999999993</v>
      </c>
      <c r="I220" s="219"/>
      <c r="J220" s="220">
        <f>ROUND(I220*H220,2)</f>
        <v>0</v>
      </c>
      <c r="K220" s="216" t="s">
        <v>19</v>
      </c>
      <c r="L220" s="46"/>
      <c r="M220" s="221" t="s">
        <v>19</v>
      </c>
      <c r="N220" s="222" t="s">
        <v>47</v>
      </c>
      <c r="O220" s="86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274</v>
      </c>
      <c r="AT220" s="225" t="s">
        <v>140</v>
      </c>
      <c r="AU220" s="225" t="s">
        <v>84</v>
      </c>
      <c r="AY220" s="19" t="s">
        <v>137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84</v>
      </c>
      <c r="BK220" s="226">
        <f>ROUND(I220*H220,2)</f>
        <v>0</v>
      </c>
      <c r="BL220" s="19" t="s">
        <v>274</v>
      </c>
      <c r="BM220" s="225" t="s">
        <v>1114</v>
      </c>
    </row>
    <row r="221" s="2" customFormat="1">
      <c r="A221" s="40"/>
      <c r="B221" s="41"/>
      <c r="C221" s="42"/>
      <c r="D221" s="227" t="s">
        <v>147</v>
      </c>
      <c r="E221" s="42"/>
      <c r="F221" s="228" t="s">
        <v>301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147</v>
      </c>
      <c r="AU221" s="19" t="s">
        <v>84</v>
      </c>
    </row>
    <row r="222" s="12" customFormat="1" ht="25.92" customHeight="1">
      <c r="A222" s="12"/>
      <c r="B222" s="198"/>
      <c r="C222" s="199"/>
      <c r="D222" s="200" t="s">
        <v>75</v>
      </c>
      <c r="E222" s="201" t="s">
        <v>1115</v>
      </c>
      <c r="F222" s="201" t="s">
        <v>1116</v>
      </c>
      <c r="G222" s="199"/>
      <c r="H222" s="199"/>
      <c r="I222" s="202"/>
      <c r="J222" s="203">
        <f>BK222</f>
        <v>0</v>
      </c>
      <c r="K222" s="199"/>
      <c r="L222" s="204"/>
      <c r="M222" s="205"/>
      <c r="N222" s="206"/>
      <c r="O222" s="206"/>
      <c r="P222" s="207">
        <f>SUM(P223:P226)</f>
        <v>0</v>
      </c>
      <c r="Q222" s="206"/>
      <c r="R222" s="207">
        <f>SUM(R223:R226)</f>
        <v>0.00115</v>
      </c>
      <c r="S222" s="206"/>
      <c r="T222" s="208">
        <f>SUM(T223:T226)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9" t="s">
        <v>90</v>
      </c>
      <c r="AT222" s="210" t="s">
        <v>75</v>
      </c>
      <c r="AU222" s="210" t="s">
        <v>76</v>
      </c>
      <c r="AY222" s="209" t="s">
        <v>137</v>
      </c>
      <c r="BK222" s="211">
        <f>SUM(BK223:BK226)</f>
        <v>0</v>
      </c>
    </row>
    <row r="223" s="2" customFormat="1" ht="24.15" customHeight="1">
      <c r="A223" s="40"/>
      <c r="B223" s="41"/>
      <c r="C223" s="214" t="s">
        <v>559</v>
      </c>
      <c r="D223" s="214" t="s">
        <v>140</v>
      </c>
      <c r="E223" s="215" t="s">
        <v>1117</v>
      </c>
      <c r="F223" s="216" t="s">
        <v>1118</v>
      </c>
      <c r="G223" s="217" t="s">
        <v>277</v>
      </c>
      <c r="H223" s="218">
        <v>23</v>
      </c>
      <c r="I223" s="219"/>
      <c r="J223" s="220">
        <f>ROUND(I223*H223,2)</f>
        <v>0</v>
      </c>
      <c r="K223" s="216" t="s">
        <v>19</v>
      </c>
      <c r="L223" s="46"/>
      <c r="M223" s="221" t="s">
        <v>19</v>
      </c>
      <c r="N223" s="222" t="s">
        <v>47</v>
      </c>
      <c r="O223" s="86"/>
      <c r="P223" s="223">
        <f>O223*H223</f>
        <v>0</v>
      </c>
      <c r="Q223" s="223">
        <v>2.0000000000000002E-05</v>
      </c>
      <c r="R223" s="223">
        <f>Q223*H223</f>
        <v>0.00046000000000000001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274</v>
      </c>
      <c r="AT223" s="225" t="s">
        <v>140</v>
      </c>
      <c r="AU223" s="225" t="s">
        <v>84</v>
      </c>
      <c r="AY223" s="19" t="s">
        <v>137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84</v>
      </c>
      <c r="BK223" s="226">
        <f>ROUND(I223*H223,2)</f>
        <v>0</v>
      </c>
      <c r="BL223" s="19" t="s">
        <v>274</v>
      </c>
      <c r="BM223" s="225" t="s">
        <v>1119</v>
      </c>
    </row>
    <row r="224" s="2" customFormat="1">
      <c r="A224" s="40"/>
      <c r="B224" s="41"/>
      <c r="C224" s="42"/>
      <c r="D224" s="227" t="s">
        <v>147</v>
      </c>
      <c r="E224" s="42"/>
      <c r="F224" s="228" t="s">
        <v>1120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147</v>
      </c>
      <c r="AU224" s="19" t="s">
        <v>84</v>
      </c>
    </row>
    <row r="225" s="2" customFormat="1" ht="24.15" customHeight="1">
      <c r="A225" s="40"/>
      <c r="B225" s="41"/>
      <c r="C225" s="214" t="s">
        <v>567</v>
      </c>
      <c r="D225" s="214" t="s">
        <v>140</v>
      </c>
      <c r="E225" s="215" t="s">
        <v>1121</v>
      </c>
      <c r="F225" s="216" t="s">
        <v>1122</v>
      </c>
      <c r="G225" s="217" t="s">
        <v>277</v>
      </c>
      <c r="H225" s="218">
        <v>23</v>
      </c>
      <c r="I225" s="219"/>
      <c r="J225" s="220">
        <f>ROUND(I225*H225,2)</f>
        <v>0</v>
      </c>
      <c r="K225" s="216" t="s">
        <v>19</v>
      </c>
      <c r="L225" s="46"/>
      <c r="M225" s="221" t="s">
        <v>19</v>
      </c>
      <c r="N225" s="222" t="s">
        <v>47</v>
      </c>
      <c r="O225" s="86"/>
      <c r="P225" s="223">
        <f>O225*H225</f>
        <v>0</v>
      </c>
      <c r="Q225" s="223">
        <v>3.0000000000000001E-05</v>
      </c>
      <c r="R225" s="223">
        <f>Q225*H225</f>
        <v>0.00068999999999999997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274</v>
      </c>
      <c r="AT225" s="225" t="s">
        <v>140</v>
      </c>
      <c r="AU225" s="225" t="s">
        <v>84</v>
      </c>
      <c r="AY225" s="19" t="s">
        <v>137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84</v>
      </c>
      <c r="BK225" s="226">
        <f>ROUND(I225*H225,2)</f>
        <v>0</v>
      </c>
      <c r="BL225" s="19" t="s">
        <v>274</v>
      </c>
      <c r="BM225" s="225" t="s">
        <v>1123</v>
      </c>
    </row>
    <row r="226" s="2" customFormat="1">
      <c r="A226" s="40"/>
      <c r="B226" s="41"/>
      <c r="C226" s="42"/>
      <c r="D226" s="227" t="s">
        <v>147</v>
      </c>
      <c r="E226" s="42"/>
      <c r="F226" s="228" t="s">
        <v>1124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147</v>
      </c>
      <c r="AU226" s="19" t="s">
        <v>84</v>
      </c>
    </row>
    <row r="227" s="12" customFormat="1" ht="25.92" customHeight="1">
      <c r="A227" s="12"/>
      <c r="B227" s="198"/>
      <c r="C227" s="199"/>
      <c r="D227" s="200" t="s">
        <v>75</v>
      </c>
      <c r="E227" s="201" t="s">
        <v>1125</v>
      </c>
      <c r="F227" s="201" t="s">
        <v>1126</v>
      </c>
      <c r="G227" s="199"/>
      <c r="H227" s="199"/>
      <c r="I227" s="202"/>
      <c r="J227" s="203">
        <f>BK227</f>
        <v>0</v>
      </c>
      <c r="K227" s="199"/>
      <c r="L227" s="204"/>
      <c r="M227" s="205"/>
      <c r="N227" s="206"/>
      <c r="O227" s="206"/>
      <c r="P227" s="207">
        <f>SUM(P228:P231)</f>
        <v>0</v>
      </c>
      <c r="Q227" s="206"/>
      <c r="R227" s="207">
        <f>SUM(R228:R231)</f>
        <v>0</v>
      </c>
      <c r="S227" s="206"/>
      <c r="T227" s="208">
        <f>SUM(T228:T231)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145</v>
      </c>
      <c r="AT227" s="210" t="s">
        <v>75</v>
      </c>
      <c r="AU227" s="210" t="s">
        <v>76</v>
      </c>
      <c r="AY227" s="209" t="s">
        <v>137</v>
      </c>
      <c r="BK227" s="211">
        <f>SUM(BK228:BK231)</f>
        <v>0</v>
      </c>
    </row>
    <row r="228" s="2" customFormat="1" ht="16.5" customHeight="1">
      <c r="A228" s="40"/>
      <c r="B228" s="41"/>
      <c r="C228" s="214" t="s">
        <v>581</v>
      </c>
      <c r="D228" s="214" t="s">
        <v>140</v>
      </c>
      <c r="E228" s="215" t="s">
        <v>84</v>
      </c>
      <c r="F228" s="216" t="s">
        <v>1127</v>
      </c>
      <c r="G228" s="217" t="s">
        <v>435</v>
      </c>
      <c r="H228" s="218">
        <v>1</v>
      </c>
      <c r="I228" s="219"/>
      <c r="J228" s="220">
        <f>ROUND(I228*H228,2)</f>
        <v>0</v>
      </c>
      <c r="K228" s="216" t="s">
        <v>19</v>
      </c>
      <c r="L228" s="46"/>
      <c r="M228" s="221" t="s">
        <v>19</v>
      </c>
      <c r="N228" s="222" t="s">
        <v>47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1128</v>
      </c>
      <c r="AT228" s="225" t="s">
        <v>140</v>
      </c>
      <c r="AU228" s="225" t="s">
        <v>84</v>
      </c>
      <c r="AY228" s="19" t="s">
        <v>137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84</v>
      </c>
      <c r="BK228" s="226">
        <f>ROUND(I228*H228,2)</f>
        <v>0</v>
      </c>
      <c r="BL228" s="19" t="s">
        <v>1128</v>
      </c>
      <c r="BM228" s="225" t="s">
        <v>1129</v>
      </c>
    </row>
    <row r="229" s="2" customFormat="1">
      <c r="A229" s="40"/>
      <c r="B229" s="41"/>
      <c r="C229" s="42"/>
      <c r="D229" s="227" t="s">
        <v>147</v>
      </c>
      <c r="E229" s="42"/>
      <c r="F229" s="228" t="s">
        <v>1127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147</v>
      </c>
      <c r="AU229" s="19" t="s">
        <v>84</v>
      </c>
    </row>
    <row r="230" s="2" customFormat="1" ht="16.5" customHeight="1">
      <c r="A230" s="40"/>
      <c r="B230" s="41"/>
      <c r="C230" s="214" t="s">
        <v>591</v>
      </c>
      <c r="D230" s="214" t="s">
        <v>140</v>
      </c>
      <c r="E230" s="215" t="s">
        <v>90</v>
      </c>
      <c r="F230" s="216" t="s">
        <v>1130</v>
      </c>
      <c r="G230" s="217" t="s">
        <v>435</v>
      </c>
      <c r="H230" s="218">
        <v>1</v>
      </c>
      <c r="I230" s="219"/>
      <c r="J230" s="220">
        <f>ROUND(I230*H230,2)</f>
        <v>0</v>
      </c>
      <c r="K230" s="216" t="s">
        <v>19</v>
      </c>
      <c r="L230" s="46"/>
      <c r="M230" s="221" t="s">
        <v>19</v>
      </c>
      <c r="N230" s="222" t="s">
        <v>47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1128</v>
      </c>
      <c r="AT230" s="225" t="s">
        <v>140</v>
      </c>
      <c r="AU230" s="225" t="s">
        <v>84</v>
      </c>
      <c r="AY230" s="19" t="s">
        <v>137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84</v>
      </c>
      <c r="BK230" s="226">
        <f>ROUND(I230*H230,2)</f>
        <v>0</v>
      </c>
      <c r="BL230" s="19" t="s">
        <v>1128</v>
      </c>
      <c r="BM230" s="225" t="s">
        <v>1131</v>
      </c>
    </row>
    <row r="231" s="2" customFormat="1">
      <c r="A231" s="40"/>
      <c r="B231" s="41"/>
      <c r="C231" s="42"/>
      <c r="D231" s="227" t="s">
        <v>147</v>
      </c>
      <c r="E231" s="42"/>
      <c r="F231" s="228" t="s">
        <v>1127</v>
      </c>
      <c r="G231" s="42"/>
      <c r="H231" s="42"/>
      <c r="I231" s="229"/>
      <c r="J231" s="42"/>
      <c r="K231" s="42"/>
      <c r="L231" s="46"/>
      <c r="M231" s="288"/>
      <c r="N231" s="289"/>
      <c r="O231" s="290"/>
      <c r="P231" s="290"/>
      <c r="Q231" s="290"/>
      <c r="R231" s="290"/>
      <c r="S231" s="290"/>
      <c r="T231" s="291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147</v>
      </c>
      <c r="AU231" s="19" t="s">
        <v>84</v>
      </c>
    </row>
    <row r="232" s="2" customFormat="1" ht="6.96" customHeight="1">
      <c r="A232" s="40"/>
      <c r="B232" s="61"/>
      <c r="C232" s="62"/>
      <c r="D232" s="62"/>
      <c r="E232" s="62"/>
      <c r="F232" s="62"/>
      <c r="G232" s="62"/>
      <c r="H232" s="62"/>
      <c r="I232" s="62"/>
      <c r="J232" s="62"/>
      <c r="K232" s="62"/>
      <c r="L232" s="46"/>
      <c r="M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</row>
  </sheetData>
  <sheetProtection sheet="1" autoFilter="0" formatColumns="0" formatRows="0" objects="1" scenarios="1" spinCount="100000" saltValue="4HHQWogDVWS4Vjstlij0I4+d2YwpT756YM7xc1rOLp+4SlhUHXvfYWSDF6eRsUraEJPAJeGoY8pBodHHG+t/uA==" hashValue="wvSoUaLeRFLmt+2pkjhQbw12mOkDpKKTQCTwX5CwjzEW9ot1XiPaxfmPwVNRPnKEBCYkBZnsOlFvjPQfl0bktQ==" algorithmName="SHA-512" password="CC35"/>
  <autoFilter ref="C94:K23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90</v>
      </c>
    </row>
    <row r="4" s="1" customFormat="1" ht="24.96" customHeight="1">
      <c r="B4" s="22"/>
      <c r="D4" s="142" t="s">
        <v>98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Ul. T.G. Masaryka č.p. 2320, stavební úpravy bytu č.4</v>
      </c>
      <c r="F7" s="144"/>
      <c r="G7" s="144"/>
      <c r="H7" s="144"/>
      <c r="L7" s="22"/>
    </row>
    <row r="8" s="1" customFormat="1" ht="12" customHeight="1">
      <c r="B8" s="22"/>
      <c r="D8" s="144" t="s">
        <v>99</v>
      </c>
      <c r="L8" s="22"/>
    </row>
    <row r="9" s="2" customFormat="1" ht="16.5" customHeight="1">
      <c r="A9" s="40"/>
      <c r="B9" s="46"/>
      <c r="C9" s="40"/>
      <c r="D9" s="40"/>
      <c r="E9" s="145" t="s">
        <v>859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866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1132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868</v>
      </c>
      <c r="G14" s="40"/>
      <c r="H14" s="40"/>
      <c r="I14" s="144" t="s">
        <v>23</v>
      </c>
      <c r="J14" s="148" t="str">
        <f>'Rekapitulace stavby'!AN8</f>
        <v>9. 6. 2023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869</v>
      </c>
      <c r="F23" s="40"/>
      <c r="G23" s="40"/>
      <c r="H23" s="40"/>
      <c r="I23" s="144" t="s">
        <v>29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870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40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42</v>
      </c>
      <c r="E32" s="40"/>
      <c r="F32" s="40"/>
      <c r="G32" s="40"/>
      <c r="H32" s="40"/>
      <c r="I32" s="40"/>
      <c r="J32" s="155">
        <f>ROUND(J94,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44</v>
      </c>
      <c r="G34" s="40"/>
      <c r="H34" s="40"/>
      <c r="I34" s="156" t="s">
        <v>43</v>
      </c>
      <c r="J34" s="156" t="s">
        <v>45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46</v>
      </c>
      <c r="E35" s="144" t="s">
        <v>47</v>
      </c>
      <c r="F35" s="158">
        <f>ROUND((SUM(BE94:BE195)),  2)</f>
        <v>0</v>
      </c>
      <c r="G35" s="40"/>
      <c r="H35" s="40"/>
      <c r="I35" s="159">
        <v>0.20999999999999999</v>
      </c>
      <c r="J35" s="158">
        <f>ROUND(((SUM(BE94:BE195))*I35),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48</v>
      </c>
      <c r="F36" s="158">
        <f>ROUND((SUM(BF94:BF195)),  2)</f>
        <v>0</v>
      </c>
      <c r="G36" s="40"/>
      <c r="H36" s="40"/>
      <c r="I36" s="159">
        <v>0.14999999999999999</v>
      </c>
      <c r="J36" s="158">
        <f>ROUND(((SUM(BF94:BF195))*I36),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49</v>
      </c>
      <c r="F37" s="158">
        <f>ROUND((SUM(BG94:BG195)),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50</v>
      </c>
      <c r="F38" s="158">
        <f>ROUND((SUM(BH94:BH195)),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51</v>
      </c>
      <c r="F39" s="158">
        <f>ROUND((SUM(BI94:BI195)),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Ul. T.G. Masaryka č.p. 2320, stavební úpravy bytu č.4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859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866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D.1.4.2 - Zařízení pro vytápění staveb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Frýdek - Místek</v>
      </c>
      <c r="G56" s="42"/>
      <c r="H56" s="42"/>
      <c r="I56" s="34" t="s">
        <v>23</v>
      </c>
      <c r="J56" s="74" t="str">
        <f>IF(J14="","",J14)</f>
        <v>9. 6. 2023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Statutární město Frýdek-Místek</v>
      </c>
      <c r="G58" s="42"/>
      <c r="H58" s="42"/>
      <c r="I58" s="34" t="s">
        <v>33</v>
      </c>
      <c r="J58" s="38" t="str">
        <f>E23</f>
        <v xml:space="preserve">Ing. Miloslav Klich, Projekce  Kunčičky u Bašky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Johančíková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102</v>
      </c>
      <c r="D61" s="173"/>
      <c r="E61" s="173"/>
      <c r="F61" s="173"/>
      <c r="G61" s="173"/>
      <c r="H61" s="173"/>
      <c r="I61" s="173"/>
      <c r="J61" s="174" t="s">
        <v>103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74</v>
      </c>
      <c r="D63" s="42"/>
      <c r="E63" s="42"/>
      <c r="F63" s="42"/>
      <c r="G63" s="42"/>
      <c r="H63" s="42"/>
      <c r="I63" s="42"/>
      <c r="J63" s="104">
        <f>J94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104</v>
      </c>
    </row>
    <row r="64" s="9" customFormat="1" ht="24.96" customHeight="1">
      <c r="A64" s="9"/>
      <c r="B64" s="176"/>
      <c r="C64" s="177"/>
      <c r="D64" s="178" t="s">
        <v>1133</v>
      </c>
      <c r="E64" s="179"/>
      <c r="F64" s="179"/>
      <c r="G64" s="179"/>
      <c r="H64" s="179"/>
      <c r="I64" s="179"/>
      <c r="J64" s="180">
        <f>J95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1134</v>
      </c>
      <c r="E65" s="179"/>
      <c r="F65" s="179"/>
      <c r="G65" s="179"/>
      <c r="H65" s="179"/>
      <c r="I65" s="179"/>
      <c r="J65" s="180">
        <f>J112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1135</v>
      </c>
      <c r="E66" s="179"/>
      <c r="F66" s="179"/>
      <c r="G66" s="179"/>
      <c r="H66" s="179"/>
      <c r="I66" s="179"/>
      <c r="J66" s="180">
        <f>J131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1136</v>
      </c>
      <c r="E67" s="179"/>
      <c r="F67" s="179"/>
      <c r="G67" s="179"/>
      <c r="H67" s="179"/>
      <c r="I67" s="179"/>
      <c r="J67" s="180">
        <f>J150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1137</v>
      </c>
      <c r="E68" s="179"/>
      <c r="F68" s="179"/>
      <c r="G68" s="179"/>
      <c r="H68" s="179"/>
      <c r="I68" s="179"/>
      <c r="J68" s="180">
        <f>J165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1138</v>
      </c>
      <c r="E69" s="179"/>
      <c r="F69" s="179"/>
      <c r="G69" s="179"/>
      <c r="H69" s="179"/>
      <c r="I69" s="179"/>
      <c r="J69" s="180">
        <f>J174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1139</v>
      </c>
      <c r="E70" s="179"/>
      <c r="F70" s="179"/>
      <c r="G70" s="179"/>
      <c r="H70" s="179"/>
      <c r="I70" s="179"/>
      <c r="J70" s="180">
        <f>J179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6"/>
      <c r="C71" s="177"/>
      <c r="D71" s="178" t="s">
        <v>1140</v>
      </c>
      <c r="E71" s="179"/>
      <c r="F71" s="179"/>
      <c r="G71" s="179"/>
      <c r="H71" s="179"/>
      <c r="I71" s="179"/>
      <c r="J71" s="180">
        <f>J186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6"/>
      <c r="C72" s="177"/>
      <c r="D72" s="178" t="s">
        <v>880</v>
      </c>
      <c r="E72" s="179"/>
      <c r="F72" s="179"/>
      <c r="G72" s="179"/>
      <c r="H72" s="179"/>
      <c r="I72" s="179"/>
      <c r="J72" s="180">
        <f>J193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122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1" t="str">
        <f>E7</f>
        <v>Ul. T.G. Masaryka č.p. 2320, stavební úpravy bytu č.4</v>
      </c>
      <c r="F82" s="34"/>
      <c r="G82" s="34"/>
      <c r="H82" s="34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99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6.5" customHeight="1">
      <c r="A84" s="40"/>
      <c r="B84" s="41"/>
      <c r="C84" s="42"/>
      <c r="D84" s="42"/>
      <c r="E84" s="171" t="s">
        <v>859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866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E11</f>
        <v>D.1.4.2 - Zařízení pro vytápění staveb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F14</f>
        <v>Frýdek - Místek</v>
      </c>
      <c r="G88" s="42"/>
      <c r="H88" s="42"/>
      <c r="I88" s="34" t="s">
        <v>23</v>
      </c>
      <c r="J88" s="74" t="str">
        <f>IF(J14="","",J14)</f>
        <v>9. 6. 2023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40.05" customHeight="1">
      <c r="A90" s="40"/>
      <c r="B90" s="41"/>
      <c r="C90" s="34" t="s">
        <v>25</v>
      </c>
      <c r="D90" s="42"/>
      <c r="E90" s="42"/>
      <c r="F90" s="29" t="str">
        <f>E17</f>
        <v>Statutární město Frýdek-Místek</v>
      </c>
      <c r="G90" s="42"/>
      <c r="H90" s="42"/>
      <c r="I90" s="34" t="s">
        <v>33</v>
      </c>
      <c r="J90" s="38" t="str">
        <f>E23</f>
        <v xml:space="preserve">Ing. Miloslav Klich, Projekce  Kunčičky u Bašky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31</v>
      </c>
      <c r="D91" s="42"/>
      <c r="E91" s="42"/>
      <c r="F91" s="29" t="str">
        <f>IF(E20="","",E20)</f>
        <v>Vyplň údaj</v>
      </c>
      <c r="G91" s="42"/>
      <c r="H91" s="42"/>
      <c r="I91" s="34" t="s">
        <v>38</v>
      </c>
      <c r="J91" s="38" t="str">
        <f>E26</f>
        <v>Johančíková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7"/>
      <c r="B93" s="188"/>
      <c r="C93" s="189" t="s">
        <v>123</v>
      </c>
      <c r="D93" s="190" t="s">
        <v>61</v>
      </c>
      <c r="E93" s="190" t="s">
        <v>57</v>
      </c>
      <c r="F93" s="190" t="s">
        <v>58</v>
      </c>
      <c r="G93" s="190" t="s">
        <v>124</v>
      </c>
      <c r="H93" s="190" t="s">
        <v>125</v>
      </c>
      <c r="I93" s="190" t="s">
        <v>126</v>
      </c>
      <c r="J93" s="190" t="s">
        <v>103</v>
      </c>
      <c r="K93" s="191" t="s">
        <v>127</v>
      </c>
      <c r="L93" s="192"/>
      <c r="M93" s="94" t="s">
        <v>19</v>
      </c>
      <c r="N93" s="95" t="s">
        <v>46</v>
      </c>
      <c r="O93" s="95" t="s">
        <v>128</v>
      </c>
      <c r="P93" s="95" t="s">
        <v>129</v>
      </c>
      <c r="Q93" s="95" t="s">
        <v>130</v>
      </c>
      <c r="R93" s="95" t="s">
        <v>131</v>
      </c>
      <c r="S93" s="95" t="s">
        <v>132</v>
      </c>
      <c r="T93" s="96" t="s">
        <v>133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40"/>
      <c r="B94" s="41"/>
      <c r="C94" s="101" t="s">
        <v>134</v>
      </c>
      <c r="D94" s="42"/>
      <c r="E94" s="42"/>
      <c r="F94" s="42"/>
      <c r="G94" s="42"/>
      <c r="H94" s="42"/>
      <c r="I94" s="42"/>
      <c r="J94" s="193">
        <f>BK94</f>
        <v>0</v>
      </c>
      <c r="K94" s="42"/>
      <c r="L94" s="46"/>
      <c r="M94" s="97"/>
      <c r="N94" s="194"/>
      <c r="O94" s="98"/>
      <c r="P94" s="195">
        <f>P95+P112+P131+P150+P165+P174+P179+P186+P193</f>
        <v>0</v>
      </c>
      <c r="Q94" s="98"/>
      <c r="R94" s="195">
        <f>R95+R112+R131+R150+R165+R174+R179+R186+R193</f>
        <v>0.24778</v>
      </c>
      <c r="S94" s="98"/>
      <c r="T94" s="196">
        <f>T95+T112+T131+T150+T165+T174+T179+T186+T193</f>
        <v>0.46772999999999998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75</v>
      </c>
      <c r="AU94" s="19" t="s">
        <v>104</v>
      </c>
      <c r="BK94" s="197">
        <f>BK95+BK112+BK131+BK150+BK165+BK174+BK179+BK186+BK193</f>
        <v>0</v>
      </c>
    </row>
    <row r="95" s="12" customFormat="1" ht="25.92" customHeight="1">
      <c r="A95" s="12"/>
      <c r="B95" s="198"/>
      <c r="C95" s="199"/>
      <c r="D95" s="200" t="s">
        <v>75</v>
      </c>
      <c r="E95" s="201" t="s">
        <v>1141</v>
      </c>
      <c r="F95" s="201" t="s">
        <v>1142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SUM(P96:P111)</f>
        <v>0</v>
      </c>
      <c r="Q95" s="206"/>
      <c r="R95" s="207">
        <f>SUM(R96:R111)</f>
        <v>0.009859999999999999</v>
      </c>
      <c r="S95" s="206"/>
      <c r="T95" s="208">
        <f>SUM(T96:T111)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90</v>
      </c>
      <c r="AT95" s="210" t="s">
        <v>75</v>
      </c>
      <c r="AU95" s="210" t="s">
        <v>76</v>
      </c>
      <c r="AY95" s="209" t="s">
        <v>137</v>
      </c>
      <c r="BK95" s="211">
        <f>SUM(BK96:BK111)</f>
        <v>0</v>
      </c>
    </row>
    <row r="96" s="2" customFormat="1" ht="37.8" customHeight="1">
      <c r="A96" s="40"/>
      <c r="B96" s="41"/>
      <c r="C96" s="277" t="s">
        <v>84</v>
      </c>
      <c r="D96" s="277" t="s">
        <v>340</v>
      </c>
      <c r="E96" s="278" t="s">
        <v>964</v>
      </c>
      <c r="F96" s="279" t="s">
        <v>1143</v>
      </c>
      <c r="G96" s="280" t="s">
        <v>19</v>
      </c>
      <c r="H96" s="281">
        <v>1</v>
      </c>
      <c r="I96" s="282"/>
      <c r="J96" s="283">
        <f>ROUND(I96*H96,2)</f>
        <v>0</v>
      </c>
      <c r="K96" s="279" t="s">
        <v>19</v>
      </c>
      <c r="L96" s="284"/>
      <c r="M96" s="285" t="s">
        <v>19</v>
      </c>
      <c r="N96" s="286" t="s">
        <v>47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343</v>
      </c>
      <c r="AT96" s="225" t="s">
        <v>340</v>
      </c>
      <c r="AU96" s="225" t="s">
        <v>84</v>
      </c>
      <c r="AY96" s="19" t="s">
        <v>137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84</v>
      </c>
      <c r="BK96" s="226">
        <f>ROUND(I96*H96,2)</f>
        <v>0</v>
      </c>
      <c r="BL96" s="19" t="s">
        <v>274</v>
      </c>
      <c r="BM96" s="225" t="s">
        <v>1144</v>
      </c>
    </row>
    <row r="97" s="2" customFormat="1">
      <c r="A97" s="40"/>
      <c r="B97" s="41"/>
      <c r="C97" s="42"/>
      <c r="D97" s="227" t="s">
        <v>147</v>
      </c>
      <c r="E97" s="42"/>
      <c r="F97" s="228" t="s">
        <v>1145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147</v>
      </c>
      <c r="AU97" s="19" t="s">
        <v>84</v>
      </c>
    </row>
    <row r="98" s="2" customFormat="1" ht="24.15" customHeight="1">
      <c r="A98" s="40"/>
      <c r="B98" s="41"/>
      <c r="C98" s="214" t="s">
        <v>90</v>
      </c>
      <c r="D98" s="214" t="s">
        <v>140</v>
      </c>
      <c r="E98" s="215" t="s">
        <v>1146</v>
      </c>
      <c r="F98" s="216" t="s">
        <v>1147</v>
      </c>
      <c r="G98" s="217" t="s">
        <v>435</v>
      </c>
      <c r="H98" s="218">
        <v>1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47</v>
      </c>
      <c r="O98" s="86"/>
      <c r="P98" s="223">
        <f>O98*H98</f>
        <v>0</v>
      </c>
      <c r="Q98" s="223">
        <v>0.00249</v>
      </c>
      <c r="R98" s="223">
        <f>Q98*H98</f>
        <v>0.00249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274</v>
      </c>
      <c r="AT98" s="225" t="s">
        <v>140</v>
      </c>
      <c r="AU98" s="225" t="s">
        <v>84</v>
      </c>
      <c r="AY98" s="19" t="s">
        <v>137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84</v>
      </c>
      <c r="BK98" s="226">
        <f>ROUND(I98*H98,2)</f>
        <v>0</v>
      </c>
      <c r="BL98" s="19" t="s">
        <v>274</v>
      </c>
      <c r="BM98" s="225" t="s">
        <v>1148</v>
      </c>
    </row>
    <row r="99" s="2" customFormat="1">
      <c r="A99" s="40"/>
      <c r="B99" s="41"/>
      <c r="C99" s="42"/>
      <c r="D99" s="227" t="s">
        <v>147</v>
      </c>
      <c r="E99" s="42"/>
      <c r="F99" s="228" t="s">
        <v>1149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147</v>
      </c>
      <c r="AU99" s="19" t="s">
        <v>84</v>
      </c>
    </row>
    <row r="100" s="2" customFormat="1" ht="16.5" customHeight="1">
      <c r="A100" s="40"/>
      <c r="B100" s="41"/>
      <c r="C100" s="214" t="s">
        <v>138</v>
      </c>
      <c r="D100" s="214" t="s">
        <v>140</v>
      </c>
      <c r="E100" s="215" t="s">
        <v>1150</v>
      </c>
      <c r="F100" s="216" t="s">
        <v>1151</v>
      </c>
      <c r="G100" s="217" t="s">
        <v>435</v>
      </c>
      <c r="H100" s="218">
        <v>1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47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274</v>
      </c>
      <c r="AT100" s="225" t="s">
        <v>140</v>
      </c>
      <c r="AU100" s="225" t="s">
        <v>84</v>
      </c>
      <c r="AY100" s="19" t="s">
        <v>137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84</v>
      </c>
      <c r="BK100" s="226">
        <f>ROUND(I100*H100,2)</f>
        <v>0</v>
      </c>
      <c r="BL100" s="19" t="s">
        <v>274</v>
      </c>
      <c r="BM100" s="225" t="s">
        <v>1152</v>
      </c>
    </row>
    <row r="101" s="2" customFormat="1">
      <c r="A101" s="40"/>
      <c r="B101" s="41"/>
      <c r="C101" s="42"/>
      <c r="D101" s="227" t="s">
        <v>147</v>
      </c>
      <c r="E101" s="42"/>
      <c r="F101" s="228" t="s">
        <v>1151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147</v>
      </c>
      <c r="AU101" s="19" t="s">
        <v>84</v>
      </c>
    </row>
    <row r="102" s="2" customFormat="1" ht="37.8" customHeight="1">
      <c r="A102" s="40"/>
      <c r="B102" s="41"/>
      <c r="C102" s="214" t="s">
        <v>145</v>
      </c>
      <c r="D102" s="214" t="s">
        <v>140</v>
      </c>
      <c r="E102" s="215" t="s">
        <v>1153</v>
      </c>
      <c r="F102" s="216" t="s">
        <v>1154</v>
      </c>
      <c r="G102" s="217" t="s">
        <v>435</v>
      </c>
      <c r="H102" s="218">
        <v>1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47</v>
      </c>
      <c r="O102" s="86"/>
      <c r="P102" s="223">
        <f>O102*H102</f>
        <v>0</v>
      </c>
      <c r="Q102" s="223">
        <v>0.00089999999999999998</v>
      </c>
      <c r="R102" s="223">
        <f>Q102*H102</f>
        <v>0.00089999999999999998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274</v>
      </c>
      <c r="AT102" s="225" t="s">
        <v>140</v>
      </c>
      <c r="AU102" s="225" t="s">
        <v>84</v>
      </c>
      <c r="AY102" s="19" t="s">
        <v>137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84</v>
      </c>
      <c r="BK102" s="226">
        <f>ROUND(I102*H102,2)</f>
        <v>0</v>
      </c>
      <c r="BL102" s="19" t="s">
        <v>274</v>
      </c>
      <c r="BM102" s="225" t="s">
        <v>1155</v>
      </c>
    </row>
    <row r="103" s="2" customFormat="1">
      <c r="A103" s="40"/>
      <c r="B103" s="41"/>
      <c r="C103" s="42"/>
      <c r="D103" s="227" t="s">
        <v>147</v>
      </c>
      <c r="E103" s="42"/>
      <c r="F103" s="228" t="s">
        <v>1156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147</v>
      </c>
      <c r="AU103" s="19" t="s">
        <v>84</v>
      </c>
    </row>
    <row r="104" s="2" customFormat="1" ht="24.15" customHeight="1">
      <c r="A104" s="40"/>
      <c r="B104" s="41"/>
      <c r="C104" s="214" t="s">
        <v>189</v>
      </c>
      <c r="D104" s="214" t="s">
        <v>140</v>
      </c>
      <c r="E104" s="215" t="s">
        <v>1157</v>
      </c>
      <c r="F104" s="216" t="s">
        <v>1158</v>
      </c>
      <c r="G104" s="217" t="s">
        <v>435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47</v>
      </c>
      <c r="O104" s="86"/>
      <c r="P104" s="223">
        <f>O104*H104</f>
        <v>0</v>
      </c>
      <c r="Q104" s="223">
        <v>0.0015200000000000001</v>
      </c>
      <c r="R104" s="223">
        <f>Q104*H104</f>
        <v>0.0015200000000000001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274</v>
      </c>
      <c r="AT104" s="225" t="s">
        <v>140</v>
      </c>
      <c r="AU104" s="225" t="s">
        <v>84</v>
      </c>
      <c r="AY104" s="19" t="s">
        <v>137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84</v>
      </c>
      <c r="BK104" s="226">
        <f>ROUND(I104*H104,2)</f>
        <v>0</v>
      </c>
      <c r="BL104" s="19" t="s">
        <v>274</v>
      </c>
      <c r="BM104" s="225" t="s">
        <v>1159</v>
      </c>
    </row>
    <row r="105" s="2" customFormat="1">
      <c r="A105" s="40"/>
      <c r="B105" s="41"/>
      <c r="C105" s="42"/>
      <c r="D105" s="227" t="s">
        <v>147</v>
      </c>
      <c r="E105" s="42"/>
      <c r="F105" s="228" t="s">
        <v>1160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147</v>
      </c>
      <c r="AU105" s="19" t="s">
        <v>84</v>
      </c>
    </row>
    <row r="106" s="2" customFormat="1" ht="16.5" customHeight="1">
      <c r="A106" s="40"/>
      <c r="B106" s="41"/>
      <c r="C106" s="214" t="s">
        <v>160</v>
      </c>
      <c r="D106" s="214" t="s">
        <v>140</v>
      </c>
      <c r="E106" s="215" t="s">
        <v>1161</v>
      </c>
      <c r="F106" s="216" t="s">
        <v>1162</v>
      </c>
      <c r="G106" s="217" t="s">
        <v>277</v>
      </c>
      <c r="H106" s="218">
        <v>11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47</v>
      </c>
      <c r="O106" s="86"/>
      <c r="P106" s="223">
        <f>O106*H106</f>
        <v>0</v>
      </c>
      <c r="Q106" s="223">
        <v>0.00044999999999999999</v>
      </c>
      <c r="R106" s="223">
        <f>Q106*H106</f>
        <v>0.0049499999999999995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274</v>
      </c>
      <c r="AT106" s="225" t="s">
        <v>140</v>
      </c>
      <c r="AU106" s="225" t="s">
        <v>84</v>
      </c>
      <c r="AY106" s="19" t="s">
        <v>137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84</v>
      </c>
      <c r="BK106" s="226">
        <f>ROUND(I106*H106,2)</f>
        <v>0</v>
      </c>
      <c r="BL106" s="19" t="s">
        <v>274</v>
      </c>
      <c r="BM106" s="225" t="s">
        <v>1163</v>
      </c>
    </row>
    <row r="107" s="2" customFormat="1">
      <c r="A107" s="40"/>
      <c r="B107" s="41"/>
      <c r="C107" s="42"/>
      <c r="D107" s="227" t="s">
        <v>147</v>
      </c>
      <c r="E107" s="42"/>
      <c r="F107" s="228" t="s">
        <v>1164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147</v>
      </c>
      <c r="AU107" s="19" t="s">
        <v>84</v>
      </c>
    </row>
    <row r="108" s="2" customFormat="1" ht="16.5" customHeight="1">
      <c r="A108" s="40"/>
      <c r="B108" s="41"/>
      <c r="C108" s="214" t="s">
        <v>201</v>
      </c>
      <c r="D108" s="214" t="s">
        <v>140</v>
      </c>
      <c r="E108" s="215" t="s">
        <v>1165</v>
      </c>
      <c r="F108" s="216" t="s">
        <v>1166</v>
      </c>
      <c r="G108" s="217" t="s">
        <v>435</v>
      </c>
      <c r="H108" s="218">
        <v>1</v>
      </c>
      <c r="I108" s="219"/>
      <c r="J108" s="220">
        <f>ROUND(I108*H108,2)</f>
        <v>0</v>
      </c>
      <c r="K108" s="216" t="s">
        <v>19</v>
      </c>
      <c r="L108" s="46"/>
      <c r="M108" s="221" t="s">
        <v>19</v>
      </c>
      <c r="N108" s="222" t="s">
        <v>47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274</v>
      </c>
      <c r="AT108" s="225" t="s">
        <v>140</v>
      </c>
      <c r="AU108" s="225" t="s">
        <v>84</v>
      </c>
      <c r="AY108" s="19" t="s">
        <v>137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84</v>
      </c>
      <c r="BK108" s="226">
        <f>ROUND(I108*H108,2)</f>
        <v>0</v>
      </c>
      <c r="BL108" s="19" t="s">
        <v>274</v>
      </c>
      <c r="BM108" s="225" t="s">
        <v>1167</v>
      </c>
    </row>
    <row r="109" s="2" customFormat="1">
      <c r="A109" s="40"/>
      <c r="B109" s="41"/>
      <c r="C109" s="42"/>
      <c r="D109" s="227" t="s">
        <v>147</v>
      </c>
      <c r="E109" s="42"/>
      <c r="F109" s="228" t="s">
        <v>1166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147</v>
      </c>
      <c r="AU109" s="19" t="s">
        <v>84</v>
      </c>
    </row>
    <row r="110" s="2" customFormat="1" ht="24.15" customHeight="1">
      <c r="A110" s="40"/>
      <c r="B110" s="41"/>
      <c r="C110" s="214" t="s">
        <v>209</v>
      </c>
      <c r="D110" s="214" t="s">
        <v>140</v>
      </c>
      <c r="E110" s="215" t="s">
        <v>1168</v>
      </c>
      <c r="F110" s="216" t="s">
        <v>1169</v>
      </c>
      <c r="G110" s="217" t="s">
        <v>348</v>
      </c>
      <c r="H110" s="287"/>
      <c r="I110" s="219"/>
      <c r="J110" s="220">
        <f>ROUND(I110*H110,2)</f>
        <v>0</v>
      </c>
      <c r="K110" s="216" t="s">
        <v>19</v>
      </c>
      <c r="L110" s="46"/>
      <c r="M110" s="221" t="s">
        <v>19</v>
      </c>
      <c r="N110" s="222" t="s">
        <v>47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274</v>
      </c>
      <c r="AT110" s="225" t="s">
        <v>140</v>
      </c>
      <c r="AU110" s="225" t="s">
        <v>84</v>
      </c>
      <c r="AY110" s="19" t="s">
        <v>137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84</v>
      </c>
      <c r="BK110" s="226">
        <f>ROUND(I110*H110,2)</f>
        <v>0</v>
      </c>
      <c r="BL110" s="19" t="s">
        <v>274</v>
      </c>
      <c r="BM110" s="225" t="s">
        <v>1170</v>
      </c>
    </row>
    <row r="111" s="2" customFormat="1">
      <c r="A111" s="40"/>
      <c r="B111" s="41"/>
      <c r="C111" s="42"/>
      <c r="D111" s="227" t="s">
        <v>147</v>
      </c>
      <c r="E111" s="42"/>
      <c r="F111" s="228" t="s">
        <v>1171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147</v>
      </c>
      <c r="AU111" s="19" t="s">
        <v>84</v>
      </c>
    </row>
    <row r="112" s="12" customFormat="1" ht="25.92" customHeight="1">
      <c r="A112" s="12"/>
      <c r="B112" s="198"/>
      <c r="C112" s="199"/>
      <c r="D112" s="200" t="s">
        <v>75</v>
      </c>
      <c r="E112" s="201" t="s">
        <v>1172</v>
      </c>
      <c r="F112" s="201" t="s">
        <v>1173</v>
      </c>
      <c r="G112" s="199"/>
      <c r="H112" s="199"/>
      <c r="I112" s="202"/>
      <c r="J112" s="203">
        <f>BK112</f>
        <v>0</v>
      </c>
      <c r="K112" s="199"/>
      <c r="L112" s="204"/>
      <c r="M112" s="205"/>
      <c r="N112" s="206"/>
      <c r="O112" s="206"/>
      <c r="P112" s="207">
        <f>SUM(P113:P130)</f>
        <v>0</v>
      </c>
      <c r="Q112" s="206"/>
      <c r="R112" s="207">
        <f>SUM(R113:R130)</f>
        <v>0.041329999999999999</v>
      </c>
      <c r="S112" s="206"/>
      <c r="T112" s="208">
        <f>SUM(T113:T130)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9" t="s">
        <v>90</v>
      </c>
      <c r="AT112" s="210" t="s">
        <v>75</v>
      </c>
      <c r="AU112" s="210" t="s">
        <v>76</v>
      </c>
      <c r="AY112" s="209" t="s">
        <v>137</v>
      </c>
      <c r="BK112" s="211">
        <f>SUM(BK113:BK130)</f>
        <v>0</v>
      </c>
    </row>
    <row r="113" s="2" customFormat="1" ht="24.15" customHeight="1">
      <c r="A113" s="40"/>
      <c r="B113" s="41"/>
      <c r="C113" s="214" t="s">
        <v>216</v>
      </c>
      <c r="D113" s="214" t="s">
        <v>140</v>
      </c>
      <c r="E113" s="215" t="s">
        <v>1174</v>
      </c>
      <c r="F113" s="216" t="s">
        <v>1175</v>
      </c>
      <c r="G113" s="217" t="s">
        <v>277</v>
      </c>
      <c r="H113" s="218">
        <v>45</v>
      </c>
      <c r="I113" s="219"/>
      <c r="J113" s="220">
        <f>ROUND(I113*H113,2)</f>
        <v>0</v>
      </c>
      <c r="K113" s="216" t="s">
        <v>19</v>
      </c>
      <c r="L113" s="46"/>
      <c r="M113" s="221" t="s">
        <v>19</v>
      </c>
      <c r="N113" s="222" t="s">
        <v>47</v>
      </c>
      <c r="O113" s="86"/>
      <c r="P113" s="223">
        <f>O113*H113</f>
        <v>0</v>
      </c>
      <c r="Q113" s="223">
        <v>0.00046999999999999999</v>
      </c>
      <c r="R113" s="223">
        <f>Q113*H113</f>
        <v>0.021149999999999999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274</v>
      </c>
      <c r="AT113" s="225" t="s">
        <v>140</v>
      </c>
      <c r="AU113" s="225" t="s">
        <v>84</v>
      </c>
      <c r="AY113" s="19" t="s">
        <v>137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84</v>
      </c>
      <c r="BK113" s="226">
        <f>ROUND(I113*H113,2)</f>
        <v>0</v>
      </c>
      <c r="BL113" s="19" t="s">
        <v>274</v>
      </c>
      <c r="BM113" s="225" t="s">
        <v>1176</v>
      </c>
    </row>
    <row r="114" s="2" customFormat="1">
      <c r="A114" s="40"/>
      <c r="B114" s="41"/>
      <c r="C114" s="42"/>
      <c r="D114" s="227" t="s">
        <v>147</v>
      </c>
      <c r="E114" s="42"/>
      <c r="F114" s="228" t="s">
        <v>1177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147</v>
      </c>
      <c r="AU114" s="19" t="s">
        <v>84</v>
      </c>
    </row>
    <row r="115" s="2" customFormat="1" ht="24.15" customHeight="1">
      <c r="A115" s="40"/>
      <c r="B115" s="41"/>
      <c r="C115" s="214" t="s">
        <v>222</v>
      </c>
      <c r="D115" s="214" t="s">
        <v>140</v>
      </c>
      <c r="E115" s="215" t="s">
        <v>1178</v>
      </c>
      <c r="F115" s="216" t="s">
        <v>1179</v>
      </c>
      <c r="G115" s="217" t="s">
        <v>277</v>
      </c>
      <c r="H115" s="218">
        <v>21</v>
      </c>
      <c r="I115" s="219"/>
      <c r="J115" s="220">
        <f>ROUND(I115*H115,2)</f>
        <v>0</v>
      </c>
      <c r="K115" s="216" t="s">
        <v>19</v>
      </c>
      <c r="L115" s="46"/>
      <c r="M115" s="221" t="s">
        <v>19</v>
      </c>
      <c r="N115" s="222" t="s">
        <v>47</v>
      </c>
      <c r="O115" s="86"/>
      <c r="P115" s="223">
        <f>O115*H115</f>
        <v>0</v>
      </c>
      <c r="Q115" s="223">
        <v>0.00058</v>
      </c>
      <c r="R115" s="223">
        <f>Q115*H115</f>
        <v>0.01218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274</v>
      </c>
      <c r="AT115" s="225" t="s">
        <v>140</v>
      </c>
      <c r="AU115" s="225" t="s">
        <v>84</v>
      </c>
      <c r="AY115" s="19" t="s">
        <v>137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84</v>
      </c>
      <c r="BK115" s="226">
        <f>ROUND(I115*H115,2)</f>
        <v>0</v>
      </c>
      <c r="BL115" s="19" t="s">
        <v>274</v>
      </c>
      <c r="BM115" s="225" t="s">
        <v>1180</v>
      </c>
    </row>
    <row r="116" s="2" customFormat="1">
      <c r="A116" s="40"/>
      <c r="B116" s="41"/>
      <c r="C116" s="42"/>
      <c r="D116" s="227" t="s">
        <v>147</v>
      </c>
      <c r="E116" s="42"/>
      <c r="F116" s="228" t="s">
        <v>1181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147</v>
      </c>
      <c r="AU116" s="19" t="s">
        <v>84</v>
      </c>
    </row>
    <row r="117" s="2" customFormat="1" ht="24.15" customHeight="1">
      <c r="A117" s="40"/>
      <c r="B117" s="41"/>
      <c r="C117" s="214" t="s">
        <v>229</v>
      </c>
      <c r="D117" s="214" t="s">
        <v>140</v>
      </c>
      <c r="E117" s="215" t="s">
        <v>1182</v>
      </c>
      <c r="F117" s="216" t="s">
        <v>1183</v>
      </c>
      <c r="G117" s="217" t="s">
        <v>277</v>
      </c>
      <c r="H117" s="218">
        <v>4</v>
      </c>
      <c r="I117" s="219"/>
      <c r="J117" s="220">
        <f>ROUND(I117*H117,2)</f>
        <v>0</v>
      </c>
      <c r="K117" s="216" t="s">
        <v>19</v>
      </c>
      <c r="L117" s="46"/>
      <c r="M117" s="221" t="s">
        <v>19</v>
      </c>
      <c r="N117" s="222" t="s">
        <v>47</v>
      </c>
      <c r="O117" s="86"/>
      <c r="P117" s="223">
        <f>O117*H117</f>
        <v>0</v>
      </c>
      <c r="Q117" s="223">
        <v>0.00072999999999999996</v>
      </c>
      <c r="R117" s="223">
        <f>Q117*H117</f>
        <v>0.0029199999999999999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274</v>
      </c>
      <c r="AT117" s="225" t="s">
        <v>140</v>
      </c>
      <c r="AU117" s="225" t="s">
        <v>84</v>
      </c>
      <c r="AY117" s="19" t="s">
        <v>137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84</v>
      </c>
      <c r="BK117" s="226">
        <f>ROUND(I117*H117,2)</f>
        <v>0</v>
      </c>
      <c r="BL117" s="19" t="s">
        <v>274</v>
      </c>
      <c r="BM117" s="225" t="s">
        <v>1184</v>
      </c>
    </row>
    <row r="118" s="2" customFormat="1">
      <c r="A118" s="40"/>
      <c r="B118" s="41"/>
      <c r="C118" s="42"/>
      <c r="D118" s="227" t="s">
        <v>147</v>
      </c>
      <c r="E118" s="42"/>
      <c r="F118" s="228" t="s">
        <v>1185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147</v>
      </c>
      <c r="AU118" s="19" t="s">
        <v>84</v>
      </c>
    </row>
    <row r="119" s="2" customFormat="1" ht="24.15" customHeight="1">
      <c r="A119" s="40"/>
      <c r="B119" s="41"/>
      <c r="C119" s="214" t="s">
        <v>244</v>
      </c>
      <c r="D119" s="214" t="s">
        <v>140</v>
      </c>
      <c r="E119" s="215" t="s">
        <v>1186</v>
      </c>
      <c r="F119" s="216" t="s">
        <v>1187</v>
      </c>
      <c r="G119" s="217" t="s">
        <v>143</v>
      </c>
      <c r="H119" s="218">
        <v>12</v>
      </c>
      <c r="I119" s="219"/>
      <c r="J119" s="220">
        <f>ROUND(I119*H119,2)</f>
        <v>0</v>
      </c>
      <c r="K119" s="216" t="s">
        <v>19</v>
      </c>
      <c r="L119" s="46"/>
      <c r="M119" s="221" t="s">
        <v>19</v>
      </c>
      <c r="N119" s="222" t="s">
        <v>47</v>
      </c>
      <c r="O119" s="86"/>
      <c r="P119" s="223">
        <f>O119*H119</f>
        <v>0</v>
      </c>
      <c r="Q119" s="223">
        <v>1.0000000000000001E-05</v>
      </c>
      <c r="R119" s="223">
        <f>Q119*H119</f>
        <v>0.00012000000000000002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274</v>
      </c>
      <c r="AT119" s="225" t="s">
        <v>140</v>
      </c>
      <c r="AU119" s="225" t="s">
        <v>84</v>
      </c>
      <c r="AY119" s="19" t="s">
        <v>137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84</v>
      </c>
      <c r="BK119" s="226">
        <f>ROUND(I119*H119,2)</f>
        <v>0</v>
      </c>
      <c r="BL119" s="19" t="s">
        <v>274</v>
      </c>
      <c r="BM119" s="225" t="s">
        <v>1188</v>
      </c>
    </row>
    <row r="120" s="2" customFormat="1">
      <c r="A120" s="40"/>
      <c r="B120" s="41"/>
      <c r="C120" s="42"/>
      <c r="D120" s="227" t="s">
        <v>147</v>
      </c>
      <c r="E120" s="42"/>
      <c r="F120" s="228" t="s">
        <v>1189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147</v>
      </c>
      <c r="AU120" s="19" t="s">
        <v>84</v>
      </c>
    </row>
    <row r="121" s="2" customFormat="1" ht="24.15" customHeight="1">
      <c r="A121" s="40"/>
      <c r="B121" s="41"/>
      <c r="C121" s="214" t="s">
        <v>251</v>
      </c>
      <c r="D121" s="214" t="s">
        <v>140</v>
      </c>
      <c r="E121" s="215" t="s">
        <v>1190</v>
      </c>
      <c r="F121" s="216" t="s">
        <v>1191</v>
      </c>
      <c r="G121" s="217" t="s">
        <v>143</v>
      </c>
      <c r="H121" s="218">
        <v>2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47</v>
      </c>
      <c r="O121" s="86"/>
      <c r="P121" s="223">
        <f>O121*H121</f>
        <v>0</v>
      </c>
      <c r="Q121" s="223">
        <v>3.0000000000000001E-05</v>
      </c>
      <c r="R121" s="223">
        <f>Q121*H121</f>
        <v>6.0000000000000002E-05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274</v>
      </c>
      <c r="AT121" s="225" t="s">
        <v>140</v>
      </c>
      <c r="AU121" s="225" t="s">
        <v>84</v>
      </c>
      <c r="AY121" s="19" t="s">
        <v>137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84</v>
      </c>
      <c r="BK121" s="226">
        <f>ROUND(I121*H121,2)</f>
        <v>0</v>
      </c>
      <c r="BL121" s="19" t="s">
        <v>274</v>
      </c>
      <c r="BM121" s="225" t="s">
        <v>1192</v>
      </c>
    </row>
    <row r="122" s="2" customFormat="1">
      <c r="A122" s="40"/>
      <c r="B122" s="41"/>
      <c r="C122" s="42"/>
      <c r="D122" s="227" t="s">
        <v>147</v>
      </c>
      <c r="E122" s="42"/>
      <c r="F122" s="228" t="s">
        <v>1193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147</v>
      </c>
      <c r="AU122" s="19" t="s">
        <v>84</v>
      </c>
    </row>
    <row r="123" s="2" customFormat="1" ht="16.5" customHeight="1">
      <c r="A123" s="40"/>
      <c r="B123" s="41"/>
      <c r="C123" s="214" t="s">
        <v>258</v>
      </c>
      <c r="D123" s="214" t="s">
        <v>140</v>
      </c>
      <c r="E123" s="215" t="s">
        <v>1194</v>
      </c>
      <c r="F123" s="216" t="s">
        <v>1195</v>
      </c>
      <c r="G123" s="217" t="s">
        <v>277</v>
      </c>
      <c r="H123" s="218">
        <v>70</v>
      </c>
      <c r="I123" s="219"/>
      <c r="J123" s="220">
        <f>ROUND(I123*H123,2)</f>
        <v>0</v>
      </c>
      <c r="K123" s="216" t="s">
        <v>19</v>
      </c>
      <c r="L123" s="46"/>
      <c r="M123" s="221" t="s">
        <v>19</v>
      </c>
      <c r="N123" s="222" t="s">
        <v>47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274</v>
      </c>
      <c r="AT123" s="225" t="s">
        <v>140</v>
      </c>
      <c r="AU123" s="225" t="s">
        <v>84</v>
      </c>
      <c r="AY123" s="19" t="s">
        <v>137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84</v>
      </c>
      <c r="BK123" s="226">
        <f>ROUND(I123*H123,2)</f>
        <v>0</v>
      </c>
      <c r="BL123" s="19" t="s">
        <v>274</v>
      </c>
      <c r="BM123" s="225" t="s">
        <v>1196</v>
      </c>
    </row>
    <row r="124" s="2" customFormat="1">
      <c r="A124" s="40"/>
      <c r="B124" s="41"/>
      <c r="C124" s="42"/>
      <c r="D124" s="227" t="s">
        <v>147</v>
      </c>
      <c r="E124" s="42"/>
      <c r="F124" s="228" t="s">
        <v>1197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147</v>
      </c>
      <c r="AU124" s="19" t="s">
        <v>84</v>
      </c>
    </row>
    <row r="125" s="2" customFormat="1" ht="33" customHeight="1">
      <c r="A125" s="40"/>
      <c r="B125" s="41"/>
      <c r="C125" s="214" t="s">
        <v>8</v>
      </c>
      <c r="D125" s="214" t="s">
        <v>140</v>
      </c>
      <c r="E125" s="215" t="s">
        <v>1198</v>
      </c>
      <c r="F125" s="216" t="s">
        <v>1199</v>
      </c>
      <c r="G125" s="217" t="s">
        <v>277</v>
      </c>
      <c r="H125" s="218">
        <v>70</v>
      </c>
      <c r="I125" s="219"/>
      <c r="J125" s="220">
        <f>ROUND(I125*H125,2)</f>
        <v>0</v>
      </c>
      <c r="K125" s="216" t="s">
        <v>19</v>
      </c>
      <c r="L125" s="46"/>
      <c r="M125" s="221" t="s">
        <v>19</v>
      </c>
      <c r="N125" s="222" t="s">
        <v>47</v>
      </c>
      <c r="O125" s="86"/>
      <c r="P125" s="223">
        <f>O125*H125</f>
        <v>0</v>
      </c>
      <c r="Q125" s="223">
        <v>6.9999999999999994E-05</v>
      </c>
      <c r="R125" s="223">
        <f>Q125*H125</f>
        <v>0.0048999999999999998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274</v>
      </c>
      <c r="AT125" s="225" t="s">
        <v>140</v>
      </c>
      <c r="AU125" s="225" t="s">
        <v>84</v>
      </c>
      <c r="AY125" s="19" t="s">
        <v>137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84</v>
      </c>
      <c r="BK125" s="226">
        <f>ROUND(I125*H125,2)</f>
        <v>0</v>
      </c>
      <c r="BL125" s="19" t="s">
        <v>274</v>
      </c>
      <c r="BM125" s="225" t="s">
        <v>1200</v>
      </c>
    </row>
    <row r="126" s="2" customFormat="1">
      <c r="A126" s="40"/>
      <c r="B126" s="41"/>
      <c r="C126" s="42"/>
      <c r="D126" s="227" t="s">
        <v>147</v>
      </c>
      <c r="E126" s="42"/>
      <c r="F126" s="228" t="s">
        <v>1201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147</v>
      </c>
      <c r="AU126" s="19" t="s">
        <v>84</v>
      </c>
    </row>
    <row r="127" s="2" customFormat="1" ht="33" customHeight="1">
      <c r="A127" s="40"/>
      <c r="B127" s="41"/>
      <c r="C127" s="214" t="s">
        <v>274</v>
      </c>
      <c r="D127" s="214" t="s">
        <v>140</v>
      </c>
      <c r="E127" s="215" t="s">
        <v>1202</v>
      </c>
      <c r="F127" s="216" t="s">
        <v>1203</v>
      </c>
      <c r="G127" s="217" t="s">
        <v>435</v>
      </c>
      <c r="H127" s="218">
        <v>1</v>
      </c>
      <c r="I127" s="219"/>
      <c r="J127" s="220">
        <f>ROUND(I127*H127,2)</f>
        <v>0</v>
      </c>
      <c r="K127" s="216" t="s">
        <v>19</v>
      </c>
      <c r="L127" s="46"/>
      <c r="M127" s="221" t="s">
        <v>19</v>
      </c>
      <c r="N127" s="222" t="s">
        <v>47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274</v>
      </c>
      <c r="AT127" s="225" t="s">
        <v>140</v>
      </c>
      <c r="AU127" s="225" t="s">
        <v>84</v>
      </c>
      <c r="AY127" s="19" t="s">
        <v>137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84</v>
      </c>
      <c r="BK127" s="226">
        <f>ROUND(I127*H127,2)</f>
        <v>0</v>
      </c>
      <c r="BL127" s="19" t="s">
        <v>274</v>
      </c>
      <c r="BM127" s="225" t="s">
        <v>1204</v>
      </c>
    </row>
    <row r="128" s="2" customFormat="1">
      <c r="A128" s="40"/>
      <c r="B128" s="41"/>
      <c r="C128" s="42"/>
      <c r="D128" s="227" t="s">
        <v>147</v>
      </c>
      <c r="E128" s="42"/>
      <c r="F128" s="228" t="s">
        <v>908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147</v>
      </c>
      <c r="AU128" s="19" t="s">
        <v>84</v>
      </c>
    </row>
    <row r="129" s="2" customFormat="1" ht="24.15" customHeight="1">
      <c r="A129" s="40"/>
      <c r="B129" s="41"/>
      <c r="C129" s="214" t="s">
        <v>281</v>
      </c>
      <c r="D129" s="214" t="s">
        <v>140</v>
      </c>
      <c r="E129" s="215" t="s">
        <v>1205</v>
      </c>
      <c r="F129" s="216" t="s">
        <v>1206</v>
      </c>
      <c r="G129" s="217" t="s">
        <v>348</v>
      </c>
      <c r="H129" s="287"/>
      <c r="I129" s="219"/>
      <c r="J129" s="220">
        <f>ROUND(I129*H129,2)</f>
        <v>0</v>
      </c>
      <c r="K129" s="216" t="s">
        <v>19</v>
      </c>
      <c r="L129" s="46"/>
      <c r="M129" s="221" t="s">
        <v>19</v>
      </c>
      <c r="N129" s="222" t="s">
        <v>47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274</v>
      </c>
      <c r="AT129" s="225" t="s">
        <v>140</v>
      </c>
      <c r="AU129" s="225" t="s">
        <v>84</v>
      </c>
      <c r="AY129" s="19" t="s">
        <v>137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84</v>
      </c>
      <c r="BK129" s="226">
        <f>ROUND(I129*H129,2)</f>
        <v>0</v>
      </c>
      <c r="BL129" s="19" t="s">
        <v>274</v>
      </c>
      <c r="BM129" s="225" t="s">
        <v>1207</v>
      </c>
    </row>
    <row r="130" s="2" customFormat="1">
      <c r="A130" s="40"/>
      <c r="B130" s="41"/>
      <c r="C130" s="42"/>
      <c r="D130" s="227" t="s">
        <v>147</v>
      </c>
      <c r="E130" s="42"/>
      <c r="F130" s="228" t="s">
        <v>1208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147</v>
      </c>
      <c r="AU130" s="19" t="s">
        <v>84</v>
      </c>
    </row>
    <row r="131" s="12" customFormat="1" ht="25.92" customHeight="1">
      <c r="A131" s="12"/>
      <c r="B131" s="198"/>
      <c r="C131" s="199"/>
      <c r="D131" s="200" t="s">
        <v>75</v>
      </c>
      <c r="E131" s="201" t="s">
        <v>1209</v>
      </c>
      <c r="F131" s="201" t="s">
        <v>1210</v>
      </c>
      <c r="G131" s="199"/>
      <c r="H131" s="199"/>
      <c r="I131" s="202"/>
      <c r="J131" s="203">
        <f>BK131</f>
        <v>0</v>
      </c>
      <c r="K131" s="199"/>
      <c r="L131" s="204"/>
      <c r="M131" s="205"/>
      <c r="N131" s="206"/>
      <c r="O131" s="206"/>
      <c r="P131" s="207">
        <f>SUM(P132:P149)</f>
        <v>0</v>
      </c>
      <c r="Q131" s="206"/>
      <c r="R131" s="207">
        <f>SUM(R132:R149)</f>
        <v>0.0061799999999999997</v>
      </c>
      <c r="S131" s="206"/>
      <c r="T131" s="208">
        <f>SUM(T132:T149)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90</v>
      </c>
      <c r="AT131" s="210" t="s">
        <v>75</v>
      </c>
      <c r="AU131" s="210" t="s">
        <v>76</v>
      </c>
      <c r="AY131" s="209" t="s">
        <v>137</v>
      </c>
      <c r="BK131" s="211">
        <f>SUM(BK132:BK149)</f>
        <v>0</v>
      </c>
    </row>
    <row r="132" s="2" customFormat="1" ht="24.15" customHeight="1">
      <c r="A132" s="40"/>
      <c r="B132" s="41"/>
      <c r="C132" s="214" t="s">
        <v>285</v>
      </c>
      <c r="D132" s="214" t="s">
        <v>140</v>
      </c>
      <c r="E132" s="215" t="s">
        <v>1211</v>
      </c>
      <c r="F132" s="216" t="s">
        <v>1212</v>
      </c>
      <c r="G132" s="217" t="s">
        <v>143</v>
      </c>
      <c r="H132" s="218">
        <v>6</v>
      </c>
      <c r="I132" s="219"/>
      <c r="J132" s="220">
        <f>ROUND(I132*H132,2)</f>
        <v>0</v>
      </c>
      <c r="K132" s="216" t="s">
        <v>19</v>
      </c>
      <c r="L132" s="46"/>
      <c r="M132" s="221" t="s">
        <v>19</v>
      </c>
      <c r="N132" s="222" t="s">
        <v>47</v>
      </c>
      <c r="O132" s="86"/>
      <c r="P132" s="223">
        <f>O132*H132</f>
        <v>0</v>
      </c>
      <c r="Q132" s="223">
        <v>6.0000000000000002E-05</v>
      </c>
      <c r="R132" s="223">
        <f>Q132*H132</f>
        <v>0.00036000000000000002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274</v>
      </c>
      <c r="AT132" s="225" t="s">
        <v>140</v>
      </c>
      <c r="AU132" s="225" t="s">
        <v>84</v>
      </c>
      <c r="AY132" s="19" t="s">
        <v>137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84</v>
      </c>
      <c r="BK132" s="226">
        <f>ROUND(I132*H132,2)</f>
        <v>0</v>
      </c>
      <c r="BL132" s="19" t="s">
        <v>274</v>
      </c>
      <c r="BM132" s="225" t="s">
        <v>1213</v>
      </c>
    </row>
    <row r="133" s="2" customFormat="1">
      <c r="A133" s="40"/>
      <c r="B133" s="41"/>
      <c r="C133" s="42"/>
      <c r="D133" s="227" t="s">
        <v>147</v>
      </c>
      <c r="E133" s="42"/>
      <c r="F133" s="228" t="s">
        <v>1214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147</v>
      </c>
      <c r="AU133" s="19" t="s">
        <v>84</v>
      </c>
    </row>
    <row r="134" s="2" customFormat="1" ht="24.15" customHeight="1">
      <c r="A134" s="40"/>
      <c r="B134" s="41"/>
      <c r="C134" s="214" t="s">
        <v>296</v>
      </c>
      <c r="D134" s="214" t="s">
        <v>140</v>
      </c>
      <c r="E134" s="215" t="s">
        <v>1215</v>
      </c>
      <c r="F134" s="216" t="s">
        <v>1216</v>
      </c>
      <c r="G134" s="217" t="s">
        <v>143</v>
      </c>
      <c r="H134" s="218">
        <v>1</v>
      </c>
      <c r="I134" s="219"/>
      <c r="J134" s="220">
        <f>ROUND(I134*H134,2)</f>
        <v>0</v>
      </c>
      <c r="K134" s="216" t="s">
        <v>19</v>
      </c>
      <c r="L134" s="46"/>
      <c r="M134" s="221" t="s">
        <v>19</v>
      </c>
      <c r="N134" s="222" t="s">
        <v>47</v>
      </c>
      <c r="O134" s="86"/>
      <c r="P134" s="223">
        <f>O134*H134</f>
        <v>0</v>
      </c>
      <c r="Q134" s="223">
        <v>0.00027999999999999998</v>
      </c>
      <c r="R134" s="223">
        <f>Q134*H134</f>
        <v>0.00027999999999999998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274</v>
      </c>
      <c r="AT134" s="225" t="s">
        <v>140</v>
      </c>
      <c r="AU134" s="225" t="s">
        <v>84</v>
      </c>
      <c r="AY134" s="19" t="s">
        <v>137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84</v>
      </c>
      <c r="BK134" s="226">
        <f>ROUND(I134*H134,2)</f>
        <v>0</v>
      </c>
      <c r="BL134" s="19" t="s">
        <v>274</v>
      </c>
      <c r="BM134" s="225" t="s">
        <v>1217</v>
      </c>
    </row>
    <row r="135" s="2" customFormat="1">
      <c r="A135" s="40"/>
      <c r="B135" s="41"/>
      <c r="C135" s="42"/>
      <c r="D135" s="227" t="s">
        <v>147</v>
      </c>
      <c r="E135" s="42"/>
      <c r="F135" s="228" t="s">
        <v>1218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147</v>
      </c>
      <c r="AU135" s="19" t="s">
        <v>84</v>
      </c>
    </row>
    <row r="136" s="2" customFormat="1" ht="24.15" customHeight="1">
      <c r="A136" s="40"/>
      <c r="B136" s="41"/>
      <c r="C136" s="214" t="s">
        <v>303</v>
      </c>
      <c r="D136" s="214" t="s">
        <v>140</v>
      </c>
      <c r="E136" s="215" t="s">
        <v>1219</v>
      </c>
      <c r="F136" s="216" t="s">
        <v>1220</v>
      </c>
      <c r="G136" s="217" t="s">
        <v>143</v>
      </c>
      <c r="H136" s="218">
        <v>5</v>
      </c>
      <c r="I136" s="219"/>
      <c r="J136" s="220">
        <f>ROUND(I136*H136,2)</f>
        <v>0</v>
      </c>
      <c r="K136" s="216" t="s">
        <v>19</v>
      </c>
      <c r="L136" s="46"/>
      <c r="M136" s="221" t="s">
        <v>19</v>
      </c>
      <c r="N136" s="222" t="s">
        <v>47</v>
      </c>
      <c r="O136" s="86"/>
      <c r="P136" s="223">
        <f>O136*H136</f>
        <v>0</v>
      </c>
      <c r="Q136" s="223">
        <v>0.00029</v>
      </c>
      <c r="R136" s="223">
        <f>Q136*H136</f>
        <v>0.0014499999999999999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274</v>
      </c>
      <c r="AT136" s="225" t="s">
        <v>140</v>
      </c>
      <c r="AU136" s="225" t="s">
        <v>84</v>
      </c>
      <c r="AY136" s="19" t="s">
        <v>137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84</v>
      </c>
      <c r="BK136" s="226">
        <f>ROUND(I136*H136,2)</f>
        <v>0</v>
      </c>
      <c r="BL136" s="19" t="s">
        <v>274</v>
      </c>
      <c r="BM136" s="225" t="s">
        <v>1221</v>
      </c>
    </row>
    <row r="137" s="2" customFormat="1">
      <c r="A137" s="40"/>
      <c r="B137" s="41"/>
      <c r="C137" s="42"/>
      <c r="D137" s="227" t="s">
        <v>147</v>
      </c>
      <c r="E137" s="42"/>
      <c r="F137" s="228" t="s">
        <v>1222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147</v>
      </c>
      <c r="AU137" s="19" t="s">
        <v>84</v>
      </c>
    </row>
    <row r="138" s="2" customFormat="1" ht="16.5" customHeight="1">
      <c r="A138" s="40"/>
      <c r="B138" s="41"/>
      <c r="C138" s="214" t="s">
        <v>7</v>
      </c>
      <c r="D138" s="214" t="s">
        <v>140</v>
      </c>
      <c r="E138" s="215" t="s">
        <v>1223</v>
      </c>
      <c r="F138" s="216" t="s">
        <v>1224</v>
      </c>
      <c r="G138" s="217" t="s">
        <v>1225</v>
      </c>
      <c r="H138" s="218">
        <v>1</v>
      </c>
      <c r="I138" s="219"/>
      <c r="J138" s="220">
        <f>ROUND(I138*H138,2)</f>
        <v>0</v>
      </c>
      <c r="K138" s="216" t="s">
        <v>19</v>
      </c>
      <c r="L138" s="46"/>
      <c r="M138" s="221" t="s">
        <v>19</v>
      </c>
      <c r="N138" s="222" t="s">
        <v>47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274</v>
      </c>
      <c r="AT138" s="225" t="s">
        <v>140</v>
      </c>
      <c r="AU138" s="225" t="s">
        <v>84</v>
      </c>
      <c r="AY138" s="19" t="s">
        <v>137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84</v>
      </c>
      <c r="BK138" s="226">
        <f>ROUND(I138*H138,2)</f>
        <v>0</v>
      </c>
      <c r="BL138" s="19" t="s">
        <v>274</v>
      </c>
      <c r="BM138" s="225" t="s">
        <v>1226</v>
      </c>
    </row>
    <row r="139" s="2" customFormat="1">
      <c r="A139" s="40"/>
      <c r="B139" s="41"/>
      <c r="C139" s="42"/>
      <c r="D139" s="227" t="s">
        <v>147</v>
      </c>
      <c r="E139" s="42"/>
      <c r="F139" s="228" t="s">
        <v>1224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147</v>
      </c>
      <c r="AU139" s="19" t="s">
        <v>84</v>
      </c>
    </row>
    <row r="140" s="2" customFormat="1" ht="24.15" customHeight="1">
      <c r="A140" s="40"/>
      <c r="B140" s="41"/>
      <c r="C140" s="214" t="s">
        <v>315</v>
      </c>
      <c r="D140" s="214" t="s">
        <v>140</v>
      </c>
      <c r="E140" s="215" t="s">
        <v>1227</v>
      </c>
      <c r="F140" s="216" t="s">
        <v>1228</v>
      </c>
      <c r="G140" s="217" t="s">
        <v>143</v>
      </c>
      <c r="H140" s="218">
        <v>11</v>
      </c>
      <c r="I140" s="219"/>
      <c r="J140" s="220">
        <f>ROUND(I140*H140,2)</f>
        <v>0</v>
      </c>
      <c r="K140" s="216" t="s">
        <v>19</v>
      </c>
      <c r="L140" s="46"/>
      <c r="M140" s="221" t="s">
        <v>19</v>
      </c>
      <c r="N140" s="222" t="s">
        <v>47</v>
      </c>
      <c r="O140" s="86"/>
      <c r="P140" s="223">
        <f>O140*H140</f>
        <v>0</v>
      </c>
      <c r="Q140" s="223">
        <v>0.00024000000000000001</v>
      </c>
      <c r="R140" s="223">
        <f>Q140*H140</f>
        <v>0.00264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274</v>
      </c>
      <c r="AT140" s="225" t="s">
        <v>140</v>
      </c>
      <c r="AU140" s="225" t="s">
        <v>84</v>
      </c>
      <c r="AY140" s="19" t="s">
        <v>137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84</v>
      </c>
      <c r="BK140" s="226">
        <f>ROUND(I140*H140,2)</f>
        <v>0</v>
      </c>
      <c r="BL140" s="19" t="s">
        <v>274</v>
      </c>
      <c r="BM140" s="225" t="s">
        <v>1229</v>
      </c>
    </row>
    <row r="141" s="2" customFormat="1">
      <c r="A141" s="40"/>
      <c r="B141" s="41"/>
      <c r="C141" s="42"/>
      <c r="D141" s="227" t="s">
        <v>147</v>
      </c>
      <c r="E141" s="42"/>
      <c r="F141" s="228" t="s">
        <v>1230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147</v>
      </c>
      <c r="AU141" s="19" t="s">
        <v>84</v>
      </c>
    </row>
    <row r="142" s="2" customFormat="1" ht="24.15" customHeight="1">
      <c r="A142" s="40"/>
      <c r="B142" s="41"/>
      <c r="C142" s="214" t="s">
        <v>323</v>
      </c>
      <c r="D142" s="214" t="s">
        <v>140</v>
      </c>
      <c r="E142" s="215" t="s">
        <v>1231</v>
      </c>
      <c r="F142" s="216" t="s">
        <v>1232</v>
      </c>
      <c r="G142" s="217" t="s">
        <v>143</v>
      </c>
      <c r="H142" s="218">
        <v>2</v>
      </c>
      <c r="I142" s="219"/>
      <c r="J142" s="220">
        <f>ROUND(I142*H142,2)</f>
        <v>0</v>
      </c>
      <c r="K142" s="216" t="s">
        <v>19</v>
      </c>
      <c r="L142" s="46"/>
      <c r="M142" s="221" t="s">
        <v>19</v>
      </c>
      <c r="N142" s="222" t="s">
        <v>47</v>
      </c>
      <c r="O142" s="86"/>
      <c r="P142" s="223">
        <f>O142*H142</f>
        <v>0</v>
      </c>
      <c r="Q142" s="223">
        <v>0.00022000000000000001</v>
      </c>
      <c r="R142" s="223">
        <f>Q142*H142</f>
        <v>0.00044000000000000002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274</v>
      </c>
      <c r="AT142" s="225" t="s">
        <v>140</v>
      </c>
      <c r="AU142" s="225" t="s">
        <v>84</v>
      </c>
      <c r="AY142" s="19" t="s">
        <v>137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84</v>
      </c>
      <c r="BK142" s="226">
        <f>ROUND(I142*H142,2)</f>
        <v>0</v>
      </c>
      <c r="BL142" s="19" t="s">
        <v>274</v>
      </c>
      <c r="BM142" s="225" t="s">
        <v>1233</v>
      </c>
    </row>
    <row r="143" s="2" customFormat="1">
      <c r="A143" s="40"/>
      <c r="B143" s="41"/>
      <c r="C143" s="42"/>
      <c r="D143" s="227" t="s">
        <v>147</v>
      </c>
      <c r="E143" s="42"/>
      <c r="F143" s="228" t="s">
        <v>1234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147</v>
      </c>
      <c r="AU143" s="19" t="s">
        <v>84</v>
      </c>
    </row>
    <row r="144" s="2" customFormat="1" ht="16.5" customHeight="1">
      <c r="A144" s="40"/>
      <c r="B144" s="41"/>
      <c r="C144" s="214" t="s">
        <v>333</v>
      </c>
      <c r="D144" s="214" t="s">
        <v>140</v>
      </c>
      <c r="E144" s="215" t="s">
        <v>1235</v>
      </c>
      <c r="F144" s="216" t="s">
        <v>1236</v>
      </c>
      <c r="G144" s="217" t="s">
        <v>143</v>
      </c>
      <c r="H144" s="218">
        <v>1</v>
      </c>
      <c r="I144" s="219"/>
      <c r="J144" s="220">
        <f>ROUND(I144*H144,2)</f>
        <v>0</v>
      </c>
      <c r="K144" s="216" t="s">
        <v>19</v>
      </c>
      <c r="L144" s="46"/>
      <c r="M144" s="221" t="s">
        <v>19</v>
      </c>
      <c r="N144" s="222" t="s">
        <v>47</v>
      </c>
      <c r="O144" s="86"/>
      <c r="P144" s="223">
        <f>O144*H144</f>
        <v>0</v>
      </c>
      <c r="Q144" s="223">
        <v>0.00033</v>
      </c>
      <c r="R144" s="223">
        <f>Q144*H144</f>
        <v>0.00033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274</v>
      </c>
      <c r="AT144" s="225" t="s">
        <v>140</v>
      </c>
      <c r="AU144" s="225" t="s">
        <v>84</v>
      </c>
      <c r="AY144" s="19" t="s">
        <v>137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84</v>
      </c>
      <c r="BK144" s="226">
        <f>ROUND(I144*H144,2)</f>
        <v>0</v>
      </c>
      <c r="BL144" s="19" t="s">
        <v>274</v>
      </c>
      <c r="BM144" s="225" t="s">
        <v>1237</v>
      </c>
    </row>
    <row r="145" s="2" customFormat="1">
      <c r="A145" s="40"/>
      <c r="B145" s="41"/>
      <c r="C145" s="42"/>
      <c r="D145" s="227" t="s">
        <v>147</v>
      </c>
      <c r="E145" s="42"/>
      <c r="F145" s="228" t="s">
        <v>1238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147</v>
      </c>
      <c r="AU145" s="19" t="s">
        <v>84</v>
      </c>
    </row>
    <row r="146" s="2" customFormat="1" ht="21.75" customHeight="1">
      <c r="A146" s="40"/>
      <c r="B146" s="41"/>
      <c r="C146" s="214" t="s">
        <v>339</v>
      </c>
      <c r="D146" s="214" t="s">
        <v>140</v>
      </c>
      <c r="E146" s="215" t="s">
        <v>1239</v>
      </c>
      <c r="F146" s="216" t="s">
        <v>1240</v>
      </c>
      <c r="G146" s="217" t="s">
        <v>143</v>
      </c>
      <c r="H146" s="218">
        <v>2</v>
      </c>
      <c r="I146" s="219"/>
      <c r="J146" s="220">
        <f>ROUND(I146*H146,2)</f>
        <v>0</v>
      </c>
      <c r="K146" s="216" t="s">
        <v>19</v>
      </c>
      <c r="L146" s="46"/>
      <c r="M146" s="221" t="s">
        <v>19</v>
      </c>
      <c r="N146" s="222" t="s">
        <v>47</v>
      </c>
      <c r="O146" s="86"/>
      <c r="P146" s="223">
        <f>O146*H146</f>
        <v>0</v>
      </c>
      <c r="Q146" s="223">
        <v>0.00034000000000000002</v>
      </c>
      <c r="R146" s="223">
        <f>Q146*H146</f>
        <v>0.00068000000000000005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274</v>
      </c>
      <c r="AT146" s="225" t="s">
        <v>140</v>
      </c>
      <c r="AU146" s="225" t="s">
        <v>84</v>
      </c>
      <c r="AY146" s="19" t="s">
        <v>137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84</v>
      </c>
      <c r="BK146" s="226">
        <f>ROUND(I146*H146,2)</f>
        <v>0</v>
      </c>
      <c r="BL146" s="19" t="s">
        <v>274</v>
      </c>
      <c r="BM146" s="225" t="s">
        <v>1241</v>
      </c>
    </row>
    <row r="147" s="2" customFormat="1">
      <c r="A147" s="40"/>
      <c r="B147" s="41"/>
      <c r="C147" s="42"/>
      <c r="D147" s="227" t="s">
        <v>147</v>
      </c>
      <c r="E147" s="42"/>
      <c r="F147" s="228" t="s">
        <v>1242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147</v>
      </c>
      <c r="AU147" s="19" t="s">
        <v>84</v>
      </c>
    </row>
    <row r="148" s="2" customFormat="1" ht="24.15" customHeight="1">
      <c r="A148" s="40"/>
      <c r="B148" s="41"/>
      <c r="C148" s="214" t="s">
        <v>345</v>
      </c>
      <c r="D148" s="214" t="s">
        <v>140</v>
      </c>
      <c r="E148" s="215" t="s">
        <v>1243</v>
      </c>
      <c r="F148" s="216" t="s">
        <v>1244</v>
      </c>
      <c r="G148" s="217" t="s">
        <v>348</v>
      </c>
      <c r="H148" s="287"/>
      <c r="I148" s="219"/>
      <c r="J148" s="220">
        <f>ROUND(I148*H148,2)</f>
        <v>0</v>
      </c>
      <c r="K148" s="216" t="s">
        <v>19</v>
      </c>
      <c r="L148" s="46"/>
      <c r="M148" s="221" t="s">
        <v>19</v>
      </c>
      <c r="N148" s="222" t="s">
        <v>47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274</v>
      </c>
      <c r="AT148" s="225" t="s">
        <v>140</v>
      </c>
      <c r="AU148" s="225" t="s">
        <v>84</v>
      </c>
      <c r="AY148" s="19" t="s">
        <v>137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84</v>
      </c>
      <c r="BK148" s="226">
        <f>ROUND(I148*H148,2)</f>
        <v>0</v>
      </c>
      <c r="BL148" s="19" t="s">
        <v>274</v>
      </c>
      <c r="BM148" s="225" t="s">
        <v>1245</v>
      </c>
    </row>
    <row r="149" s="2" customFormat="1">
      <c r="A149" s="40"/>
      <c r="B149" s="41"/>
      <c r="C149" s="42"/>
      <c r="D149" s="227" t="s">
        <v>147</v>
      </c>
      <c r="E149" s="42"/>
      <c r="F149" s="228" t="s">
        <v>1246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147</v>
      </c>
      <c r="AU149" s="19" t="s">
        <v>84</v>
      </c>
    </row>
    <row r="150" s="12" customFormat="1" ht="25.92" customHeight="1">
      <c r="A150" s="12"/>
      <c r="B150" s="198"/>
      <c r="C150" s="199"/>
      <c r="D150" s="200" t="s">
        <v>75</v>
      </c>
      <c r="E150" s="201" t="s">
        <v>1247</v>
      </c>
      <c r="F150" s="201" t="s">
        <v>1248</v>
      </c>
      <c r="G150" s="199"/>
      <c r="H150" s="199"/>
      <c r="I150" s="202"/>
      <c r="J150" s="203">
        <f>BK150</f>
        <v>0</v>
      </c>
      <c r="K150" s="199"/>
      <c r="L150" s="204"/>
      <c r="M150" s="205"/>
      <c r="N150" s="206"/>
      <c r="O150" s="206"/>
      <c r="P150" s="207">
        <f>SUM(P151:P164)</f>
        <v>0</v>
      </c>
      <c r="Q150" s="206"/>
      <c r="R150" s="207">
        <f>SUM(R151:R164)</f>
        <v>0.18607000000000001</v>
      </c>
      <c r="S150" s="206"/>
      <c r="T150" s="208">
        <f>SUM(T151:T164)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90</v>
      </c>
      <c r="AT150" s="210" t="s">
        <v>75</v>
      </c>
      <c r="AU150" s="210" t="s">
        <v>76</v>
      </c>
      <c r="AY150" s="209" t="s">
        <v>137</v>
      </c>
      <c r="BK150" s="211">
        <f>SUM(BK151:BK164)</f>
        <v>0</v>
      </c>
    </row>
    <row r="151" s="2" customFormat="1" ht="37.8" customHeight="1">
      <c r="A151" s="40"/>
      <c r="B151" s="41"/>
      <c r="C151" s="214" t="s">
        <v>354</v>
      </c>
      <c r="D151" s="214" t="s">
        <v>140</v>
      </c>
      <c r="E151" s="215" t="s">
        <v>1249</v>
      </c>
      <c r="F151" s="216" t="s">
        <v>1250</v>
      </c>
      <c r="G151" s="217" t="s">
        <v>143</v>
      </c>
      <c r="H151" s="218">
        <v>2</v>
      </c>
      <c r="I151" s="219"/>
      <c r="J151" s="220">
        <f>ROUND(I151*H151,2)</f>
        <v>0</v>
      </c>
      <c r="K151" s="216" t="s">
        <v>19</v>
      </c>
      <c r="L151" s="46"/>
      <c r="M151" s="221" t="s">
        <v>19</v>
      </c>
      <c r="N151" s="222" t="s">
        <v>47</v>
      </c>
      <c r="O151" s="86"/>
      <c r="P151" s="223">
        <f>O151*H151</f>
        <v>0</v>
      </c>
      <c r="Q151" s="223">
        <v>0.036639999999999999</v>
      </c>
      <c r="R151" s="223">
        <f>Q151*H151</f>
        <v>0.073279999999999998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274</v>
      </c>
      <c r="AT151" s="225" t="s">
        <v>140</v>
      </c>
      <c r="AU151" s="225" t="s">
        <v>84</v>
      </c>
      <c r="AY151" s="19" t="s">
        <v>137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84</v>
      </c>
      <c r="BK151" s="226">
        <f>ROUND(I151*H151,2)</f>
        <v>0</v>
      </c>
      <c r="BL151" s="19" t="s">
        <v>274</v>
      </c>
      <c r="BM151" s="225" t="s">
        <v>1251</v>
      </c>
    </row>
    <row r="152" s="2" customFormat="1">
      <c r="A152" s="40"/>
      <c r="B152" s="41"/>
      <c r="C152" s="42"/>
      <c r="D152" s="227" t="s">
        <v>147</v>
      </c>
      <c r="E152" s="42"/>
      <c r="F152" s="228" t="s">
        <v>1252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147</v>
      </c>
      <c r="AU152" s="19" t="s">
        <v>84</v>
      </c>
    </row>
    <row r="153" s="2" customFormat="1" ht="37.8" customHeight="1">
      <c r="A153" s="40"/>
      <c r="B153" s="41"/>
      <c r="C153" s="214" t="s">
        <v>363</v>
      </c>
      <c r="D153" s="214" t="s">
        <v>140</v>
      </c>
      <c r="E153" s="215" t="s">
        <v>1253</v>
      </c>
      <c r="F153" s="216" t="s">
        <v>1254</v>
      </c>
      <c r="G153" s="217" t="s">
        <v>143</v>
      </c>
      <c r="H153" s="218">
        <v>1</v>
      </c>
      <c r="I153" s="219"/>
      <c r="J153" s="220">
        <f>ROUND(I153*H153,2)</f>
        <v>0</v>
      </c>
      <c r="K153" s="216" t="s">
        <v>19</v>
      </c>
      <c r="L153" s="46"/>
      <c r="M153" s="221" t="s">
        <v>19</v>
      </c>
      <c r="N153" s="222" t="s">
        <v>47</v>
      </c>
      <c r="O153" s="86"/>
      <c r="P153" s="223">
        <f>O153*H153</f>
        <v>0</v>
      </c>
      <c r="Q153" s="223">
        <v>0.031539999999999999</v>
      </c>
      <c r="R153" s="223">
        <f>Q153*H153</f>
        <v>0.031539999999999999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274</v>
      </c>
      <c r="AT153" s="225" t="s">
        <v>140</v>
      </c>
      <c r="AU153" s="225" t="s">
        <v>84</v>
      </c>
      <c r="AY153" s="19" t="s">
        <v>137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84</v>
      </c>
      <c r="BK153" s="226">
        <f>ROUND(I153*H153,2)</f>
        <v>0</v>
      </c>
      <c r="BL153" s="19" t="s">
        <v>274</v>
      </c>
      <c r="BM153" s="225" t="s">
        <v>1255</v>
      </c>
    </row>
    <row r="154" s="2" customFormat="1">
      <c r="A154" s="40"/>
      <c r="B154" s="41"/>
      <c r="C154" s="42"/>
      <c r="D154" s="227" t="s">
        <v>147</v>
      </c>
      <c r="E154" s="42"/>
      <c r="F154" s="228" t="s">
        <v>1256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147</v>
      </c>
      <c r="AU154" s="19" t="s">
        <v>84</v>
      </c>
    </row>
    <row r="155" s="2" customFormat="1" ht="37.8" customHeight="1">
      <c r="A155" s="40"/>
      <c r="B155" s="41"/>
      <c r="C155" s="214" t="s">
        <v>371</v>
      </c>
      <c r="D155" s="214" t="s">
        <v>140</v>
      </c>
      <c r="E155" s="215" t="s">
        <v>1257</v>
      </c>
      <c r="F155" s="216" t="s">
        <v>1258</v>
      </c>
      <c r="G155" s="217" t="s">
        <v>143</v>
      </c>
      <c r="H155" s="218">
        <v>1</v>
      </c>
      <c r="I155" s="219"/>
      <c r="J155" s="220">
        <f>ROUND(I155*H155,2)</f>
        <v>0</v>
      </c>
      <c r="K155" s="216" t="s">
        <v>19</v>
      </c>
      <c r="L155" s="46"/>
      <c r="M155" s="221" t="s">
        <v>19</v>
      </c>
      <c r="N155" s="222" t="s">
        <v>47</v>
      </c>
      <c r="O155" s="86"/>
      <c r="P155" s="223">
        <f>O155*H155</f>
        <v>0</v>
      </c>
      <c r="Q155" s="223">
        <v>0.041320000000000003</v>
      </c>
      <c r="R155" s="223">
        <f>Q155*H155</f>
        <v>0.041320000000000003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274</v>
      </c>
      <c r="AT155" s="225" t="s">
        <v>140</v>
      </c>
      <c r="AU155" s="225" t="s">
        <v>84</v>
      </c>
      <c r="AY155" s="19" t="s">
        <v>137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84</v>
      </c>
      <c r="BK155" s="226">
        <f>ROUND(I155*H155,2)</f>
        <v>0</v>
      </c>
      <c r="BL155" s="19" t="s">
        <v>274</v>
      </c>
      <c r="BM155" s="225" t="s">
        <v>1259</v>
      </c>
    </row>
    <row r="156" s="2" customFormat="1">
      <c r="A156" s="40"/>
      <c r="B156" s="41"/>
      <c r="C156" s="42"/>
      <c r="D156" s="227" t="s">
        <v>147</v>
      </c>
      <c r="E156" s="42"/>
      <c r="F156" s="228" t="s">
        <v>1260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147</v>
      </c>
      <c r="AU156" s="19" t="s">
        <v>84</v>
      </c>
    </row>
    <row r="157" s="2" customFormat="1" ht="37.8" customHeight="1">
      <c r="A157" s="40"/>
      <c r="B157" s="41"/>
      <c r="C157" s="214" t="s">
        <v>377</v>
      </c>
      <c r="D157" s="214" t="s">
        <v>140</v>
      </c>
      <c r="E157" s="215" t="s">
        <v>1261</v>
      </c>
      <c r="F157" s="216" t="s">
        <v>1262</v>
      </c>
      <c r="G157" s="217" t="s">
        <v>143</v>
      </c>
      <c r="H157" s="218">
        <v>1</v>
      </c>
      <c r="I157" s="219"/>
      <c r="J157" s="220">
        <f>ROUND(I157*H157,2)</f>
        <v>0</v>
      </c>
      <c r="K157" s="216" t="s">
        <v>19</v>
      </c>
      <c r="L157" s="46"/>
      <c r="M157" s="221" t="s">
        <v>19</v>
      </c>
      <c r="N157" s="222" t="s">
        <v>47</v>
      </c>
      <c r="O157" s="86"/>
      <c r="P157" s="223">
        <f>O157*H157</f>
        <v>0</v>
      </c>
      <c r="Q157" s="223">
        <v>0.03993</v>
      </c>
      <c r="R157" s="223">
        <f>Q157*H157</f>
        <v>0.03993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274</v>
      </c>
      <c r="AT157" s="225" t="s">
        <v>140</v>
      </c>
      <c r="AU157" s="225" t="s">
        <v>84</v>
      </c>
      <c r="AY157" s="19" t="s">
        <v>137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84</v>
      </c>
      <c r="BK157" s="226">
        <f>ROUND(I157*H157,2)</f>
        <v>0</v>
      </c>
      <c r="BL157" s="19" t="s">
        <v>274</v>
      </c>
      <c r="BM157" s="225" t="s">
        <v>1263</v>
      </c>
    </row>
    <row r="158" s="2" customFormat="1">
      <c r="A158" s="40"/>
      <c r="B158" s="41"/>
      <c r="C158" s="42"/>
      <c r="D158" s="227" t="s">
        <v>147</v>
      </c>
      <c r="E158" s="42"/>
      <c r="F158" s="228" t="s">
        <v>1264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147</v>
      </c>
      <c r="AU158" s="19" t="s">
        <v>84</v>
      </c>
    </row>
    <row r="159" s="2" customFormat="1" ht="24.15" customHeight="1">
      <c r="A159" s="40"/>
      <c r="B159" s="41"/>
      <c r="C159" s="277" t="s">
        <v>381</v>
      </c>
      <c r="D159" s="277" t="s">
        <v>340</v>
      </c>
      <c r="E159" s="278" t="s">
        <v>1265</v>
      </c>
      <c r="F159" s="279" t="s">
        <v>1266</v>
      </c>
      <c r="G159" s="280" t="s">
        <v>143</v>
      </c>
      <c r="H159" s="281">
        <v>1</v>
      </c>
      <c r="I159" s="282"/>
      <c r="J159" s="283">
        <f>ROUND(I159*H159,2)</f>
        <v>0</v>
      </c>
      <c r="K159" s="279" t="s">
        <v>19</v>
      </c>
      <c r="L159" s="284"/>
      <c r="M159" s="285" t="s">
        <v>19</v>
      </c>
      <c r="N159" s="286" t="s">
        <v>47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343</v>
      </c>
      <c r="AT159" s="225" t="s">
        <v>340</v>
      </c>
      <c r="AU159" s="225" t="s">
        <v>84</v>
      </c>
      <c r="AY159" s="19" t="s">
        <v>137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84</v>
      </c>
      <c r="BK159" s="226">
        <f>ROUND(I159*H159,2)</f>
        <v>0</v>
      </c>
      <c r="BL159" s="19" t="s">
        <v>274</v>
      </c>
      <c r="BM159" s="225" t="s">
        <v>1267</v>
      </c>
    </row>
    <row r="160" s="2" customFormat="1">
      <c r="A160" s="40"/>
      <c r="B160" s="41"/>
      <c r="C160" s="42"/>
      <c r="D160" s="227" t="s">
        <v>147</v>
      </c>
      <c r="E160" s="42"/>
      <c r="F160" s="228" t="s">
        <v>1266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147</v>
      </c>
      <c r="AU160" s="19" t="s">
        <v>84</v>
      </c>
    </row>
    <row r="161" s="2" customFormat="1" ht="16.5" customHeight="1">
      <c r="A161" s="40"/>
      <c r="B161" s="41"/>
      <c r="C161" s="214" t="s">
        <v>343</v>
      </c>
      <c r="D161" s="214" t="s">
        <v>140</v>
      </c>
      <c r="E161" s="215" t="s">
        <v>1268</v>
      </c>
      <c r="F161" s="216" t="s">
        <v>1269</v>
      </c>
      <c r="G161" s="217" t="s">
        <v>143</v>
      </c>
      <c r="H161" s="218">
        <v>1</v>
      </c>
      <c r="I161" s="219"/>
      <c r="J161" s="220">
        <f>ROUND(I161*H161,2)</f>
        <v>0</v>
      </c>
      <c r="K161" s="216" t="s">
        <v>19</v>
      </c>
      <c r="L161" s="46"/>
      <c r="M161" s="221" t="s">
        <v>19</v>
      </c>
      <c r="N161" s="222" t="s">
        <v>47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274</v>
      </c>
      <c r="AT161" s="225" t="s">
        <v>140</v>
      </c>
      <c r="AU161" s="225" t="s">
        <v>84</v>
      </c>
      <c r="AY161" s="19" t="s">
        <v>137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84</v>
      </c>
      <c r="BK161" s="226">
        <f>ROUND(I161*H161,2)</f>
        <v>0</v>
      </c>
      <c r="BL161" s="19" t="s">
        <v>274</v>
      </c>
      <c r="BM161" s="225" t="s">
        <v>1270</v>
      </c>
    </row>
    <row r="162" s="2" customFormat="1">
      <c r="A162" s="40"/>
      <c r="B162" s="41"/>
      <c r="C162" s="42"/>
      <c r="D162" s="227" t="s">
        <v>147</v>
      </c>
      <c r="E162" s="42"/>
      <c r="F162" s="228" t="s">
        <v>1269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147</v>
      </c>
      <c r="AU162" s="19" t="s">
        <v>84</v>
      </c>
    </row>
    <row r="163" s="2" customFormat="1" ht="24.15" customHeight="1">
      <c r="A163" s="40"/>
      <c r="B163" s="41"/>
      <c r="C163" s="214" t="s">
        <v>397</v>
      </c>
      <c r="D163" s="214" t="s">
        <v>140</v>
      </c>
      <c r="E163" s="215" t="s">
        <v>1271</v>
      </c>
      <c r="F163" s="216" t="s">
        <v>1272</v>
      </c>
      <c r="G163" s="217" t="s">
        <v>348</v>
      </c>
      <c r="H163" s="287"/>
      <c r="I163" s="219"/>
      <c r="J163" s="220">
        <f>ROUND(I163*H163,2)</f>
        <v>0</v>
      </c>
      <c r="K163" s="216" t="s">
        <v>19</v>
      </c>
      <c r="L163" s="46"/>
      <c r="M163" s="221" t="s">
        <v>19</v>
      </c>
      <c r="N163" s="222" t="s">
        <v>47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274</v>
      </c>
      <c r="AT163" s="225" t="s">
        <v>140</v>
      </c>
      <c r="AU163" s="225" t="s">
        <v>84</v>
      </c>
      <c r="AY163" s="19" t="s">
        <v>137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84</v>
      </c>
      <c r="BK163" s="226">
        <f>ROUND(I163*H163,2)</f>
        <v>0</v>
      </c>
      <c r="BL163" s="19" t="s">
        <v>274</v>
      </c>
      <c r="BM163" s="225" t="s">
        <v>1273</v>
      </c>
    </row>
    <row r="164" s="2" customFormat="1">
      <c r="A164" s="40"/>
      <c r="B164" s="41"/>
      <c r="C164" s="42"/>
      <c r="D164" s="227" t="s">
        <v>147</v>
      </c>
      <c r="E164" s="42"/>
      <c r="F164" s="228" t="s">
        <v>1274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147</v>
      </c>
      <c r="AU164" s="19" t="s">
        <v>84</v>
      </c>
    </row>
    <row r="165" s="12" customFormat="1" ht="25.92" customHeight="1">
      <c r="A165" s="12"/>
      <c r="B165" s="198"/>
      <c r="C165" s="199"/>
      <c r="D165" s="200" t="s">
        <v>75</v>
      </c>
      <c r="E165" s="201" t="s">
        <v>1275</v>
      </c>
      <c r="F165" s="201" t="s">
        <v>1276</v>
      </c>
      <c r="G165" s="199"/>
      <c r="H165" s="199"/>
      <c r="I165" s="202"/>
      <c r="J165" s="203">
        <f>BK165</f>
        <v>0</v>
      </c>
      <c r="K165" s="199"/>
      <c r="L165" s="204"/>
      <c r="M165" s="205"/>
      <c r="N165" s="206"/>
      <c r="O165" s="206"/>
      <c r="P165" s="207">
        <f>SUM(P166:P173)</f>
        <v>0</v>
      </c>
      <c r="Q165" s="206"/>
      <c r="R165" s="207">
        <f>SUM(R166:R173)</f>
        <v>0.00017000000000000001</v>
      </c>
      <c r="S165" s="206"/>
      <c r="T165" s="208">
        <f>SUM(T166:T173)</f>
        <v>0.22625000000000001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90</v>
      </c>
      <c r="AT165" s="210" t="s">
        <v>75</v>
      </c>
      <c r="AU165" s="210" t="s">
        <v>76</v>
      </c>
      <c r="AY165" s="209" t="s">
        <v>137</v>
      </c>
      <c r="BK165" s="211">
        <f>SUM(BK166:BK173)</f>
        <v>0</v>
      </c>
    </row>
    <row r="166" s="2" customFormat="1" ht="24.15" customHeight="1">
      <c r="A166" s="40"/>
      <c r="B166" s="41"/>
      <c r="C166" s="214" t="s">
        <v>401</v>
      </c>
      <c r="D166" s="214" t="s">
        <v>140</v>
      </c>
      <c r="E166" s="215" t="s">
        <v>1277</v>
      </c>
      <c r="F166" s="216" t="s">
        <v>1278</v>
      </c>
      <c r="G166" s="217" t="s">
        <v>143</v>
      </c>
      <c r="H166" s="218">
        <v>1</v>
      </c>
      <c r="I166" s="219"/>
      <c r="J166" s="220">
        <f>ROUND(I166*H166,2)</f>
        <v>0</v>
      </c>
      <c r="K166" s="216" t="s">
        <v>19</v>
      </c>
      <c r="L166" s="46"/>
      <c r="M166" s="221" t="s">
        <v>19</v>
      </c>
      <c r="N166" s="222" t="s">
        <v>47</v>
      </c>
      <c r="O166" s="86"/>
      <c r="P166" s="223">
        <f>O166*H166</f>
        <v>0</v>
      </c>
      <c r="Q166" s="223">
        <v>0.00017000000000000001</v>
      </c>
      <c r="R166" s="223">
        <f>Q166*H166</f>
        <v>0.00017000000000000001</v>
      </c>
      <c r="S166" s="223">
        <v>0.22625000000000001</v>
      </c>
      <c r="T166" s="224">
        <f>S166*H166</f>
        <v>0.22625000000000001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274</v>
      </c>
      <c r="AT166" s="225" t="s">
        <v>140</v>
      </c>
      <c r="AU166" s="225" t="s">
        <v>84</v>
      </c>
      <c r="AY166" s="19" t="s">
        <v>137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84</v>
      </c>
      <c r="BK166" s="226">
        <f>ROUND(I166*H166,2)</f>
        <v>0</v>
      </c>
      <c r="BL166" s="19" t="s">
        <v>274</v>
      </c>
      <c r="BM166" s="225" t="s">
        <v>1279</v>
      </c>
    </row>
    <row r="167" s="2" customFormat="1">
      <c r="A167" s="40"/>
      <c r="B167" s="41"/>
      <c r="C167" s="42"/>
      <c r="D167" s="227" t="s">
        <v>147</v>
      </c>
      <c r="E167" s="42"/>
      <c r="F167" s="228" t="s">
        <v>1280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147</v>
      </c>
      <c r="AU167" s="19" t="s">
        <v>84</v>
      </c>
    </row>
    <row r="168" s="2" customFormat="1" ht="16.5" customHeight="1">
      <c r="A168" s="40"/>
      <c r="B168" s="41"/>
      <c r="C168" s="214" t="s">
        <v>405</v>
      </c>
      <c r="D168" s="214" t="s">
        <v>140</v>
      </c>
      <c r="E168" s="215" t="s">
        <v>1281</v>
      </c>
      <c r="F168" s="216" t="s">
        <v>1282</v>
      </c>
      <c r="G168" s="217" t="s">
        <v>435</v>
      </c>
      <c r="H168" s="218">
        <v>1</v>
      </c>
      <c r="I168" s="219"/>
      <c r="J168" s="220">
        <f>ROUND(I168*H168,2)</f>
        <v>0</v>
      </c>
      <c r="K168" s="216" t="s">
        <v>19</v>
      </c>
      <c r="L168" s="46"/>
      <c r="M168" s="221" t="s">
        <v>19</v>
      </c>
      <c r="N168" s="222" t="s">
        <v>47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274</v>
      </c>
      <c r="AT168" s="225" t="s">
        <v>140</v>
      </c>
      <c r="AU168" s="225" t="s">
        <v>84</v>
      </c>
      <c r="AY168" s="19" t="s">
        <v>137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84</v>
      </c>
      <c r="BK168" s="226">
        <f>ROUND(I168*H168,2)</f>
        <v>0</v>
      </c>
      <c r="BL168" s="19" t="s">
        <v>274</v>
      </c>
      <c r="BM168" s="225" t="s">
        <v>1283</v>
      </c>
    </row>
    <row r="169" s="2" customFormat="1">
      <c r="A169" s="40"/>
      <c r="B169" s="41"/>
      <c r="C169" s="42"/>
      <c r="D169" s="227" t="s">
        <v>147</v>
      </c>
      <c r="E169" s="42"/>
      <c r="F169" s="228" t="s">
        <v>1282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147</v>
      </c>
      <c r="AU169" s="19" t="s">
        <v>84</v>
      </c>
    </row>
    <row r="170" s="2" customFormat="1" ht="21.75" customHeight="1">
      <c r="A170" s="40"/>
      <c r="B170" s="41"/>
      <c r="C170" s="214" t="s">
        <v>411</v>
      </c>
      <c r="D170" s="214" t="s">
        <v>140</v>
      </c>
      <c r="E170" s="215" t="s">
        <v>1284</v>
      </c>
      <c r="F170" s="216" t="s">
        <v>1285</v>
      </c>
      <c r="G170" s="217" t="s">
        <v>143</v>
      </c>
      <c r="H170" s="218">
        <v>1</v>
      </c>
      <c r="I170" s="219"/>
      <c r="J170" s="220">
        <f>ROUND(I170*H170,2)</f>
        <v>0</v>
      </c>
      <c r="K170" s="216" t="s">
        <v>19</v>
      </c>
      <c r="L170" s="46"/>
      <c r="M170" s="221" t="s">
        <v>19</v>
      </c>
      <c r="N170" s="222" t="s">
        <v>47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274</v>
      </c>
      <c r="AT170" s="225" t="s">
        <v>140</v>
      </c>
      <c r="AU170" s="225" t="s">
        <v>84</v>
      </c>
      <c r="AY170" s="19" t="s">
        <v>137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84</v>
      </c>
      <c r="BK170" s="226">
        <f>ROUND(I170*H170,2)</f>
        <v>0</v>
      </c>
      <c r="BL170" s="19" t="s">
        <v>274</v>
      </c>
      <c r="BM170" s="225" t="s">
        <v>1286</v>
      </c>
    </row>
    <row r="171" s="2" customFormat="1">
      <c r="A171" s="40"/>
      <c r="B171" s="41"/>
      <c r="C171" s="42"/>
      <c r="D171" s="227" t="s">
        <v>147</v>
      </c>
      <c r="E171" s="42"/>
      <c r="F171" s="228" t="s">
        <v>1287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147</v>
      </c>
      <c r="AU171" s="19" t="s">
        <v>84</v>
      </c>
    </row>
    <row r="172" s="2" customFormat="1" ht="24.15" customHeight="1">
      <c r="A172" s="40"/>
      <c r="B172" s="41"/>
      <c r="C172" s="214" t="s">
        <v>415</v>
      </c>
      <c r="D172" s="214" t="s">
        <v>140</v>
      </c>
      <c r="E172" s="215" t="s">
        <v>297</v>
      </c>
      <c r="F172" s="216" t="s">
        <v>298</v>
      </c>
      <c r="G172" s="217" t="s">
        <v>299</v>
      </c>
      <c r="H172" s="218">
        <v>0.22600000000000001</v>
      </c>
      <c r="I172" s="219"/>
      <c r="J172" s="220">
        <f>ROUND(I172*H172,2)</f>
        <v>0</v>
      </c>
      <c r="K172" s="216" t="s">
        <v>19</v>
      </c>
      <c r="L172" s="46"/>
      <c r="M172" s="221" t="s">
        <v>19</v>
      </c>
      <c r="N172" s="222" t="s">
        <v>47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274</v>
      </c>
      <c r="AT172" s="225" t="s">
        <v>140</v>
      </c>
      <c r="AU172" s="225" t="s">
        <v>84</v>
      </c>
      <c r="AY172" s="19" t="s">
        <v>137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84</v>
      </c>
      <c r="BK172" s="226">
        <f>ROUND(I172*H172,2)</f>
        <v>0</v>
      </c>
      <c r="BL172" s="19" t="s">
        <v>274</v>
      </c>
      <c r="BM172" s="225" t="s">
        <v>1288</v>
      </c>
    </row>
    <row r="173" s="2" customFormat="1">
      <c r="A173" s="40"/>
      <c r="B173" s="41"/>
      <c r="C173" s="42"/>
      <c r="D173" s="227" t="s">
        <v>147</v>
      </c>
      <c r="E173" s="42"/>
      <c r="F173" s="228" t="s">
        <v>301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147</v>
      </c>
      <c r="AU173" s="19" t="s">
        <v>84</v>
      </c>
    </row>
    <row r="174" s="12" customFormat="1" ht="25.92" customHeight="1">
      <c r="A174" s="12"/>
      <c r="B174" s="198"/>
      <c r="C174" s="199"/>
      <c r="D174" s="200" t="s">
        <v>75</v>
      </c>
      <c r="E174" s="201" t="s">
        <v>1289</v>
      </c>
      <c r="F174" s="201" t="s">
        <v>1290</v>
      </c>
      <c r="G174" s="199"/>
      <c r="H174" s="199"/>
      <c r="I174" s="202"/>
      <c r="J174" s="203">
        <f>BK174</f>
        <v>0</v>
      </c>
      <c r="K174" s="199"/>
      <c r="L174" s="204"/>
      <c r="M174" s="205"/>
      <c r="N174" s="206"/>
      <c r="O174" s="206"/>
      <c r="P174" s="207">
        <f>SUM(P175:P178)</f>
        <v>0</v>
      </c>
      <c r="Q174" s="206"/>
      <c r="R174" s="207">
        <f>SUM(R175:R178)</f>
        <v>0.0020999999999999999</v>
      </c>
      <c r="S174" s="206"/>
      <c r="T174" s="208">
        <f>SUM(T175:T178)</f>
        <v>0.074200000000000002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90</v>
      </c>
      <c r="AT174" s="210" t="s">
        <v>75</v>
      </c>
      <c r="AU174" s="210" t="s">
        <v>76</v>
      </c>
      <c r="AY174" s="209" t="s">
        <v>137</v>
      </c>
      <c r="BK174" s="211">
        <f>SUM(BK175:BK178)</f>
        <v>0</v>
      </c>
    </row>
    <row r="175" s="2" customFormat="1" ht="16.5" customHeight="1">
      <c r="A175" s="40"/>
      <c r="B175" s="41"/>
      <c r="C175" s="214" t="s">
        <v>421</v>
      </c>
      <c r="D175" s="214" t="s">
        <v>140</v>
      </c>
      <c r="E175" s="215" t="s">
        <v>1291</v>
      </c>
      <c r="F175" s="216" t="s">
        <v>1292</v>
      </c>
      <c r="G175" s="217" t="s">
        <v>277</v>
      </c>
      <c r="H175" s="218">
        <v>70</v>
      </c>
      <c r="I175" s="219"/>
      <c r="J175" s="220">
        <f>ROUND(I175*H175,2)</f>
        <v>0</v>
      </c>
      <c r="K175" s="216" t="s">
        <v>19</v>
      </c>
      <c r="L175" s="46"/>
      <c r="M175" s="221" t="s">
        <v>19</v>
      </c>
      <c r="N175" s="222" t="s">
        <v>47</v>
      </c>
      <c r="O175" s="86"/>
      <c r="P175" s="223">
        <f>O175*H175</f>
        <v>0</v>
      </c>
      <c r="Q175" s="223">
        <v>3.0000000000000001E-05</v>
      </c>
      <c r="R175" s="223">
        <f>Q175*H175</f>
        <v>0.0020999999999999999</v>
      </c>
      <c r="S175" s="223">
        <v>0.00106</v>
      </c>
      <c r="T175" s="224">
        <f>S175*H175</f>
        <v>0.074200000000000002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274</v>
      </c>
      <c r="AT175" s="225" t="s">
        <v>140</v>
      </c>
      <c r="AU175" s="225" t="s">
        <v>84</v>
      </c>
      <c r="AY175" s="19" t="s">
        <v>137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84</v>
      </c>
      <c r="BK175" s="226">
        <f>ROUND(I175*H175,2)</f>
        <v>0</v>
      </c>
      <c r="BL175" s="19" t="s">
        <v>274</v>
      </c>
      <c r="BM175" s="225" t="s">
        <v>1293</v>
      </c>
    </row>
    <row r="176" s="2" customFormat="1">
      <c r="A176" s="40"/>
      <c r="B176" s="41"/>
      <c r="C176" s="42"/>
      <c r="D176" s="227" t="s">
        <v>147</v>
      </c>
      <c r="E176" s="42"/>
      <c r="F176" s="228" t="s">
        <v>1294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147</v>
      </c>
      <c r="AU176" s="19" t="s">
        <v>84</v>
      </c>
    </row>
    <row r="177" s="2" customFormat="1" ht="24.15" customHeight="1">
      <c r="A177" s="40"/>
      <c r="B177" s="41"/>
      <c r="C177" s="214" t="s">
        <v>425</v>
      </c>
      <c r="D177" s="214" t="s">
        <v>140</v>
      </c>
      <c r="E177" s="215" t="s">
        <v>297</v>
      </c>
      <c r="F177" s="216" t="s">
        <v>298</v>
      </c>
      <c r="G177" s="217" t="s">
        <v>299</v>
      </c>
      <c r="H177" s="218">
        <v>0.073999999999999996</v>
      </c>
      <c r="I177" s="219"/>
      <c r="J177" s="220">
        <f>ROUND(I177*H177,2)</f>
        <v>0</v>
      </c>
      <c r="K177" s="216" t="s">
        <v>19</v>
      </c>
      <c r="L177" s="46"/>
      <c r="M177" s="221" t="s">
        <v>19</v>
      </c>
      <c r="N177" s="222" t="s">
        <v>47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274</v>
      </c>
      <c r="AT177" s="225" t="s">
        <v>140</v>
      </c>
      <c r="AU177" s="225" t="s">
        <v>84</v>
      </c>
      <c r="AY177" s="19" t="s">
        <v>137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84</v>
      </c>
      <c r="BK177" s="226">
        <f>ROUND(I177*H177,2)</f>
        <v>0</v>
      </c>
      <c r="BL177" s="19" t="s">
        <v>274</v>
      </c>
      <c r="BM177" s="225" t="s">
        <v>1295</v>
      </c>
    </row>
    <row r="178" s="2" customFormat="1">
      <c r="A178" s="40"/>
      <c r="B178" s="41"/>
      <c r="C178" s="42"/>
      <c r="D178" s="227" t="s">
        <v>147</v>
      </c>
      <c r="E178" s="42"/>
      <c r="F178" s="228" t="s">
        <v>301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147</v>
      </c>
      <c r="AU178" s="19" t="s">
        <v>84</v>
      </c>
    </row>
    <row r="179" s="12" customFormat="1" ht="25.92" customHeight="1">
      <c r="A179" s="12"/>
      <c r="B179" s="198"/>
      <c r="C179" s="199"/>
      <c r="D179" s="200" t="s">
        <v>75</v>
      </c>
      <c r="E179" s="201" t="s">
        <v>1296</v>
      </c>
      <c r="F179" s="201" t="s">
        <v>1297</v>
      </c>
      <c r="G179" s="199"/>
      <c r="H179" s="199"/>
      <c r="I179" s="202"/>
      <c r="J179" s="203">
        <f>BK179</f>
        <v>0</v>
      </c>
      <c r="K179" s="199"/>
      <c r="L179" s="204"/>
      <c r="M179" s="205"/>
      <c r="N179" s="206"/>
      <c r="O179" s="206"/>
      <c r="P179" s="207">
        <f>SUM(P180:P185)</f>
        <v>0</v>
      </c>
      <c r="Q179" s="206"/>
      <c r="R179" s="207">
        <f>SUM(R180:R185)</f>
        <v>0.00147</v>
      </c>
      <c r="S179" s="206"/>
      <c r="T179" s="208">
        <f>SUM(T180:T185)</f>
        <v>0.0086999999999999994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9" t="s">
        <v>90</v>
      </c>
      <c r="AT179" s="210" t="s">
        <v>75</v>
      </c>
      <c r="AU179" s="210" t="s">
        <v>76</v>
      </c>
      <c r="AY179" s="209" t="s">
        <v>137</v>
      </c>
      <c r="BK179" s="211">
        <f>SUM(BK180:BK185)</f>
        <v>0</v>
      </c>
    </row>
    <row r="180" s="2" customFormat="1" ht="24.15" customHeight="1">
      <c r="A180" s="40"/>
      <c r="B180" s="41"/>
      <c r="C180" s="214" t="s">
        <v>432</v>
      </c>
      <c r="D180" s="214" t="s">
        <v>140</v>
      </c>
      <c r="E180" s="215" t="s">
        <v>1298</v>
      </c>
      <c r="F180" s="216" t="s">
        <v>1299</v>
      </c>
      <c r="G180" s="217" t="s">
        <v>143</v>
      </c>
      <c r="H180" s="218">
        <v>12</v>
      </c>
      <c r="I180" s="219"/>
      <c r="J180" s="220">
        <f>ROUND(I180*H180,2)</f>
        <v>0</v>
      </c>
      <c r="K180" s="216" t="s">
        <v>19</v>
      </c>
      <c r="L180" s="46"/>
      <c r="M180" s="221" t="s">
        <v>19</v>
      </c>
      <c r="N180" s="222" t="s">
        <v>47</v>
      </c>
      <c r="O180" s="86"/>
      <c r="P180" s="223">
        <f>O180*H180</f>
        <v>0</v>
      </c>
      <c r="Q180" s="223">
        <v>9.0000000000000006E-05</v>
      </c>
      <c r="R180" s="223">
        <f>Q180*H180</f>
        <v>0.00108</v>
      </c>
      <c r="S180" s="223">
        <v>0.00044999999999999999</v>
      </c>
      <c r="T180" s="224">
        <f>S180*H180</f>
        <v>0.0054000000000000003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274</v>
      </c>
      <c r="AT180" s="225" t="s">
        <v>140</v>
      </c>
      <c r="AU180" s="225" t="s">
        <v>84</v>
      </c>
      <c r="AY180" s="19" t="s">
        <v>137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84</v>
      </c>
      <c r="BK180" s="226">
        <f>ROUND(I180*H180,2)</f>
        <v>0</v>
      </c>
      <c r="BL180" s="19" t="s">
        <v>274</v>
      </c>
      <c r="BM180" s="225" t="s">
        <v>1300</v>
      </c>
    </row>
    <row r="181" s="2" customFormat="1">
      <c r="A181" s="40"/>
      <c r="B181" s="41"/>
      <c r="C181" s="42"/>
      <c r="D181" s="227" t="s">
        <v>147</v>
      </c>
      <c r="E181" s="42"/>
      <c r="F181" s="228" t="s">
        <v>1301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147</v>
      </c>
      <c r="AU181" s="19" t="s">
        <v>84</v>
      </c>
    </row>
    <row r="182" s="2" customFormat="1" ht="24.15" customHeight="1">
      <c r="A182" s="40"/>
      <c r="B182" s="41"/>
      <c r="C182" s="214" t="s">
        <v>437</v>
      </c>
      <c r="D182" s="214" t="s">
        <v>140</v>
      </c>
      <c r="E182" s="215" t="s">
        <v>1302</v>
      </c>
      <c r="F182" s="216" t="s">
        <v>1303</v>
      </c>
      <c r="G182" s="217" t="s">
        <v>143</v>
      </c>
      <c r="H182" s="218">
        <v>3</v>
      </c>
      <c r="I182" s="219"/>
      <c r="J182" s="220">
        <f>ROUND(I182*H182,2)</f>
        <v>0</v>
      </c>
      <c r="K182" s="216" t="s">
        <v>19</v>
      </c>
      <c r="L182" s="46"/>
      <c r="M182" s="221" t="s">
        <v>19</v>
      </c>
      <c r="N182" s="222" t="s">
        <v>47</v>
      </c>
      <c r="O182" s="86"/>
      <c r="P182" s="223">
        <f>O182*H182</f>
        <v>0</v>
      </c>
      <c r="Q182" s="223">
        <v>0.00012999999999999999</v>
      </c>
      <c r="R182" s="223">
        <f>Q182*H182</f>
        <v>0.00038999999999999994</v>
      </c>
      <c r="S182" s="223">
        <v>0.0011000000000000001</v>
      </c>
      <c r="T182" s="224">
        <f>S182*H182</f>
        <v>0.0033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274</v>
      </c>
      <c r="AT182" s="225" t="s">
        <v>140</v>
      </c>
      <c r="AU182" s="225" t="s">
        <v>84</v>
      </c>
      <c r="AY182" s="19" t="s">
        <v>137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84</v>
      </c>
      <c r="BK182" s="226">
        <f>ROUND(I182*H182,2)</f>
        <v>0</v>
      </c>
      <c r="BL182" s="19" t="s">
        <v>274</v>
      </c>
      <c r="BM182" s="225" t="s">
        <v>1304</v>
      </c>
    </row>
    <row r="183" s="2" customFormat="1">
      <c r="A183" s="40"/>
      <c r="B183" s="41"/>
      <c r="C183" s="42"/>
      <c r="D183" s="227" t="s">
        <v>147</v>
      </c>
      <c r="E183" s="42"/>
      <c r="F183" s="228" t="s">
        <v>1305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147</v>
      </c>
      <c r="AU183" s="19" t="s">
        <v>84</v>
      </c>
    </row>
    <row r="184" s="2" customFormat="1" ht="24.15" customHeight="1">
      <c r="A184" s="40"/>
      <c r="B184" s="41"/>
      <c r="C184" s="214" t="s">
        <v>443</v>
      </c>
      <c r="D184" s="214" t="s">
        <v>140</v>
      </c>
      <c r="E184" s="215" t="s">
        <v>297</v>
      </c>
      <c r="F184" s="216" t="s">
        <v>298</v>
      </c>
      <c r="G184" s="217" t="s">
        <v>299</v>
      </c>
      <c r="H184" s="218">
        <v>0.0089999999999999993</v>
      </c>
      <c r="I184" s="219"/>
      <c r="J184" s="220">
        <f>ROUND(I184*H184,2)</f>
        <v>0</v>
      </c>
      <c r="K184" s="216" t="s">
        <v>19</v>
      </c>
      <c r="L184" s="46"/>
      <c r="M184" s="221" t="s">
        <v>19</v>
      </c>
      <c r="N184" s="222" t="s">
        <v>47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274</v>
      </c>
      <c r="AT184" s="225" t="s">
        <v>140</v>
      </c>
      <c r="AU184" s="225" t="s">
        <v>84</v>
      </c>
      <c r="AY184" s="19" t="s">
        <v>137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84</v>
      </c>
      <c r="BK184" s="226">
        <f>ROUND(I184*H184,2)</f>
        <v>0</v>
      </c>
      <c r="BL184" s="19" t="s">
        <v>274</v>
      </c>
      <c r="BM184" s="225" t="s">
        <v>1306</v>
      </c>
    </row>
    <row r="185" s="2" customFormat="1">
      <c r="A185" s="40"/>
      <c r="B185" s="41"/>
      <c r="C185" s="42"/>
      <c r="D185" s="227" t="s">
        <v>147</v>
      </c>
      <c r="E185" s="42"/>
      <c r="F185" s="228" t="s">
        <v>301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147</v>
      </c>
      <c r="AU185" s="19" t="s">
        <v>84</v>
      </c>
    </row>
    <row r="186" s="12" customFormat="1" ht="25.92" customHeight="1">
      <c r="A186" s="12"/>
      <c r="B186" s="198"/>
      <c r="C186" s="199"/>
      <c r="D186" s="200" t="s">
        <v>75</v>
      </c>
      <c r="E186" s="201" t="s">
        <v>1307</v>
      </c>
      <c r="F186" s="201" t="s">
        <v>1308</v>
      </c>
      <c r="G186" s="199"/>
      <c r="H186" s="199"/>
      <c r="I186" s="202"/>
      <c r="J186" s="203">
        <f>BK186</f>
        <v>0</v>
      </c>
      <c r="K186" s="199"/>
      <c r="L186" s="204"/>
      <c r="M186" s="205"/>
      <c r="N186" s="206"/>
      <c r="O186" s="206"/>
      <c r="P186" s="207">
        <f>SUM(P187:P192)</f>
        <v>0</v>
      </c>
      <c r="Q186" s="206"/>
      <c r="R186" s="207">
        <f>SUM(R187:R192)</f>
        <v>0.00060000000000000006</v>
      </c>
      <c r="S186" s="206"/>
      <c r="T186" s="208">
        <f>SUM(T187:T192)</f>
        <v>0.15858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90</v>
      </c>
      <c r="AT186" s="210" t="s">
        <v>75</v>
      </c>
      <c r="AU186" s="210" t="s">
        <v>76</v>
      </c>
      <c r="AY186" s="209" t="s">
        <v>137</v>
      </c>
      <c r="BK186" s="211">
        <f>SUM(BK187:BK192)</f>
        <v>0</v>
      </c>
    </row>
    <row r="187" s="2" customFormat="1" ht="24.15" customHeight="1">
      <c r="A187" s="40"/>
      <c r="B187" s="41"/>
      <c r="C187" s="214" t="s">
        <v>449</v>
      </c>
      <c r="D187" s="214" t="s">
        <v>140</v>
      </c>
      <c r="E187" s="215" t="s">
        <v>1309</v>
      </c>
      <c r="F187" s="216" t="s">
        <v>1310</v>
      </c>
      <c r="G187" s="217" t="s">
        <v>143</v>
      </c>
      <c r="H187" s="218">
        <v>6</v>
      </c>
      <c r="I187" s="219"/>
      <c r="J187" s="220">
        <f>ROUND(I187*H187,2)</f>
        <v>0</v>
      </c>
      <c r="K187" s="216" t="s">
        <v>19</v>
      </c>
      <c r="L187" s="46"/>
      <c r="M187" s="221" t="s">
        <v>19</v>
      </c>
      <c r="N187" s="222" t="s">
        <v>47</v>
      </c>
      <c r="O187" s="86"/>
      <c r="P187" s="223">
        <f>O187*H187</f>
        <v>0</v>
      </c>
      <c r="Q187" s="223">
        <v>8.0000000000000007E-05</v>
      </c>
      <c r="R187" s="223">
        <f>Q187*H187</f>
        <v>0.00048000000000000007</v>
      </c>
      <c r="S187" s="223">
        <v>0.024930000000000001</v>
      </c>
      <c r="T187" s="224">
        <f>S187*H187</f>
        <v>0.14957999999999999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274</v>
      </c>
      <c r="AT187" s="225" t="s">
        <v>140</v>
      </c>
      <c r="AU187" s="225" t="s">
        <v>84</v>
      </c>
      <c r="AY187" s="19" t="s">
        <v>137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84</v>
      </c>
      <c r="BK187" s="226">
        <f>ROUND(I187*H187,2)</f>
        <v>0</v>
      </c>
      <c r="BL187" s="19" t="s">
        <v>274</v>
      </c>
      <c r="BM187" s="225" t="s">
        <v>1311</v>
      </c>
    </row>
    <row r="188" s="2" customFormat="1">
      <c r="A188" s="40"/>
      <c r="B188" s="41"/>
      <c r="C188" s="42"/>
      <c r="D188" s="227" t="s">
        <v>147</v>
      </c>
      <c r="E188" s="42"/>
      <c r="F188" s="228" t="s">
        <v>1312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147</v>
      </c>
      <c r="AU188" s="19" t="s">
        <v>84</v>
      </c>
    </row>
    <row r="189" s="2" customFormat="1" ht="24.15" customHeight="1">
      <c r="A189" s="40"/>
      <c r="B189" s="41"/>
      <c r="C189" s="214" t="s">
        <v>453</v>
      </c>
      <c r="D189" s="214" t="s">
        <v>140</v>
      </c>
      <c r="E189" s="215" t="s">
        <v>1313</v>
      </c>
      <c r="F189" s="216" t="s">
        <v>1314</v>
      </c>
      <c r="G189" s="217" t="s">
        <v>143</v>
      </c>
      <c r="H189" s="218">
        <v>12</v>
      </c>
      <c r="I189" s="219"/>
      <c r="J189" s="220">
        <f>ROUND(I189*H189,2)</f>
        <v>0</v>
      </c>
      <c r="K189" s="216" t="s">
        <v>19</v>
      </c>
      <c r="L189" s="46"/>
      <c r="M189" s="221" t="s">
        <v>19</v>
      </c>
      <c r="N189" s="222" t="s">
        <v>47</v>
      </c>
      <c r="O189" s="86"/>
      <c r="P189" s="223">
        <f>O189*H189</f>
        <v>0</v>
      </c>
      <c r="Q189" s="223">
        <v>1.0000000000000001E-05</v>
      </c>
      <c r="R189" s="223">
        <f>Q189*H189</f>
        <v>0.00012000000000000002</v>
      </c>
      <c r="S189" s="223">
        <v>0.00075000000000000002</v>
      </c>
      <c r="T189" s="224">
        <f>S189*H189</f>
        <v>0.0090000000000000011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274</v>
      </c>
      <c r="AT189" s="225" t="s">
        <v>140</v>
      </c>
      <c r="AU189" s="225" t="s">
        <v>84</v>
      </c>
      <c r="AY189" s="19" t="s">
        <v>137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84</v>
      </c>
      <c r="BK189" s="226">
        <f>ROUND(I189*H189,2)</f>
        <v>0</v>
      </c>
      <c r="BL189" s="19" t="s">
        <v>274</v>
      </c>
      <c r="BM189" s="225" t="s">
        <v>1315</v>
      </c>
    </row>
    <row r="190" s="2" customFormat="1">
      <c r="A190" s="40"/>
      <c r="B190" s="41"/>
      <c r="C190" s="42"/>
      <c r="D190" s="227" t="s">
        <v>147</v>
      </c>
      <c r="E190" s="42"/>
      <c r="F190" s="228" t="s">
        <v>1316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147</v>
      </c>
      <c r="AU190" s="19" t="s">
        <v>84</v>
      </c>
    </row>
    <row r="191" s="2" customFormat="1" ht="24.15" customHeight="1">
      <c r="A191" s="40"/>
      <c r="B191" s="41"/>
      <c r="C191" s="214" t="s">
        <v>459</v>
      </c>
      <c r="D191" s="214" t="s">
        <v>140</v>
      </c>
      <c r="E191" s="215" t="s">
        <v>297</v>
      </c>
      <c r="F191" s="216" t="s">
        <v>298</v>
      </c>
      <c r="G191" s="217" t="s">
        <v>299</v>
      </c>
      <c r="H191" s="218">
        <v>0.159</v>
      </c>
      <c r="I191" s="219"/>
      <c r="J191" s="220">
        <f>ROUND(I191*H191,2)</f>
        <v>0</v>
      </c>
      <c r="K191" s="216" t="s">
        <v>19</v>
      </c>
      <c r="L191" s="46"/>
      <c r="M191" s="221" t="s">
        <v>19</v>
      </c>
      <c r="N191" s="222" t="s">
        <v>47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274</v>
      </c>
      <c r="AT191" s="225" t="s">
        <v>140</v>
      </c>
      <c r="AU191" s="225" t="s">
        <v>84</v>
      </c>
      <c r="AY191" s="19" t="s">
        <v>137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84</v>
      </c>
      <c r="BK191" s="226">
        <f>ROUND(I191*H191,2)</f>
        <v>0</v>
      </c>
      <c r="BL191" s="19" t="s">
        <v>274</v>
      </c>
      <c r="BM191" s="225" t="s">
        <v>1317</v>
      </c>
    </row>
    <row r="192" s="2" customFormat="1">
      <c r="A192" s="40"/>
      <c r="B192" s="41"/>
      <c r="C192" s="42"/>
      <c r="D192" s="227" t="s">
        <v>147</v>
      </c>
      <c r="E192" s="42"/>
      <c r="F192" s="228" t="s">
        <v>301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147</v>
      </c>
      <c r="AU192" s="19" t="s">
        <v>84</v>
      </c>
    </row>
    <row r="193" s="12" customFormat="1" ht="25.92" customHeight="1">
      <c r="A193" s="12"/>
      <c r="B193" s="198"/>
      <c r="C193" s="199"/>
      <c r="D193" s="200" t="s">
        <v>75</v>
      </c>
      <c r="E193" s="201" t="s">
        <v>1125</v>
      </c>
      <c r="F193" s="201" t="s">
        <v>1126</v>
      </c>
      <c r="G193" s="199"/>
      <c r="H193" s="199"/>
      <c r="I193" s="202"/>
      <c r="J193" s="203">
        <f>BK193</f>
        <v>0</v>
      </c>
      <c r="K193" s="199"/>
      <c r="L193" s="204"/>
      <c r="M193" s="205"/>
      <c r="N193" s="206"/>
      <c r="O193" s="206"/>
      <c r="P193" s="207">
        <f>SUM(P194:P195)</f>
        <v>0</v>
      </c>
      <c r="Q193" s="206"/>
      <c r="R193" s="207">
        <f>SUM(R194:R195)</f>
        <v>0</v>
      </c>
      <c r="S193" s="206"/>
      <c r="T193" s="208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9" t="s">
        <v>145</v>
      </c>
      <c r="AT193" s="210" t="s">
        <v>75</v>
      </c>
      <c r="AU193" s="210" t="s">
        <v>76</v>
      </c>
      <c r="AY193" s="209" t="s">
        <v>137</v>
      </c>
      <c r="BK193" s="211">
        <f>SUM(BK194:BK195)</f>
        <v>0</v>
      </c>
    </row>
    <row r="194" s="2" customFormat="1" ht="16.5" customHeight="1">
      <c r="A194" s="40"/>
      <c r="B194" s="41"/>
      <c r="C194" s="214" t="s">
        <v>465</v>
      </c>
      <c r="D194" s="214" t="s">
        <v>140</v>
      </c>
      <c r="E194" s="215" t="s">
        <v>1318</v>
      </c>
      <c r="F194" s="216" t="s">
        <v>1319</v>
      </c>
      <c r="G194" s="217" t="s">
        <v>435</v>
      </c>
      <c r="H194" s="218">
        <v>1</v>
      </c>
      <c r="I194" s="219"/>
      <c r="J194" s="220">
        <f>ROUND(I194*H194,2)</f>
        <v>0</v>
      </c>
      <c r="K194" s="216" t="s">
        <v>19</v>
      </c>
      <c r="L194" s="46"/>
      <c r="M194" s="221" t="s">
        <v>19</v>
      </c>
      <c r="N194" s="222" t="s">
        <v>47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1128</v>
      </c>
      <c r="AT194" s="225" t="s">
        <v>140</v>
      </c>
      <c r="AU194" s="225" t="s">
        <v>84</v>
      </c>
      <c r="AY194" s="19" t="s">
        <v>137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84</v>
      </c>
      <c r="BK194" s="226">
        <f>ROUND(I194*H194,2)</f>
        <v>0</v>
      </c>
      <c r="BL194" s="19" t="s">
        <v>1128</v>
      </c>
      <c r="BM194" s="225" t="s">
        <v>1320</v>
      </c>
    </row>
    <row r="195" s="2" customFormat="1">
      <c r="A195" s="40"/>
      <c r="B195" s="41"/>
      <c r="C195" s="42"/>
      <c r="D195" s="227" t="s">
        <v>147</v>
      </c>
      <c r="E195" s="42"/>
      <c r="F195" s="228" t="s">
        <v>1319</v>
      </c>
      <c r="G195" s="42"/>
      <c r="H195" s="42"/>
      <c r="I195" s="229"/>
      <c r="J195" s="42"/>
      <c r="K195" s="42"/>
      <c r="L195" s="46"/>
      <c r="M195" s="288"/>
      <c r="N195" s="289"/>
      <c r="O195" s="290"/>
      <c r="P195" s="290"/>
      <c r="Q195" s="290"/>
      <c r="R195" s="290"/>
      <c r="S195" s="290"/>
      <c r="T195" s="291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147</v>
      </c>
      <c r="AU195" s="19" t="s">
        <v>84</v>
      </c>
    </row>
    <row r="196" s="2" customFormat="1" ht="6.96" customHeight="1">
      <c r="A196" s="40"/>
      <c r="B196" s="61"/>
      <c r="C196" s="62"/>
      <c r="D196" s="62"/>
      <c r="E196" s="62"/>
      <c r="F196" s="62"/>
      <c r="G196" s="62"/>
      <c r="H196" s="62"/>
      <c r="I196" s="62"/>
      <c r="J196" s="62"/>
      <c r="K196" s="62"/>
      <c r="L196" s="46"/>
      <c r="M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</row>
  </sheetData>
  <sheetProtection sheet="1" autoFilter="0" formatColumns="0" formatRows="0" objects="1" scenarios="1" spinCount="100000" saltValue="hkqmqbP31aGw6ubneuKgqDLdy8u+x0iLYgjlIS/78nUBSpJ3+0ksnZNsdCeGnFp5o1/D7MnixjnyyxXfu34FOg==" hashValue="94IhW/qos73kqCFZSrz/mkb/2MIDYhZHWMOFc4Sgj6mftkRbhiBr2eSrJjtnw6dKXmgbR0OvUdCF/0l5PpCj+Q==" algorithmName="SHA-512" password="CC35"/>
  <autoFilter ref="C93:K1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2" customWidth="1"/>
    <col min="2" max="2" width="1.667969" style="292" customWidth="1"/>
    <col min="3" max="4" width="5" style="292" customWidth="1"/>
    <col min="5" max="5" width="11.66016" style="292" customWidth="1"/>
    <col min="6" max="6" width="9.160156" style="292" customWidth="1"/>
    <col min="7" max="7" width="5" style="292" customWidth="1"/>
    <col min="8" max="8" width="77.83203" style="292" customWidth="1"/>
    <col min="9" max="10" width="20" style="292" customWidth="1"/>
    <col min="11" max="11" width="1.667969" style="292" customWidth="1"/>
  </cols>
  <sheetData>
    <row r="1" s="1" customFormat="1" ht="37.5" customHeight="1"/>
    <row r="2" s="1" customFormat="1" ht="7.5" customHeight="1">
      <c r="B2" s="293"/>
      <c r="C2" s="294"/>
      <c r="D2" s="294"/>
      <c r="E2" s="294"/>
      <c r="F2" s="294"/>
      <c r="G2" s="294"/>
      <c r="H2" s="294"/>
      <c r="I2" s="294"/>
      <c r="J2" s="294"/>
      <c r="K2" s="295"/>
    </row>
    <row r="3" s="17" customFormat="1" ht="45" customHeight="1">
      <c r="B3" s="296"/>
      <c r="C3" s="297" t="s">
        <v>1321</v>
      </c>
      <c r="D3" s="297"/>
      <c r="E3" s="297"/>
      <c r="F3" s="297"/>
      <c r="G3" s="297"/>
      <c r="H3" s="297"/>
      <c r="I3" s="297"/>
      <c r="J3" s="297"/>
      <c r="K3" s="298"/>
    </row>
    <row r="4" s="1" customFormat="1" ht="25.5" customHeight="1">
      <c r="B4" s="299"/>
      <c r="C4" s="300" t="s">
        <v>1322</v>
      </c>
      <c r="D4" s="300"/>
      <c r="E4" s="300"/>
      <c r="F4" s="300"/>
      <c r="G4" s="300"/>
      <c r="H4" s="300"/>
      <c r="I4" s="300"/>
      <c r="J4" s="300"/>
      <c r="K4" s="301"/>
    </row>
    <row r="5" s="1" customFormat="1" ht="5.25" customHeight="1">
      <c r="B5" s="299"/>
      <c r="C5" s="302"/>
      <c r="D5" s="302"/>
      <c r="E5" s="302"/>
      <c r="F5" s="302"/>
      <c r="G5" s="302"/>
      <c r="H5" s="302"/>
      <c r="I5" s="302"/>
      <c r="J5" s="302"/>
      <c r="K5" s="301"/>
    </row>
    <row r="6" s="1" customFormat="1" ht="15" customHeight="1">
      <c r="B6" s="299"/>
      <c r="C6" s="303" t="s">
        <v>1323</v>
      </c>
      <c r="D6" s="303"/>
      <c r="E6" s="303"/>
      <c r="F6" s="303"/>
      <c r="G6" s="303"/>
      <c r="H6" s="303"/>
      <c r="I6" s="303"/>
      <c r="J6" s="303"/>
      <c r="K6" s="301"/>
    </row>
    <row r="7" s="1" customFormat="1" ht="15" customHeight="1">
      <c r="B7" s="304"/>
      <c r="C7" s="303" t="s">
        <v>1324</v>
      </c>
      <c r="D7" s="303"/>
      <c r="E7" s="303"/>
      <c r="F7" s="303"/>
      <c r="G7" s="303"/>
      <c r="H7" s="303"/>
      <c r="I7" s="303"/>
      <c r="J7" s="303"/>
      <c r="K7" s="301"/>
    </row>
    <row r="8" s="1" customFormat="1" ht="12.75" customHeight="1">
      <c r="B8" s="304"/>
      <c r="C8" s="303"/>
      <c r="D8" s="303"/>
      <c r="E8" s="303"/>
      <c r="F8" s="303"/>
      <c r="G8" s="303"/>
      <c r="H8" s="303"/>
      <c r="I8" s="303"/>
      <c r="J8" s="303"/>
      <c r="K8" s="301"/>
    </row>
    <row r="9" s="1" customFormat="1" ht="15" customHeight="1">
      <c r="B9" s="304"/>
      <c r="C9" s="303" t="s">
        <v>1325</v>
      </c>
      <c r="D9" s="303"/>
      <c r="E9" s="303"/>
      <c r="F9" s="303"/>
      <c r="G9" s="303"/>
      <c r="H9" s="303"/>
      <c r="I9" s="303"/>
      <c r="J9" s="303"/>
      <c r="K9" s="301"/>
    </row>
    <row r="10" s="1" customFormat="1" ht="15" customHeight="1">
      <c r="B10" s="304"/>
      <c r="C10" s="303"/>
      <c r="D10" s="303" t="s">
        <v>1326</v>
      </c>
      <c r="E10" s="303"/>
      <c r="F10" s="303"/>
      <c r="G10" s="303"/>
      <c r="H10" s="303"/>
      <c r="I10" s="303"/>
      <c r="J10" s="303"/>
      <c r="K10" s="301"/>
    </row>
    <row r="11" s="1" customFormat="1" ht="15" customHeight="1">
      <c r="B11" s="304"/>
      <c r="C11" s="305"/>
      <c r="D11" s="303" t="s">
        <v>1327</v>
      </c>
      <c r="E11" s="303"/>
      <c r="F11" s="303"/>
      <c r="G11" s="303"/>
      <c r="H11" s="303"/>
      <c r="I11" s="303"/>
      <c r="J11" s="303"/>
      <c r="K11" s="301"/>
    </row>
    <row r="12" s="1" customFormat="1" ht="15" customHeight="1">
      <c r="B12" s="304"/>
      <c r="C12" s="305"/>
      <c r="D12" s="303"/>
      <c r="E12" s="303"/>
      <c r="F12" s="303"/>
      <c r="G12" s="303"/>
      <c r="H12" s="303"/>
      <c r="I12" s="303"/>
      <c r="J12" s="303"/>
      <c r="K12" s="301"/>
    </row>
    <row r="13" s="1" customFormat="1" ht="15" customHeight="1">
      <c r="B13" s="304"/>
      <c r="C13" s="305"/>
      <c r="D13" s="306" t="s">
        <v>1328</v>
      </c>
      <c r="E13" s="303"/>
      <c r="F13" s="303"/>
      <c r="G13" s="303"/>
      <c r="H13" s="303"/>
      <c r="I13" s="303"/>
      <c r="J13" s="303"/>
      <c r="K13" s="301"/>
    </row>
    <row r="14" s="1" customFormat="1" ht="12.75" customHeight="1">
      <c r="B14" s="304"/>
      <c r="C14" s="305"/>
      <c r="D14" s="305"/>
      <c r="E14" s="305"/>
      <c r="F14" s="305"/>
      <c r="G14" s="305"/>
      <c r="H14" s="305"/>
      <c r="I14" s="305"/>
      <c r="J14" s="305"/>
      <c r="K14" s="301"/>
    </row>
    <row r="15" s="1" customFormat="1" ht="15" customHeight="1">
      <c r="B15" s="304"/>
      <c r="C15" s="305"/>
      <c r="D15" s="303" t="s">
        <v>1329</v>
      </c>
      <c r="E15" s="303"/>
      <c r="F15" s="303"/>
      <c r="G15" s="303"/>
      <c r="H15" s="303"/>
      <c r="I15" s="303"/>
      <c r="J15" s="303"/>
      <c r="K15" s="301"/>
    </row>
    <row r="16" s="1" customFormat="1" ht="15" customHeight="1">
      <c r="B16" s="304"/>
      <c r="C16" s="305"/>
      <c r="D16" s="303" t="s">
        <v>1330</v>
      </c>
      <c r="E16" s="303"/>
      <c r="F16" s="303"/>
      <c r="G16" s="303"/>
      <c r="H16" s="303"/>
      <c r="I16" s="303"/>
      <c r="J16" s="303"/>
      <c r="K16" s="301"/>
    </row>
    <row r="17" s="1" customFormat="1" ht="15" customHeight="1">
      <c r="B17" s="304"/>
      <c r="C17" s="305"/>
      <c r="D17" s="303" t="s">
        <v>1331</v>
      </c>
      <c r="E17" s="303"/>
      <c r="F17" s="303"/>
      <c r="G17" s="303"/>
      <c r="H17" s="303"/>
      <c r="I17" s="303"/>
      <c r="J17" s="303"/>
      <c r="K17" s="301"/>
    </row>
    <row r="18" s="1" customFormat="1" ht="15" customHeight="1">
      <c r="B18" s="304"/>
      <c r="C18" s="305"/>
      <c r="D18" s="305"/>
      <c r="E18" s="307" t="s">
        <v>83</v>
      </c>
      <c r="F18" s="303" t="s">
        <v>1332</v>
      </c>
      <c r="G18" s="303"/>
      <c r="H18" s="303"/>
      <c r="I18" s="303"/>
      <c r="J18" s="303"/>
      <c r="K18" s="301"/>
    </row>
    <row r="19" s="1" customFormat="1" ht="15" customHeight="1">
      <c r="B19" s="304"/>
      <c r="C19" s="305"/>
      <c r="D19" s="305"/>
      <c r="E19" s="307" t="s">
        <v>1333</v>
      </c>
      <c r="F19" s="303" t="s">
        <v>1334</v>
      </c>
      <c r="G19" s="303"/>
      <c r="H19" s="303"/>
      <c r="I19" s="303"/>
      <c r="J19" s="303"/>
      <c r="K19" s="301"/>
    </row>
    <row r="20" s="1" customFormat="1" ht="15" customHeight="1">
      <c r="B20" s="304"/>
      <c r="C20" s="305"/>
      <c r="D20" s="305"/>
      <c r="E20" s="307" t="s">
        <v>1335</v>
      </c>
      <c r="F20" s="303" t="s">
        <v>1336</v>
      </c>
      <c r="G20" s="303"/>
      <c r="H20" s="303"/>
      <c r="I20" s="303"/>
      <c r="J20" s="303"/>
      <c r="K20" s="301"/>
    </row>
    <row r="21" s="1" customFormat="1" ht="15" customHeight="1">
      <c r="B21" s="304"/>
      <c r="C21" s="305"/>
      <c r="D21" s="305"/>
      <c r="E21" s="307" t="s">
        <v>1337</v>
      </c>
      <c r="F21" s="303" t="s">
        <v>1338</v>
      </c>
      <c r="G21" s="303"/>
      <c r="H21" s="303"/>
      <c r="I21" s="303"/>
      <c r="J21" s="303"/>
      <c r="K21" s="301"/>
    </row>
    <row r="22" s="1" customFormat="1" ht="15" customHeight="1">
      <c r="B22" s="304"/>
      <c r="C22" s="305"/>
      <c r="D22" s="305"/>
      <c r="E22" s="307" t="s">
        <v>1339</v>
      </c>
      <c r="F22" s="303" t="s">
        <v>1340</v>
      </c>
      <c r="G22" s="303"/>
      <c r="H22" s="303"/>
      <c r="I22" s="303"/>
      <c r="J22" s="303"/>
      <c r="K22" s="301"/>
    </row>
    <row r="23" s="1" customFormat="1" ht="15" customHeight="1">
      <c r="B23" s="304"/>
      <c r="C23" s="305"/>
      <c r="D23" s="305"/>
      <c r="E23" s="307" t="s">
        <v>89</v>
      </c>
      <c r="F23" s="303" t="s">
        <v>1341</v>
      </c>
      <c r="G23" s="303"/>
      <c r="H23" s="303"/>
      <c r="I23" s="303"/>
      <c r="J23" s="303"/>
      <c r="K23" s="301"/>
    </row>
    <row r="24" s="1" customFormat="1" ht="12.75" customHeight="1">
      <c r="B24" s="304"/>
      <c r="C24" s="305"/>
      <c r="D24" s="305"/>
      <c r="E24" s="305"/>
      <c r="F24" s="305"/>
      <c r="G24" s="305"/>
      <c r="H24" s="305"/>
      <c r="I24" s="305"/>
      <c r="J24" s="305"/>
      <c r="K24" s="301"/>
    </row>
    <row r="25" s="1" customFormat="1" ht="15" customHeight="1">
      <c r="B25" s="304"/>
      <c r="C25" s="303" t="s">
        <v>1342</v>
      </c>
      <c r="D25" s="303"/>
      <c r="E25" s="303"/>
      <c r="F25" s="303"/>
      <c r="G25" s="303"/>
      <c r="H25" s="303"/>
      <c r="I25" s="303"/>
      <c r="J25" s="303"/>
      <c r="K25" s="301"/>
    </row>
    <row r="26" s="1" customFormat="1" ht="15" customHeight="1">
      <c r="B26" s="304"/>
      <c r="C26" s="303" t="s">
        <v>1343</v>
      </c>
      <c r="D26" s="303"/>
      <c r="E26" s="303"/>
      <c r="F26" s="303"/>
      <c r="G26" s="303"/>
      <c r="H26" s="303"/>
      <c r="I26" s="303"/>
      <c r="J26" s="303"/>
      <c r="K26" s="301"/>
    </row>
    <row r="27" s="1" customFormat="1" ht="15" customHeight="1">
      <c r="B27" s="304"/>
      <c r="C27" s="303"/>
      <c r="D27" s="303" t="s">
        <v>1344</v>
      </c>
      <c r="E27" s="303"/>
      <c r="F27" s="303"/>
      <c r="G27" s="303"/>
      <c r="H27" s="303"/>
      <c r="I27" s="303"/>
      <c r="J27" s="303"/>
      <c r="K27" s="301"/>
    </row>
    <row r="28" s="1" customFormat="1" ht="15" customHeight="1">
      <c r="B28" s="304"/>
      <c r="C28" s="305"/>
      <c r="D28" s="303" t="s">
        <v>1345</v>
      </c>
      <c r="E28" s="303"/>
      <c r="F28" s="303"/>
      <c r="G28" s="303"/>
      <c r="H28" s="303"/>
      <c r="I28" s="303"/>
      <c r="J28" s="303"/>
      <c r="K28" s="301"/>
    </row>
    <row r="29" s="1" customFormat="1" ht="12.75" customHeight="1">
      <c r="B29" s="304"/>
      <c r="C29" s="305"/>
      <c r="D29" s="305"/>
      <c r="E29" s="305"/>
      <c r="F29" s="305"/>
      <c r="G29" s="305"/>
      <c r="H29" s="305"/>
      <c r="I29" s="305"/>
      <c r="J29" s="305"/>
      <c r="K29" s="301"/>
    </row>
    <row r="30" s="1" customFormat="1" ht="15" customHeight="1">
      <c r="B30" s="304"/>
      <c r="C30" s="305"/>
      <c r="D30" s="303" t="s">
        <v>1346</v>
      </c>
      <c r="E30" s="303"/>
      <c r="F30" s="303"/>
      <c r="G30" s="303"/>
      <c r="H30" s="303"/>
      <c r="I30" s="303"/>
      <c r="J30" s="303"/>
      <c r="K30" s="301"/>
    </row>
    <row r="31" s="1" customFormat="1" ht="15" customHeight="1">
      <c r="B31" s="304"/>
      <c r="C31" s="305"/>
      <c r="D31" s="303" t="s">
        <v>1347</v>
      </c>
      <c r="E31" s="303"/>
      <c r="F31" s="303"/>
      <c r="G31" s="303"/>
      <c r="H31" s="303"/>
      <c r="I31" s="303"/>
      <c r="J31" s="303"/>
      <c r="K31" s="301"/>
    </row>
    <row r="32" s="1" customFormat="1" ht="12.75" customHeight="1">
      <c r="B32" s="304"/>
      <c r="C32" s="305"/>
      <c r="D32" s="305"/>
      <c r="E32" s="305"/>
      <c r="F32" s="305"/>
      <c r="G32" s="305"/>
      <c r="H32" s="305"/>
      <c r="I32" s="305"/>
      <c r="J32" s="305"/>
      <c r="K32" s="301"/>
    </row>
    <row r="33" s="1" customFormat="1" ht="15" customHeight="1">
      <c r="B33" s="304"/>
      <c r="C33" s="305"/>
      <c r="D33" s="303" t="s">
        <v>1348</v>
      </c>
      <c r="E33" s="303"/>
      <c r="F33" s="303"/>
      <c r="G33" s="303"/>
      <c r="H33" s="303"/>
      <c r="I33" s="303"/>
      <c r="J33" s="303"/>
      <c r="K33" s="301"/>
    </row>
    <row r="34" s="1" customFormat="1" ht="15" customHeight="1">
      <c r="B34" s="304"/>
      <c r="C34" s="305"/>
      <c r="D34" s="303" t="s">
        <v>1349</v>
      </c>
      <c r="E34" s="303"/>
      <c r="F34" s="303"/>
      <c r="G34" s="303"/>
      <c r="H34" s="303"/>
      <c r="I34" s="303"/>
      <c r="J34" s="303"/>
      <c r="K34" s="301"/>
    </row>
    <row r="35" s="1" customFormat="1" ht="15" customHeight="1">
      <c r="B35" s="304"/>
      <c r="C35" s="305"/>
      <c r="D35" s="303" t="s">
        <v>1350</v>
      </c>
      <c r="E35" s="303"/>
      <c r="F35" s="303"/>
      <c r="G35" s="303"/>
      <c r="H35" s="303"/>
      <c r="I35" s="303"/>
      <c r="J35" s="303"/>
      <c r="K35" s="301"/>
    </row>
    <row r="36" s="1" customFormat="1" ht="15" customHeight="1">
      <c r="B36" s="304"/>
      <c r="C36" s="305"/>
      <c r="D36" s="303"/>
      <c r="E36" s="306" t="s">
        <v>123</v>
      </c>
      <c r="F36" s="303"/>
      <c r="G36" s="303" t="s">
        <v>1351</v>
      </c>
      <c r="H36" s="303"/>
      <c r="I36" s="303"/>
      <c r="J36" s="303"/>
      <c r="K36" s="301"/>
    </row>
    <row r="37" s="1" customFormat="1" ht="30.75" customHeight="1">
      <c r="B37" s="304"/>
      <c r="C37" s="305"/>
      <c r="D37" s="303"/>
      <c r="E37" s="306" t="s">
        <v>1352</v>
      </c>
      <c r="F37" s="303"/>
      <c r="G37" s="303" t="s">
        <v>1353</v>
      </c>
      <c r="H37" s="303"/>
      <c r="I37" s="303"/>
      <c r="J37" s="303"/>
      <c r="K37" s="301"/>
    </row>
    <row r="38" s="1" customFormat="1" ht="15" customHeight="1">
      <c r="B38" s="304"/>
      <c r="C38" s="305"/>
      <c r="D38" s="303"/>
      <c r="E38" s="306" t="s">
        <v>57</v>
      </c>
      <c r="F38" s="303"/>
      <c r="G38" s="303" t="s">
        <v>1354</v>
      </c>
      <c r="H38" s="303"/>
      <c r="I38" s="303"/>
      <c r="J38" s="303"/>
      <c r="K38" s="301"/>
    </row>
    <row r="39" s="1" customFormat="1" ht="15" customHeight="1">
      <c r="B39" s="304"/>
      <c r="C39" s="305"/>
      <c r="D39" s="303"/>
      <c r="E39" s="306" t="s">
        <v>58</v>
      </c>
      <c r="F39" s="303"/>
      <c r="G39" s="303" t="s">
        <v>1355</v>
      </c>
      <c r="H39" s="303"/>
      <c r="I39" s="303"/>
      <c r="J39" s="303"/>
      <c r="K39" s="301"/>
    </row>
    <row r="40" s="1" customFormat="1" ht="15" customHeight="1">
      <c r="B40" s="304"/>
      <c r="C40" s="305"/>
      <c r="D40" s="303"/>
      <c r="E40" s="306" t="s">
        <v>124</v>
      </c>
      <c r="F40" s="303"/>
      <c r="G40" s="303" t="s">
        <v>1356</v>
      </c>
      <c r="H40" s="303"/>
      <c r="I40" s="303"/>
      <c r="J40" s="303"/>
      <c r="K40" s="301"/>
    </row>
    <row r="41" s="1" customFormat="1" ht="15" customHeight="1">
      <c r="B41" s="304"/>
      <c r="C41" s="305"/>
      <c r="D41" s="303"/>
      <c r="E41" s="306" t="s">
        <v>125</v>
      </c>
      <c r="F41" s="303"/>
      <c r="G41" s="303" t="s">
        <v>1357</v>
      </c>
      <c r="H41" s="303"/>
      <c r="I41" s="303"/>
      <c r="J41" s="303"/>
      <c r="K41" s="301"/>
    </row>
    <row r="42" s="1" customFormat="1" ht="15" customHeight="1">
      <c r="B42" s="304"/>
      <c r="C42" s="305"/>
      <c r="D42" s="303"/>
      <c r="E42" s="306" t="s">
        <v>1358</v>
      </c>
      <c r="F42" s="303"/>
      <c r="G42" s="303" t="s">
        <v>1359</v>
      </c>
      <c r="H42" s="303"/>
      <c r="I42" s="303"/>
      <c r="J42" s="303"/>
      <c r="K42" s="301"/>
    </row>
    <row r="43" s="1" customFormat="1" ht="15" customHeight="1">
      <c r="B43" s="304"/>
      <c r="C43" s="305"/>
      <c r="D43" s="303"/>
      <c r="E43" s="306"/>
      <c r="F43" s="303"/>
      <c r="G43" s="303" t="s">
        <v>1360</v>
      </c>
      <c r="H43" s="303"/>
      <c r="I43" s="303"/>
      <c r="J43" s="303"/>
      <c r="K43" s="301"/>
    </row>
    <row r="44" s="1" customFormat="1" ht="15" customHeight="1">
      <c r="B44" s="304"/>
      <c r="C44" s="305"/>
      <c r="D44" s="303"/>
      <c r="E44" s="306" t="s">
        <v>1361</v>
      </c>
      <c r="F44" s="303"/>
      <c r="G44" s="303" t="s">
        <v>1362</v>
      </c>
      <c r="H44" s="303"/>
      <c r="I44" s="303"/>
      <c r="J44" s="303"/>
      <c r="K44" s="301"/>
    </row>
    <row r="45" s="1" customFormat="1" ht="15" customHeight="1">
      <c r="B45" s="304"/>
      <c r="C45" s="305"/>
      <c r="D45" s="303"/>
      <c r="E45" s="306" t="s">
        <v>127</v>
      </c>
      <c r="F45" s="303"/>
      <c r="G45" s="303" t="s">
        <v>1363</v>
      </c>
      <c r="H45" s="303"/>
      <c r="I45" s="303"/>
      <c r="J45" s="303"/>
      <c r="K45" s="301"/>
    </row>
    <row r="46" s="1" customFormat="1" ht="12.75" customHeight="1">
      <c r="B46" s="304"/>
      <c r="C46" s="305"/>
      <c r="D46" s="303"/>
      <c r="E46" s="303"/>
      <c r="F46" s="303"/>
      <c r="G46" s="303"/>
      <c r="H46" s="303"/>
      <c r="I46" s="303"/>
      <c r="J46" s="303"/>
      <c r="K46" s="301"/>
    </row>
    <row r="47" s="1" customFormat="1" ht="15" customHeight="1">
      <c r="B47" s="304"/>
      <c r="C47" s="305"/>
      <c r="D47" s="303" t="s">
        <v>1364</v>
      </c>
      <c r="E47" s="303"/>
      <c r="F47" s="303"/>
      <c r="G47" s="303"/>
      <c r="H47" s="303"/>
      <c r="I47" s="303"/>
      <c r="J47" s="303"/>
      <c r="K47" s="301"/>
    </row>
    <row r="48" s="1" customFormat="1" ht="15" customHeight="1">
      <c r="B48" s="304"/>
      <c r="C48" s="305"/>
      <c r="D48" s="305"/>
      <c r="E48" s="303" t="s">
        <v>1365</v>
      </c>
      <c r="F48" s="303"/>
      <c r="G48" s="303"/>
      <c r="H48" s="303"/>
      <c r="I48" s="303"/>
      <c r="J48" s="303"/>
      <c r="K48" s="301"/>
    </row>
    <row r="49" s="1" customFormat="1" ht="15" customHeight="1">
      <c r="B49" s="304"/>
      <c r="C49" s="305"/>
      <c r="D49" s="305"/>
      <c r="E49" s="303" t="s">
        <v>1366</v>
      </c>
      <c r="F49" s="303"/>
      <c r="G49" s="303"/>
      <c r="H49" s="303"/>
      <c r="I49" s="303"/>
      <c r="J49" s="303"/>
      <c r="K49" s="301"/>
    </row>
    <row r="50" s="1" customFormat="1" ht="15" customHeight="1">
      <c r="B50" s="304"/>
      <c r="C50" s="305"/>
      <c r="D50" s="305"/>
      <c r="E50" s="303" t="s">
        <v>1367</v>
      </c>
      <c r="F50" s="303"/>
      <c r="G50" s="303"/>
      <c r="H50" s="303"/>
      <c r="I50" s="303"/>
      <c r="J50" s="303"/>
      <c r="K50" s="301"/>
    </row>
    <row r="51" s="1" customFormat="1" ht="15" customHeight="1">
      <c r="B51" s="304"/>
      <c r="C51" s="305"/>
      <c r="D51" s="303" t="s">
        <v>1368</v>
      </c>
      <c r="E51" s="303"/>
      <c r="F51" s="303"/>
      <c r="G51" s="303"/>
      <c r="H51" s="303"/>
      <c r="I51" s="303"/>
      <c r="J51" s="303"/>
      <c r="K51" s="301"/>
    </row>
    <row r="52" s="1" customFormat="1" ht="25.5" customHeight="1">
      <c r="B52" s="299"/>
      <c r="C52" s="300" t="s">
        <v>1369</v>
      </c>
      <c r="D52" s="300"/>
      <c r="E52" s="300"/>
      <c r="F52" s="300"/>
      <c r="G52" s="300"/>
      <c r="H52" s="300"/>
      <c r="I52" s="300"/>
      <c r="J52" s="300"/>
      <c r="K52" s="301"/>
    </row>
    <row r="53" s="1" customFormat="1" ht="5.25" customHeight="1">
      <c r="B53" s="299"/>
      <c r="C53" s="302"/>
      <c r="D53" s="302"/>
      <c r="E53" s="302"/>
      <c r="F53" s="302"/>
      <c r="G53" s="302"/>
      <c r="H53" s="302"/>
      <c r="I53" s="302"/>
      <c r="J53" s="302"/>
      <c r="K53" s="301"/>
    </row>
    <row r="54" s="1" customFormat="1" ht="15" customHeight="1">
      <c r="B54" s="299"/>
      <c r="C54" s="303" t="s">
        <v>1370</v>
      </c>
      <c r="D54" s="303"/>
      <c r="E54" s="303"/>
      <c r="F54" s="303"/>
      <c r="G54" s="303"/>
      <c r="H54" s="303"/>
      <c r="I54" s="303"/>
      <c r="J54" s="303"/>
      <c r="K54" s="301"/>
    </row>
    <row r="55" s="1" customFormat="1" ht="15" customHeight="1">
      <c r="B55" s="299"/>
      <c r="C55" s="303" t="s">
        <v>1371</v>
      </c>
      <c r="D55" s="303"/>
      <c r="E55" s="303"/>
      <c r="F55" s="303"/>
      <c r="G55" s="303"/>
      <c r="H55" s="303"/>
      <c r="I55" s="303"/>
      <c r="J55" s="303"/>
      <c r="K55" s="301"/>
    </row>
    <row r="56" s="1" customFormat="1" ht="12.75" customHeight="1">
      <c r="B56" s="299"/>
      <c r="C56" s="303"/>
      <c r="D56" s="303"/>
      <c r="E56" s="303"/>
      <c r="F56" s="303"/>
      <c r="G56" s="303"/>
      <c r="H56" s="303"/>
      <c r="I56" s="303"/>
      <c r="J56" s="303"/>
      <c r="K56" s="301"/>
    </row>
    <row r="57" s="1" customFormat="1" ht="15" customHeight="1">
      <c r="B57" s="299"/>
      <c r="C57" s="303" t="s">
        <v>1372</v>
      </c>
      <c r="D57" s="303"/>
      <c r="E57" s="303"/>
      <c r="F57" s="303"/>
      <c r="G57" s="303"/>
      <c r="H57" s="303"/>
      <c r="I57" s="303"/>
      <c r="J57" s="303"/>
      <c r="K57" s="301"/>
    </row>
    <row r="58" s="1" customFormat="1" ht="15" customHeight="1">
      <c r="B58" s="299"/>
      <c r="C58" s="305"/>
      <c r="D58" s="303" t="s">
        <v>1373</v>
      </c>
      <c r="E58" s="303"/>
      <c r="F58" s="303"/>
      <c r="G58" s="303"/>
      <c r="H58" s="303"/>
      <c r="I58" s="303"/>
      <c r="J58" s="303"/>
      <c r="K58" s="301"/>
    </row>
    <row r="59" s="1" customFormat="1" ht="15" customHeight="1">
      <c r="B59" s="299"/>
      <c r="C59" s="305"/>
      <c r="D59" s="303" t="s">
        <v>1374</v>
      </c>
      <c r="E59" s="303"/>
      <c r="F59" s="303"/>
      <c r="G59" s="303"/>
      <c r="H59" s="303"/>
      <c r="I59" s="303"/>
      <c r="J59" s="303"/>
      <c r="K59" s="301"/>
    </row>
    <row r="60" s="1" customFormat="1" ht="15" customHeight="1">
      <c r="B60" s="299"/>
      <c r="C60" s="305"/>
      <c r="D60" s="303" t="s">
        <v>1375</v>
      </c>
      <c r="E60" s="303"/>
      <c r="F60" s="303"/>
      <c r="G60" s="303"/>
      <c r="H60" s="303"/>
      <c r="I60" s="303"/>
      <c r="J60" s="303"/>
      <c r="K60" s="301"/>
    </row>
    <row r="61" s="1" customFormat="1" ht="15" customHeight="1">
      <c r="B61" s="299"/>
      <c r="C61" s="305"/>
      <c r="D61" s="303" t="s">
        <v>1376</v>
      </c>
      <c r="E61" s="303"/>
      <c r="F61" s="303"/>
      <c r="G61" s="303"/>
      <c r="H61" s="303"/>
      <c r="I61" s="303"/>
      <c r="J61" s="303"/>
      <c r="K61" s="301"/>
    </row>
    <row r="62" s="1" customFormat="1" ht="15" customHeight="1">
      <c r="B62" s="299"/>
      <c r="C62" s="305"/>
      <c r="D62" s="308" t="s">
        <v>1377</v>
      </c>
      <c r="E62" s="308"/>
      <c r="F62" s="308"/>
      <c r="G62" s="308"/>
      <c r="H62" s="308"/>
      <c r="I62" s="308"/>
      <c r="J62" s="308"/>
      <c r="K62" s="301"/>
    </row>
    <row r="63" s="1" customFormat="1" ht="15" customHeight="1">
      <c r="B63" s="299"/>
      <c r="C63" s="305"/>
      <c r="D63" s="303" t="s">
        <v>1378</v>
      </c>
      <c r="E63" s="303"/>
      <c r="F63" s="303"/>
      <c r="G63" s="303"/>
      <c r="H63" s="303"/>
      <c r="I63" s="303"/>
      <c r="J63" s="303"/>
      <c r="K63" s="301"/>
    </row>
    <row r="64" s="1" customFormat="1" ht="12.75" customHeight="1">
      <c r="B64" s="299"/>
      <c r="C64" s="305"/>
      <c r="D64" s="305"/>
      <c r="E64" s="309"/>
      <c r="F64" s="305"/>
      <c r="G64" s="305"/>
      <c r="H64" s="305"/>
      <c r="I64" s="305"/>
      <c r="J64" s="305"/>
      <c r="K64" s="301"/>
    </row>
    <row r="65" s="1" customFormat="1" ht="15" customHeight="1">
      <c r="B65" s="299"/>
      <c r="C65" s="305"/>
      <c r="D65" s="303" t="s">
        <v>1379</v>
      </c>
      <c r="E65" s="303"/>
      <c r="F65" s="303"/>
      <c r="G65" s="303"/>
      <c r="H65" s="303"/>
      <c r="I65" s="303"/>
      <c r="J65" s="303"/>
      <c r="K65" s="301"/>
    </row>
    <row r="66" s="1" customFormat="1" ht="15" customHeight="1">
      <c r="B66" s="299"/>
      <c r="C66" s="305"/>
      <c r="D66" s="308" t="s">
        <v>1380</v>
      </c>
      <c r="E66" s="308"/>
      <c r="F66" s="308"/>
      <c r="G66" s="308"/>
      <c r="H66" s="308"/>
      <c r="I66" s="308"/>
      <c r="J66" s="308"/>
      <c r="K66" s="301"/>
    </row>
    <row r="67" s="1" customFormat="1" ht="15" customHeight="1">
      <c r="B67" s="299"/>
      <c r="C67" s="305"/>
      <c r="D67" s="303" t="s">
        <v>1381</v>
      </c>
      <c r="E67" s="303"/>
      <c r="F67" s="303"/>
      <c r="G67" s="303"/>
      <c r="H67" s="303"/>
      <c r="I67" s="303"/>
      <c r="J67" s="303"/>
      <c r="K67" s="301"/>
    </row>
    <row r="68" s="1" customFormat="1" ht="15" customHeight="1">
      <c r="B68" s="299"/>
      <c r="C68" s="305"/>
      <c r="D68" s="303" t="s">
        <v>1382</v>
      </c>
      <c r="E68" s="303"/>
      <c r="F68" s="303"/>
      <c r="G68" s="303"/>
      <c r="H68" s="303"/>
      <c r="I68" s="303"/>
      <c r="J68" s="303"/>
      <c r="K68" s="301"/>
    </row>
    <row r="69" s="1" customFormat="1" ht="15" customHeight="1">
      <c r="B69" s="299"/>
      <c r="C69" s="305"/>
      <c r="D69" s="303" t="s">
        <v>1383</v>
      </c>
      <c r="E69" s="303"/>
      <c r="F69" s="303"/>
      <c r="G69" s="303"/>
      <c r="H69" s="303"/>
      <c r="I69" s="303"/>
      <c r="J69" s="303"/>
      <c r="K69" s="301"/>
    </row>
    <row r="70" s="1" customFormat="1" ht="15" customHeight="1">
      <c r="B70" s="299"/>
      <c r="C70" s="305"/>
      <c r="D70" s="303" t="s">
        <v>1384</v>
      </c>
      <c r="E70" s="303"/>
      <c r="F70" s="303"/>
      <c r="G70" s="303"/>
      <c r="H70" s="303"/>
      <c r="I70" s="303"/>
      <c r="J70" s="303"/>
      <c r="K70" s="301"/>
    </row>
    <row r="71" s="1" customFormat="1" ht="12.75" customHeight="1">
      <c r="B71" s="310"/>
      <c r="C71" s="311"/>
      <c r="D71" s="311"/>
      <c r="E71" s="311"/>
      <c r="F71" s="311"/>
      <c r="G71" s="311"/>
      <c r="H71" s="311"/>
      <c r="I71" s="311"/>
      <c r="J71" s="311"/>
      <c r="K71" s="312"/>
    </row>
    <row r="72" s="1" customFormat="1" ht="18.75" customHeight="1">
      <c r="B72" s="313"/>
      <c r="C72" s="313"/>
      <c r="D72" s="313"/>
      <c r="E72" s="313"/>
      <c r="F72" s="313"/>
      <c r="G72" s="313"/>
      <c r="H72" s="313"/>
      <c r="I72" s="313"/>
      <c r="J72" s="313"/>
      <c r="K72" s="314"/>
    </row>
    <row r="73" s="1" customFormat="1" ht="18.75" customHeight="1">
      <c r="B73" s="314"/>
      <c r="C73" s="314"/>
      <c r="D73" s="314"/>
      <c r="E73" s="314"/>
      <c r="F73" s="314"/>
      <c r="G73" s="314"/>
      <c r="H73" s="314"/>
      <c r="I73" s="314"/>
      <c r="J73" s="314"/>
      <c r="K73" s="314"/>
    </row>
    <row r="74" s="1" customFormat="1" ht="7.5" customHeight="1">
      <c r="B74" s="315"/>
      <c r="C74" s="316"/>
      <c r="D74" s="316"/>
      <c r="E74" s="316"/>
      <c r="F74" s="316"/>
      <c r="G74" s="316"/>
      <c r="H74" s="316"/>
      <c r="I74" s="316"/>
      <c r="J74" s="316"/>
      <c r="K74" s="317"/>
    </row>
    <row r="75" s="1" customFormat="1" ht="45" customHeight="1">
      <c r="B75" s="318"/>
      <c r="C75" s="319" t="s">
        <v>1385</v>
      </c>
      <c r="D75" s="319"/>
      <c r="E75" s="319"/>
      <c r="F75" s="319"/>
      <c r="G75" s="319"/>
      <c r="H75" s="319"/>
      <c r="I75" s="319"/>
      <c r="J75" s="319"/>
      <c r="K75" s="320"/>
    </row>
    <row r="76" s="1" customFormat="1" ht="17.25" customHeight="1">
      <c r="B76" s="318"/>
      <c r="C76" s="321" t="s">
        <v>1386</v>
      </c>
      <c r="D76" s="321"/>
      <c r="E76" s="321"/>
      <c r="F76" s="321" t="s">
        <v>1387</v>
      </c>
      <c r="G76" s="322"/>
      <c r="H76" s="321" t="s">
        <v>58</v>
      </c>
      <c r="I76" s="321" t="s">
        <v>61</v>
      </c>
      <c r="J76" s="321" t="s">
        <v>1388</v>
      </c>
      <c r="K76" s="320"/>
    </row>
    <row r="77" s="1" customFormat="1" ht="17.25" customHeight="1">
      <c r="B77" s="318"/>
      <c r="C77" s="323" t="s">
        <v>1389</v>
      </c>
      <c r="D77" s="323"/>
      <c r="E77" s="323"/>
      <c r="F77" s="324" t="s">
        <v>1390</v>
      </c>
      <c r="G77" s="325"/>
      <c r="H77" s="323"/>
      <c r="I77" s="323"/>
      <c r="J77" s="323" t="s">
        <v>1391</v>
      </c>
      <c r="K77" s="320"/>
    </row>
    <row r="78" s="1" customFormat="1" ht="5.25" customHeight="1">
      <c r="B78" s="318"/>
      <c r="C78" s="326"/>
      <c r="D78" s="326"/>
      <c r="E78" s="326"/>
      <c r="F78" s="326"/>
      <c r="G78" s="327"/>
      <c r="H78" s="326"/>
      <c r="I78" s="326"/>
      <c r="J78" s="326"/>
      <c r="K78" s="320"/>
    </row>
    <row r="79" s="1" customFormat="1" ht="15" customHeight="1">
      <c r="B79" s="318"/>
      <c r="C79" s="306" t="s">
        <v>57</v>
      </c>
      <c r="D79" s="328"/>
      <c r="E79" s="328"/>
      <c r="F79" s="329" t="s">
        <v>1392</v>
      </c>
      <c r="G79" s="330"/>
      <c r="H79" s="306" t="s">
        <v>1393</v>
      </c>
      <c r="I79" s="306" t="s">
        <v>1394</v>
      </c>
      <c r="J79" s="306">
        <v>20</v>
      </c>
      <c r="K79" s="320"/>
    </row>
    <row r="80" s="1" customFormat="1" ht="15" customHeight="1">
      <c r="B80" s="318"/>
      <c r="C80" s="306" t="s">
        <v>1395</v>
      </c>
      <c r="D80" s="306"/>
      <c r="E80" s="306"/>
      <c r="F80" s="329" t="s">
        <v>1392</v>
      </c>
      <c r="G80" s="330"/>
      <c r="H80" s="306" t="s">
        <v>1396</v>
      </c>
      <c r="I80" s="306" t="s">
        <v>1394</v>
      </c>
      <c r="J80" s="306">
        <v>120</v>
      </c>
      <c r="K80" s="320"/>
    </row>
    <row r="81" s="1" customFormat="1" ht="15" customHeight="1">
      <c r="B81" s="331"/>
      <c r="C81" s="306" t="s">
        <v>1397</v>
      </c>
      <c r="D81" s="306"/>
      <c r="E81" s="306"/>
      <c r="F81" s="329" t="s">
        <v>1398</v>
      </c>
      <c r="G81" s="330"/>
      <c r="H81" s="306" t="s">
        <v>1399</v>
      </c>
      <c r="I81" s="306" t="s">
        <v>1394</v>
      </c>
      <c r="J81" s="306">
        <v>50</v>
      </c>
      <c r="K81" s="320"/>
    </row>
    <row r="82" s="1" customFormat="1" ht="15" customHeight="1">
      <c r="B82" s="331"/>
      <c r="C82" s="306" t="s">
        <v>1400</v>
      </c>
      <c r="D82" s="306"/>
      <c r="E82" s="306"/>
      <c r="F82" s="329" t="s">
        <v>1392</v>
      </c>
      <c r="G82" s="330"/>
      <c r="H82" s="306" t="s">
        <v>1401</v>
      </c>
      <c r="I82" s="306" t="s">
        <v>1402</v>
      </c>
      <c r="J82" s="306"/>
      <c r="K82" s="320"/>
    </row>
    <row r="83" s="1" customFormat="1" ht="15" customHeight="1">
      <c r="B83" s="331"/>
      <c r="C83" s="332" t="s">
        <v>1403</v>
      </c>
      <c r="D83" s="332"/>
      <c r="E83" s="332"/>
      <c r="F83" s="333" t="s">
        <v>1398</v>
      </c>
      <c r="G83" s="332"/>
      <c r="H83" s="332" t="s">
        <v>1404</v>
      </c>
      <c r="I83" s="332" t="s">
        <v>1394</v>
      </c>
      <c r="J83" s="332">
        <v>15</v>
      </c>
      <c r="K83" s="320"/>
    </row>
    <row r="84" s="1" customFormat="1" ht="15" customHeight="1">
      <c r="B84" s="331"/>
      <c r="C84" s="332" t="s">
        <v>1405</v>
      </c>
      <c r="D84" s="332"/>
      <c r="E84" s="332"/>
      <c r="F84" s="333" t="s">
        <v>1398</v>
      </c>
      <c r="G84" s="332"/>
      <c r="H84" s="332" t="s">
        <v>1406</v>
      </c>
      <c r="I84" s="332" t="s">
        <v>1394</v>
      </c>
      <c r="J84" s="332">
        <v>15</v>
      </c>
      <c r="K84" s="320"/>
    </row>
    <row r="85" s="1" customFormat="1" ht="15" customHeight="1">
      <c r="B85" s="331"/>
      <c r="C85" s="332" t="s">
        <v>1407</v>
      </c>
      <c r="D85" s="332"/>
      <c r="E85" s="332"/>
      <c r="F85" s="333" t="s">
        <v>1398</v>
      </c>
      <c r="G85" s="332"/>
      <c r="H85" s="332" t="s">
        <v>1408</v>
      </c>
      <c r="I85" s="332" t="s">
        <v>1394</v>
      </c>
      <c r="J85" s="332">
        <v>20</v>
      </c>
      <c r="K85" s="320"/>
    </row>
    <row r="86" s="1" customFormat="1" ht="15" customHeight="1">
      <c r="B86" s="331"/>
      <c r="C86" s="332" t="s">
        <v>1409</v>
      </c>
      <c r="D86" s="332"/>
      <c r="E86" s="332"/>
      <c r="F86" s="333" t="s">
        <v>1398</v>
      </c>
      <c r="G86" s="332"/>
      <c r="H86" s="332" t="s">
        <v>1410</v>
      </c>
      <c r="I86" s="332" t="s">
        <v>1394</v>
      </c>
      <c r="J86" s="332">
        <v>20</v>
      </c>
      <c r="K86" s="320"/>
    </row>
    <row r="87" s="1" customFormat="1" ht="15" customHeight="1">
      <c r="B87" s="331"/>
      <c r="C87" s="306" t="s">
        <v>1411</v>
      </c>
      <c r="D87" s="306"/>
      <c r="E87" s="306"/>
      <c r="F87" s="329" t="s">
        <v>1398</v>
      </c>
      <c r="G87" s="330"/>
      <c r="H87" s="306" t="s">
        <v>1412</v>
      </c>
      <c r="I87" s="306" t="s">
        <v>1394</v>
      </c>
      <c r="J87" s="306">
        <v>50</v>
      </c>
      <c r="K87" s="320"/>
    </row>
    <row r="88" s="1" customFormat="1" ht="15" customHeight="1">
      <c r="B88" s="331"/>
      <c r="C88" s="306" t="s">
        <v>1413</v>
      </c>
      <c r="D88" s="306"/>
      <c r="E88" s="306"/>
      <c r="F88" s="329" t="s">
        <v>1398</v>
      </c>
      <c r="G88" s="330"/>
      <c r="H88" s="306" t="s">
        <v>1414</v>
      </c>
      <c r="I88" s="306" t="s">
        <v>1394</v>
      </c>
      <c r="J88" s="306">
        <v>20</v>
      </c>
      <c r="K88" s="320"/>
    </row>
    <row r="89" s="1" customFormat="1" ht="15" customHeight="1">
      <c r="B89" s="331"/>
      <c r="C89" s="306" t="s">
        <v>1415</v>
      </c>
      <c r="D89" s="306"/>
      <c r="E89" s="306"/>
      <c r="F89" s="329" t="s">
        <v>1398</v>
      </c>
      <c r="G89" s="330"/>
      <c r="H89" s="306" t="s">
        <v>1416</v>
      </c>
      <c r="I89" s="306" t="s">
        <v>1394</v>
      </c>
      <c r="J89" s="306">
        <v>20</v>
      </c>
      <c r="K89" s="320"/>
    </row>
    <row r="90" s="1" customFormat="1" ht="15" customHeight="1">
      <c r="B90" s="331"/>
      <c r="C90" s="306" t="s">
        <v>1417</v>
      </c>
      <c r="D90" s="306"/>
      <c r="E90" s="306"/>
      <c r="F90" s="329" t="s">
        <v>1398</v>
      </c>
      <c r="G90" s="330"/>
      <c r="H90" s="306" t="s">
        <v>1418</v>
      </c>
      <c r="I90" s="306" t="s">
        <v>1394</v>
      </c>
      <c r="J90" s="306">
        <v>50</v>
      </c>
      <c r="K90" s="320"/>
    </row>
    <row r="91" s="1" customFormat="1" ht="15" customHeight="1">
      <c r="B91" s="331"/>
      <c r="C91" s="306" t="s">
        <v>1419</v>
      </c>
      <c r="D91" s="306"/>
      <c r="E91" s="306"/>
      <c r="F91" s="329" t="s">
        <v>1398</v>
      </c>
      <c r="G91" s="330"/>
      <c r="H91" s="306" t="s">
        <v>1419</v>
      </c>
      <c r="I91" s="306" t="s">
        <v>1394</v>
      </c>
      <c r="J91" s="306">
        <v>50</v>
      </c>
      <c r="K91" s="320"/>
    </row>
    <row r="92" s="1" customFormat="1" ht="15" customHeight="1">
      <c r="B92" s="331"/>
      <c r="C92" s="306" t="s">
        <v>1420</v>
      </c>
      <c r="D92" s="306"/>
      <c r="E92" s="306"/>
      <c r="F92" s="329" t="s">
        <v>1398</v>
      </c>
      <c r="G92" s="330"/>
      <c r="H92" s="306" t="s">
        <v>1421</v>
      </c>
      <c r="I92" s="306" t="s">
        <v>1394</v>
      </c>
      <c r="J92" s="306">
        <v>255</v>
      </c>
      <c r="K92" s="320"/>
    </row>
    <row r="93" s="1" customFormat="1" ht="15" customHeight="1">
      <c r="B93" s="331"/>
      <c r="C93" s="306" t="s">
        <v>1422</v>
      </c>
      <c r="D93" s="306"/>
      <c r="E93" s="306"/>
      <c r="F93" s="329" t="s">
        <v>1392</v>
      </c>
      <c r="G93" s="330"/>
      <c r="H93" s="306" t="s">
        <v>1423</v>
      </c>
      <c r="I93" s="306" t="s">
        <v>1424</v>
      </c>
      <c r="J93" s="306"/>
      <c r="K93" s="320"/>
    </row>
    <row r="94" s="1" customFormat="1" ht="15" customHeight="1">
      <c r="B94" s="331"/>
      <c r="C94" s="306" t="s">
        <v>1425</v>
      </c>
      <c r="D94" s="306"/>
      <c r="E94" s="306"/>
      <c r="F94" s="329" t="s">
        <v>1392</v>
      </c>
      <c r="G94" s="330"/>
      <c r="H94" s="306" t="s">
        <v>1426</v>
      </c>
      <c r="I94" s="306" t="s">
        <v>1427</v>
      </c>
      <c r="J94" s="306"/>
      <c r="K94" s="320"/>
    </row>
    <row r="95" s="1" customFormat="1" ht="15" customHeight="1">
      <c r="B95" s="331"/>
      <c r="C95" s="306" t="s">
        <v>1428</v>
      </c>
      <c r="D95" s="306"/>
      <c r="E95" s="306"/>
      <c r="F95" s="329" t="s">
        <v>1392</v>
      </c>
      <c r="G95" s="330"/>
      <c r="H95" s="306" t="s">
        <v>1428</v>
      </c>
      <c r="I95" s="306" t="s">
        <v>1427</v>
      </c>
      <c r="J95" s="306"/>
      <c r="K95" s="320"/>
    </row>
    <row r="96" s="1" customFormat="1" ht="15" customHeight="1">
      <c r="B96" s="331"/>
      <c r="C96" s="306" t="s">
        <v>42</v>
      </c>
      <c r="D96" s="306"/>
      <c r="E96" s="306"/>
      <c r="F96" s="329" t="s">
        <v>1392</v>
      </c>
      <c r="G96" s="330"/>
      <c r="H96" s="306" t="s">
        <v>1429</v>
      </c>
      <c r="I96" s="306" t="s">
        <v>1427</v>
      </c>
      <c r="J96" s="306"/>
      <c r="K96" s="320"/>
    </row>
    <row r="97" s="1" customFormat="1" ht="15" customHeight="1">
      <c r="B97" s="331"/>
      <c r="C97" s="306" t="s">
        <v>52</v>
      </c>
      <c r="D97" s="306"/>
      <c r="E97" s="306"/>
      <c r="F97" s="329" t="s">
        <v>1392</v>
      </c>
      <c r="G97" s="330"/>
      <c r="H97" s="306" t="s">
        <v>1430</v>
      </c>
      <c r="I97" s="306" t="s">
        <v>1427</v>
      </c>
      <c r="J97" s="306"/>
      <c r="K97" s="320"/>
    </row>
    <row r="98" s="1" customFormat="1" ht="15" customHeight="1">
      <c r="B98" s="334"/>
      <c r="C98" s="335"/>
      <c r="D98" s="335"/>
      <c r="E98" s="335"/>
      <c r="F98" s="335"/>
      <c r="G98" s="335"/>
      <c r="H98" s="335"/>
      <c r="I98" s="335"/>
      <c r="J98" s="335"/>
      <c r="K98" s="336"/>
    </row>
    <row r="99" s="1" customFormat="1" ht="18.75" customHeight="1">
      <c r="B99" s="337"/>
      <c r="C99" s="338"/>
      <c r="D99" s="338"/>
      <c r="E99" s="338"/>
      <c r="F99" s="338"/>
      <c r="G99" s="338"/>
      <c r="H99" s="338"/>
      <c r="I99" s="338"/>
      <c r="J99" s="338"/>
      <c r="K99" s="337"/>
    </row>
    <row r="100" s="1" customFormat="1" ht="18.75" customHeight="1">
      <c r="B100" s="314"/>
      <c r="C100" s="314"/>
      <c r="D100" s="314"/>
      <c r="E100" s="314"/>
      <c r="F100" s="314"/>
      <c r="G100" s="314"/>
      <c r="H100" s="314"/>
      <c r="I100" s="314"/>
      <c r="J100" s="314"/>
      <c r="K100" s="314"/>
    </row>
    <row r="101" s="1" customFormat="1" ht="7.5" customHeight="1">
      <c r="B101" s="315"/>
      <c r="C101" s="316"/>
      <c r="D101" s="316"/>
      <c r="E101" s="316"/>
      <c r="F101" s="316"/>
      <c r="G101" s="316"/>
      <c r="H101" s="316"/>
      <c r="I101" s="316"/>
      <c r="J101" s="316"/>
      <c r="K101" s="317"/>
    </row>
    <row r="102" s="1" customFormat="1" ht="45" customHeight="1">
      <c r="B102" s="318"/>
      <c r="C102" s="319" t="s">
        <v>1431</v>
      </c>
      <c r="D102" s="319"/>
      <c r="E102" s="319"/>
      <c r="F102" s="319"/>
      <c r="G102" s="319"/>
      <c r="H102" s="319"/>
      <c r="I102" s="319"/>
      <c r="J102" s="319"/>
      <c r="K102" s="320"/>
    </row>
    <row r="103" s="1" customFormat="1" ht="17.25" customHeight="1">
      <c r="B103" s="318"/>
      <c r="C103" s="321" t="s">
        <v>1386</v>
      </c>
      <c r="D103" s="321"/>
      <c r="E103" s="321"/>
      <c r="F103" s="321" t="s">
        <v>1387</v>
      </c>
      <c r="G103" s="322"/>
      <c r="H103" s="321" t="s">
        <v>58</v>
      </c>
      <c r="I103" s="321" t="s">
        <v>61</v>
      </c>
      <c r="J103" s="321" t="s">
        <v>1388</v>
      </c>
      <c r="K103" s="320"/>
    </row>
    <row r="104" s="1" customFormat="1" ht="17.25" customHeight="1">
      <c r="B104" s="318"/>
      <c r="C104" s="323" t="s">
        <v>1389</v>
      </c>
      <c r="D104" s="323"/>
      <c r="E104" s="323"/>
      <c r="F104" s="324" t="s">
        <v>1390</v>
      </c>
      <c r="G104" s="325"/>
      <c r="H104" s="323"/>
      <c r="I104" s="323"/>
      <c r="J104" s="323" t="s">
        <v>1391</v>
      </c>
      <c r="K104" s="320"/>
    </row>
    <row r="105" s="1" customFormat="1" ht="5.25" customHeight="1">
      <c r="B105" s="318"/>
      <c r="C105" s="321"/>
      <c r="D105" s="321"/>
      <c r="E105" s="321"/>
      <c r="F105" s="321"/>
      <c r="G105" s="339"/>
      <c r="H105" s="321"/>
      <c r="I105" s="321"/>
      <c r="J105" s="321"/>
      <c r="K105" s="320"/>
    </row>
    <row r="106" s="1" customFormat="1" ht="15" customHeight="1">
      <c r="B106" s="318"/>
      <c r="C106" s="306" t="s">
        <v>57</v>
      </c>
      <c r="D106" s="328"/>
      <c r="E106" s="328"/>
      <c r="F106" s="329" t="s">
        <v>1392</v>
      </c>
      <c r="G106" s="306"/>
      <c r="H106" s="306" t="s">
        <v>1432</v>
      </c>
      <c r="I106" s="306" t="s">
        <v>1394</v>
      </c>
      <c r="J106" s="306">
        <v>20</v>
      </c>
      <c r="K106" s="320"/>
    </row>
    <row r="107" s="1" customFormat="1" ht="15" customHeight="1">
      <c r="B107" s="318"/>
      <c r="C107" s="306" t="s">
        <v>1395</v>
      </c>
      <c r="D107" s="306"/>
      <c r="E107" s="306"/>
      <c r="F107" s="329" t="s">
        <v>1392</v>
      </c>
      <c r="G107" s="306"/>
      <c r="H107" s="306" t="s">
        <v>1432</v>
      </c>
      <c r="I107" s="306" t="s">
        <v>1394</v>
      </c>
      <c r="J107" s="306">
        <v>120</v>
      </c>
      <c r="K107" s="320"/>
    </row>
    <row r="108" s="1" customFormat="1" ht="15" customHeight="1">
      <c r="B108" s="331"/>
      <c r="C108" s="306" t="s">
        <v>1397</v>
      </c>
      <c r="D108" s="306"/>
      <c r="E108" s="306"/>
      <c r="F108" s="329" t="s">
        <v>1398</v>
      </c>
      <c r="G108" s="306"/>
      <c r="H108" s="306" t="s">
        <v>1432</v>
      </c>
      <c r="I108" s="306" t="s">
        <v>1394</v>
      </c>
      <c r="J108" s="306">
        <v>50</v>
      </c>
      <c r="K108" s="320"/>
    </row>
    <row r="109" s="1" customFormat="1" ht="15" customHeight="1">
      <c r="B109" s="331"/>
      <c r="C109" s="306" t="s">
        <v>1400</v>
      </c>
      <c r="D109" s="306"/>
      <c r="E109" s="306"/>
      <c r="F109" s="329" t="s">
        <v>1392</v>
      </c>
      <c r="G109" s="306"/>
      <c r="H109" s="306" t="s">
        <v>1432</v>
      </c>
      <c r="I109" s="306" t="s">
        <v>1402</v>
      </c>
      <c r="J109" s="306"/>
      <c r="K109" s="320"/>
    </row>
    <row r="110" s="1" customFormat="1" ht="15" customHeight="1">
      <c r="B110" s="331"/>
      <c r="C110" s="306" t="s">
        <v>1411</v>
      </c>
      <c r="D110" s="306"/>
      <c r="E110" s="306"/>
      <c r="F110" s="329" t="s">
        <v>1398</v>
      </c>
      <c r="G110" s="306"/>
      <c r="H110" s="306" t="s">
        <v>1432</v>
      </c>
      <c r="I110" s="306" t="s">
        <v>1394</v>
      </c>
      <c r="J110" s="306">
        <v>50</v>
      </c>
      <c r="K110" s="320"/>
    </row>
    <row r="111" s="1" customFormat="1" ht="15" customHeight="1">
      <c r="B111" s="331"/>
      <c r="C111" s="306" t="s">
        <v>1419</v>
      </c>
      <c r="D111" s="306"/>
      <c r="E111" s="306"/>
      <c r="F111" s="329" t="s">
        <v>1398</v>
      </c>
      <c r="G111" s="306"/>
      <c r="H111" s="306" t="s">
        <v>1432</v>
      </c>
      <c r="I111" s="306" t="s">
        <v>1394</v>
      </c>
      <c r="J111" s="306">
        <v>50</v>
      </c>
      <c r="K111" s="320"/>
    </row>
    <row r="112" s="1" customFormat="1" ht="15" customHeight="1">
      <c r="B112" s="331"/>
      <c r="C112" s="306" t="s">
        <v>1417</v>
      </c>
      <c r="D112" s="306"/>
      <c r="E112" s="306"/>
      <c r="F112" s="329" t="s">
        <v>1398</v>
      </c>
      <c r="G112" s="306"/>
      <c r="H112" s="306" t="s">
        <v>1432</v>
      </c>
      <c r="I112" s="306" t="s">
        <v>1394</v>
      </c>
      <c r="J112" s="306">
        <v>50</v>
      </c>
      <c r="K112" s="320"/>
    </row>
    <row r="113" s="1" customFormat="1" ht="15" customHeight="1">
      <c r="B113" s="331"/>
      <c r="C113" s="306" t="s">
        <v>57</v>
      </c>
      <c r="D113" s="306"/>
      <c r="E113" s="306"/>
      <c r="F113" s="329" t="s">
        <v>1392</v>
      </c>
      <c r="G113" s="306"/>
      <c r="H113" s="306" t="s">
        <v>1433</v>
      </c>
      <c r="I113" s="306" t="s">
        <v>1394</v>
      </c>
      <c r="J113" s="306">
        <v>20</v>
      </c>
      <c r="K113" s="320"/>
    </row>
    <row r="114" s="1" customFormat="1" ht="15" customHeight="1">
      <c r="B114" s="331"/>
      <c r="C114" s="306" t="s">
        <v>1434</v>
      </c>
      <c r="D114" s="306"/>
      <c r="E114" s="306"/>
      <c r="F114" s="329" t="s">
        <v>1392</v>
      </c>
      <c r="G114" s="306"/>
      <c r="H114" s="306" t="s">
        <v>1435</v>
      </c>
      <c r="I114" s="306" t="s">
        <v>1394</v>
      </c>
      <c r="J114" s="306">
        <v>120</v>
      </c>
      <c r="K114" s="320"/>
    </row>
    <row r="115" s="1" customFormat="1" ht="15" customHeight="1">
      <c r="B115" s="331"/>
      <c r="C115" s="306" t="s">
        <v>42</v>
      </c>
      <c r="D115" s="306"/>
      <c r="E115" s="306"/>
      <c r="F115" s="329" t="s">
        <v>1392</v>
      </c>
      <c r="G115" s="306"/>
      <c r="H115" s="306" t="s">
        <v>1436</v>
      </c>
      <c r="I115" s="306" t="s">
        <v>1427</v>
      </c>
      <c r="J115" s="306"/>
      <c r="K115" s="320"/>
    </row>
    <row r="116" s="1" customFormat="1" ht="15" customHeight="1">
      <c r="B116" s="331"/>
      <c r="C116" s="306" t="s">
        <v>52</v>
      </c>
      <c r="D116" s="306"/>
      <c r="E116" s="306"/>
      <c r="F116" s="329" t="s">
        <v>1392</v>
      </c>
      <c r="G116" s="306"/>
      <c r="H116" s="306" t="s">
        <v>1437</v>
      </c>
      <c r="I116" s="306" t="s">
        <v>1427</v>
      </c>
      <c r="J116" s="306"/>
      <c r="K116" s="320"/>
    </row>
    <row r="117" s="1" customFormat="1" ht="15" customHeight="1">
      <c r="B117" s="331"/>
      <c r="C117" s="306" t="s">
        <v>61</v>
      </c>
      <c r="D117" s="306"/>
      <c r="E117" s="306"/>
      <c r="F117" s="329" t="s">
        <v>1392</v>
      </c>
      <c r="G117" s="306"/>
      <c r="H117" s="306" t="s">
        <v>1438</v>
      </c>
      <c r="I117" s="306" t="s">
        <v>1439</v>
      </c>
      <c r="J117" s="306"/>
      <c r="K117" s="320"/>
    </row>
    <row r="118" s="1" customFormat="1" ht="15" customHeight="1">
      <c r="B118" s="334"/>
      <c r="C118" s="340"/>
      <c r="D118" s="340"/>
      <c r="E118" s="340"/>
      <c r="F118" s="340"/>
      <c r="G118" s="340"/>
      <c r="H118" s="340"/>
      <c r="I118" s="340"/>
      <c r="J118" s="340"/>
      <c r="K118" s="336"/>
    </row>
    <row r="119" s="1" customFormat="1" ht="18.75" customHeight="1">
      <c r="B119" s="341"/>
      <c r="C119" s="342"/>
      <c r="D119" s="342"/>
      <c r="E119" s="342"/>
      <c r="F119" s="343"/>
      <c r="G119" s="342"/>
      <c r="H119" s="342"/>
      <c r="I119" s="342"/>
      <c r="J119" s="342"/>
      <c r="K119" s="341"/>
    </row>
    <row r="120" s="1" customFormat="1" ht="18.75" customHeight="1">
      <c r="B120" s="314"/>
      <c r="C120" s="314"/>
      <c r="D120" s="314"/>
      <c r="E120" s="314"/>
      <c r="F120" s="314"/>
      <c r="G120" s="314"/>
      <c r="H120" s="314"/>
      <c r="I120" s="314"/>
      <c r="J120" s="314"/>
      <c r="K120" s="314"/>
    </row>
    <row r="121" s="1" customFormat="1" ht="7.5" customHeight="1">
      <c r="B121" s="344"/>
      <c r="C121" s="345"/>
      <c r="D121" s="345"/>
      <c r="E121" s="345"/>
      <c r="F121" s="345"/>
      <c r="G121" s="345"/>
      <c r="H121" s="345"/>
      <c r="I121" s="345"/>
      <c r="J121" s="345"/>
      <c r="K121" s="346"/>
    </row>
    <row r="122" s="1" customFormat="1" ht="45" customHeight="1">
      <c r="B122" s="347"/>
      <c r="C122" s="297" t="s">
        <v>1440</v>
      </c>
      <c r="D122" s="297"/>
      <c r="E122" s="297"/>
      <c r="F122" s="297"/>
      <c r="G122" s="297"/>
      <c r="H122" s="297"/>
      <c r="I122" s="297"/>
      <c r="J122" s="297"/>
      <c r="K122" s="348"/>
    </row>
    <row r="123" s="1" customFormat="1" ht="17.25" customHeight="1">
      <c r="B123" s="349"/>
      <c r="C123" s="321" t="s">
        <v>1386</v>
      </c>
      <c r="D123" s="321"/>
      <c r="E123" s="321"/>
      <c r="F123" s="321" t="s">
        <v>1387</v>
      </c>
      <c r="G123" s="322"/>
      <c r="H123" s="321" t="s">
        <v>58</v>
      </c>
      <c r="I123" s="321" t="s">
        <v>61</v>
      </c>
      <c r="J123" s="321" t="s">
        <v>1388</v>
      </c>
      <c r="K123" s="350"/>
    </row>
    <row r="124" s="1" customFormat="1" ht="17.25" customHeight="1">
      <c r="B124" s="349"/>
      <c r="C124" s="323" t="s">
        <v>1389</v>
      </c>
      <c r="D124" s="323"/>
      <c r="E124" s="323"/>
      <c r="F124" s="324" t="s">
        <v>1390</v>
      </c>
      <c r="G124" s="325"/>
      <c r="H124" s="323"/>
      <c r="I124" s="323"/>
      <c r="J124" s="323" t="s">
        <v>1391</v>
      </c>
      <c r="K124" s="350"/>
    </row>
    <row r="125" s="1" customFormat="1" ht="5.25" customHeight="1">
      <c r="B125" s="351"/>
      <c r="C125" s="326"/>
      <c r="D125" s="326"/>
      <c r="E125" s="326"/>
      <c r="F125" s="326"/>
      <c r="G125" s="352"/>
      <c r="H125" s="326"/>
      <c r="I125" s="326"/>
      <c r="J125" s="326"/>
      <c r="K125" s="353"/>
    </row>
    <row r="126" s="1" customFormat="1" ht="15" customHeight="1">
      <c r="B126" s="351"/>
      <c r="C126" s="306" t="s">
        <v>1395</v>
      </c>
      <c r="D126" s="328"/>
      <c r="E126" s="328"/>
      <c r="F126" s="329" t="s">
        <v>1392</v>
      </c>
      <c r="G126" s="306"/>
      <c r="H126" s="306" t="s">
        <v>1432</v>
      </c>
      <c r="I126" s="306" t="s">
        <v>1394</v>
      </c>
      <c r="J126" s="306">
        <v>120</v>
      </c>
      <c r="K126" s="354"/>
    </row>
    <row r="127" s="1" customFormat="1" ht="15" customHeight="1">
      <c r="B127" s="351"/>
      <c r="C127" s="306" t="s">
        <v>1441</v>
      </c>
      <c r="D127" s="306"/>
      <c r="E127" s="306"/>
      <c r="F127" s="329" t="s">
        <v>1392</v>
      </c>
      <c r="G127" s="306"/>
      <c r="H127" s="306" t="s">
        <v>1442</v>
      </c>
      <c r="I127" s="306" t="s">
        <v>1394</v>
      </c>
      <c r="J127" s="306" t="s">
        <v>1443</v>
      </c>
      <c r="K127" s="354"/>
    </row>
    <row r="128" s="1" customFormat="1" ht="15" customHeight="1">
      <c r="B128" s="351"/>
      <c r="C128" s="306" t="s">
        <v>89</v>
      </c>
      <c r="D128" s="306"/>
      <c r="E128" s="306"/>
      <c r="F128" s="329" t="s">
        <v>1392</v>
      </c>
      <c r="G128" s="306"/>
      <c r="H128" s="306" t="s">
        <v>1444</v>
      </c>
      <c r="I128" s="306" t="s">
        <v>1394</v>
      </c>
      <c r="J128" s="306" t="s">
        <v>1443</v>
      </c>
      <c r="K128" s="354"/>
    </row>
    <row r="129" s="1" customFormat="1" ht="15" customHeight="1">
      <c r="B129" s="351"/>
      <c r="C129" s="306" t="s">
        <v>1403</v>
      </c>
      <c r="D129" s="306"/>
      <c r="E129" s="306"/>
      <c r="F129" s="329" t="s">
        <v>1398</v>
      </c>
      <c r="G129" s="306"/>
      <c r="H129" s="306" t="s">
        <v>1404</v>
      </c>
      <c r="I129" s="306" t="s">
        <v>1394</v>
      </c>
      <c r="J129" s="306">
        <v>15</v>
      </c>
      <c r="K129" s="354"/>
    </row>
    <row r="130" s="1" customFormat="1" ht="15" customHeight="1">
      <c r="B130" s="351"/>
      <c r="C130" s="332" t="s">
        <v>1405</v>
      </c>
      <c r="D130" s="332"/>
      <c r="E130" s="332"/>
      <c r="F130" s="333" t="s">
        <v>1398</v>
      </c>
      <c r="G130" s="332"/>
      <c r="H130" s="332" t="s">
        <v>1406</v>
      </c>
      <c r="I130" s="332" t="s">
        <v>1394</v>
      </c>
      <c r="J130" s="332">
        <v>15</v>
      </c>
      <c r="K130" s="354"/>
    </row>
    <row r="131" s="1" customFormat="1" ht="15" customHeight="1">
      <c r="B131" s="351"/>
      <c r="C131" s="332" t="s">
        <v>1407</v>
      </c>
      <c r="D131" s="332"/>
      <c r="E131" s="332"/>
      <c r="F131" s="333" t="s">
        <v>1398</v>
      </c>
      <c r="G131" s="332"/>
      <c r="H131" s="332" t="s">
        <v>1408</v>
      </c>
      <c r="I131" s="332" t="s">
        <v>1394</v>
      </c>
      <c r="J131" s="332">
        <v>20</v>
      </c>
      <c r="K131" s="354"/>
    </row>
    <row r="132" s="1" customFormat="1" ht="15" customHeight="1">
      <c r="B132" s="351"/>
      <c r="C132" s="332" t="s">
        <v>1409</v>
      </c>
      <c r="D132" s="332"/>
      <c r="E132" s="332"/>
      <c r="F132" s="333" t="s">
        <v>1398</v>
      </c>
      <c r="G132" s="332"/>
      <c r="H132" s="332" t="s">
        <v>1410</v>
      </c>
      <c r="I132" s="332" t="s">
        <v>1394</v>
      </c>
      <c r="J132" s="332">
        <v>20</v>
      </c>
      <c r="K132" s="354"/>
    </row>
    <row r="133" s="1" customFormat="1" ht="15" customHeight="1">
      <c r="B133" s="351"/>
      <c r="C133" s="306" t="s">
        <v>1397</v>
      </c>
      <c r="D133" s="306"/>
      <c r="E133" s="306"/>
      <c r="F133" s="329" t="s">
        <v>1398</v>
      </c>
      <c r="G133" s="306"/>
      <c r="H133" s="306" t="s">
        <v>1432</v>
      </c>
      <c r="I133" s="306" t="s">
        <v>1394</v>
      </c>
      <c r="J133" s="306">
        <v>50</v>
      </c>
      <c r="K133" s="354"/>
    </row>
    <row r="134" s="1" customFormat="1" ht="15" customHeight="1">
      <c r="B134" s="351"/>
      <c r="C134" s="306" t="s">
        <v>1411</v>
      </c>
      <c r="D134" s="306"/>
      <c r="E134" s="306"/>
      <c r="F134" s="329" t="s">
        <v>1398</v>
      </c>
      <c r="G134" s="306"/>
      <c r="H134" s="306" t="s">
        <v>1432</v>
      </c>
      <c r="I134" s="306" t="s">
        <v>1394</v>
      </c>
      <c r="J134" s="306">
        <v>50</v>
      </c>
      <c r="K134" s="354"/>
    </row>
    <row r="135" s="1" customFormat="1" ht="15" customHeight="1">
      <c r="B135" s="351"/>
      <c r="C135" s="306" t="s">
        <v>1417</v>
      </c>
      <c r="D135" s="306"/>
      <c r="E135" s="306"/>
      <c r="F135" s="329" t="s">
        <v>1398</v>
      </c>
      <c r="G135" s="306"/>
      <c r="H135" s="306" t="s">
        <v>1432</v>
      </c>
      <c r="I135" s="306" t="s">
        <v>1394</v>
      </c>
      <c r="J135" s="306">
        <v>50</v>
      </c>
      <c r="K135" s="354"/>
    </row>
    <row r="136" s="1" customFormat="1" ht="15" customHeight="1">
      <c r="B136" s="351"/>
      <c r="C136" s="306" t="s">
        <v>1419</v>
      </c>
      <c r="D136" s="306"/>
      <c r="E136" s="306"/>
      <c r="F136" s="329" t="s">
        <v>1398</v>
      </c>
      <c r="G136" s="306"/>
      <c r="H136" s="306" t="s">
        <v>1432</v>
      </c>
      <c r="I136" s="306" t="s">
        <v>1394</v>
      </c>
      <c r="J136" s="306">
        <v>50</v>
      </c>
      <c r="K136" s="354"/>
    </row>
    <row r="137" s="1" customFormat="1" ht="15" customHeight="1">
      <c r="B137" s="351"/>
      <c r="C137" s="306" t="s">
        <v>1420</v>
      </c>
      <c r="D137" s="306"/>
      <c r="E137" s="306"/>
      <c r="F137" s="329" t="s">
        <v>1398</v>
      </c>
      <c r="G137" s="306"/>
      <c r="H137" s="306" t="s">
        <v>1445</v>
      </c>
      <c r="I137" s="306" t="s">
        <v>1394</v>
      </c>
      <c r="J137" s="306">
        <v>255</v>
      </c>
      <c r="K137" s="354"/>
    </row>
    <row r="138" s="1" customFormat="1" ht="15" customHeight="1">
      <c r="B138" s="351"/>
      <c r="C138" s="306" t="s">
        <v>1422</v>
      </c>
      <c r="D138" s="306"/>
      <c r="E138" s="306"/>
      <c r="F138" s="329" t="s">
        <v>1392</v>
      </c>
      <c r="G138" s="306"/>
      <c r="H138" s="306" t="s">
        <v>1446</v>
      </c>
      <c r="I138" s="306" t="s">
        <v>1424</v>
      </c>
      <c r="J138" s="306"/>
      <c r="K138" s="354"/>
    </row>
    <row r="139" s="1" customFormat="1" ht="15" customHeight="1">
      <c r="B139" s="351"/>
      <c r="C139" s="306" t="s">
        <v>1425</v>
      </c>
      <c r="D139" s="306"/>
      <c r="E139" s="306"/>
      <c r="F139" s="329" t="s">
        <v>1392</v>
      </c>
      <c r="G139" s="306"/>
      <c r="H139" s="306" t="s">
        <v>1447</v>
      </c>
      <c r="I139" s="306" t="s">
        <v>1427</v>
      </c>
      <c r="J139" s="306"/>
      <c r="K139" s="354"/>
    </row>
    <row r="140" s="1" customFormat="1" ht="15" customHeight="1">
      <c r="B140" s="351"/>
      <c r="C140" s="306" t="s">
        <v>1428</v>
      </c>
      <c r="D140" s="306"/>
      <c r="E140" s="306"/>
      <c r="F140" s="329" t="s">
        <v>1392</v>
      </c>
      <c r="G140" s="306"/>
      <c r="H140" s="306" t="s">
        <v>1428</v>
      </c>
      <c r="I140" s="306" t="s">
        <v>1427</v>
      </c>
      <c r="J140" s="306"/>
      <c r="K140" s="354"/>
    </row>
    <row r="141" s="1" customFormat="1" ht="15" customHeight="1">
      <c r="B141" s="351"/>
      <c r="C141" s="306" t="s">
        <v>42</v>
      </c>
      <c r="D141" s="306"/>
      <c r="E141" s="306"/>
      <c r="F141" s="329" t="s">
        <v>1392</v>
      </c>
      <c r="G141" s="306"/>
      <c r="H141" s="306" t="s">
        <v>1448</v>
      </c>
      <c r="I141" s="306" t="s">
        <v>1427</v>
      </c>
      <c r="J141" s="306"/>
      <c r="K141" s="354"/>
    </row>
    <row r="142" s="1" customFormat="1" ht="15" customHeight="1">
      <c r="B142" s="351"/>
      <c r="C142" s="306" t="s">
        <v>1449</v>
      </c>
      <c r="D142" s="306"/>
      <c r="E142" s="306"/>
      <c r="F142" s="329" t="s">
        <v>1392</v>
      </c>
      <c r="G142" s="306"/>
      <c r="H142" s="306" t="s">
        <v>1450</v>
      </c>
      <c r="I142" s="306" t="s">
        <v>1427</v>
      </c>
      <c r="J142" s="306"/>
      <c r="K142" s="354"/>
    </row>
    <row r="143" s="1" customFormat="1" ht="15" customHeight="1">
      <c r="B143" s="355"/>
      <c r="C143" s="356"/>
      <c r="D143" s="356"/>
      <c r="E143" s="356"/>
      <c r="F143" s="356"/>
      <c r="G143" s="356"/>
      <c r="H143" s="356"/>
      <c r="I143" s="356"/>
      <c r="J143" s="356"/>
      <c r="K143" s="357"/>
    </row>
    <row r="144" s="1" customFormat="1" ht="18.75" customHeight="1">
      <c r="B144" s="342"/>
      <c r="C144" s="342"/>
      <c r="D144" s="342"/>
      <c r="E144" s="342"/>
      <c r="F144" s="343"/>
      <c r="G144" s="342"/>
      <c r="H144" s="342"/>
      <c r="I144" s="342"/>
      <c r="J144" s="342"/>
      <c r="K144" s="342"/>
    </row>
    <row r="145" s="1" customFormat="1" ht="18.75" customHeight="1">
      <c r="B145" s="314"/>
      <c r="C145" s="314"/>
      <c r="D145" s="314"/>
      <c r="E145" s="314"/>
      <c r="F145" s="314"/>
      <c r="G145" s="314"/>
      <c r="H145" s="314"/>
      <c r="I145" s="314"/>
      <c r="J145" s="314"/>
      <c r="K145" s="314"/>
    </row>
    <row r="146" s="1" customFormat="1" ht="7.5" customHeight="1">
      <c r="B146" s="315"/>
      <c r="C146" s="316"/>
      <c r="D146" s="316"/>
      <c r="E146" s="316"/>
      <c r="F146" s="316"/>
      <c r="G146" s="316"/>
      <c r="H146" s="316"/>
      <c r="I146" s="316"/>
      <c r="J146" s="316"/>
      <c r="K146" s="317"/>
    </row>
    <row r="147" s="1" customFormat="1" ht="45" customHeight="1">
      <c r="B147" s="318"/>
      <c r="C147" s="319" t="s">
        <v>1451</v>
      </c>
      <c r="D147" s="319"/>
      <c r="E147" s="319"/>
      <c r="F147" s="319"/>
      <c r="G147" s="319"/>
      <c r="H147" s="319"/>
      <c r="I147" s="319"/>
      <c r="J147" s="319"/>
      <c r="K147" s="320"/>
    </row>
    <row r="148" s="1" customFormat="1" ht="17.25" customHeight="1">
      <c r="B148" s="318"/>
      <c r="C148" s="321" t="s">
        <v>1386</v>
      </c>
      <c r="D148" s="321"/>
      <c r="E148" s="321"/>
      <c r="F148" s="321" t="s">
        <v>1387</v>
      </c>
      <c r="G148" s="322"/>
      <c r="H148" s="321" t="s">
        <v>58</v>
      </c>
      <c r="I148" s="321" t="s">
        <v>61</v>
      </c>
      <c r="J148" s="321" t="s">
        <v>1388</v>
      </c>
      <c r="K148" s="320"/>
    </row>
    <row r="149" s="1" customFormat="1" ht="17.25" customHeight="1">
      <c r="B149" s="318"/>
      <c r="C149" s="323" t="s">
        <v>1389</v>
      </c>
      <c r="D149" s="323"/>
      <c r="E149" s="323"/>
      <c r="F149" s="324" t="s">
        <v>1390</v>
      </c>
      <c r="G149" s="325"/>
      <c r="H149" s="323"/>
      <c r="I149" s="323"/>
      <c r="J149" s="323" t="s">
        <v>1391</v>
      </c>
      <c r="K149" s="320"/>
    </row>
    <row r="150" s="1" customFormat="1" ht="5.25" customHeight="1">
      <c r="B150" s="331"/>
      <c r="C150" s="326"/>
      <c r="D150" s="326"/>
      <c r="E150" s="326"/>
      <c r="F150" s="326"/>
      <c r="G150" s="327"/>
      <c r="H150" s="326"/>
      <c r="I150" s="326"/>
      <c r="J150" s="326"/>
      <c r="K150" s="354"/>
    </row>
    <row r="151" s="1" customFormat="1" ht="15" customHeight="1">
      <c r="B151" s="331"/>
      <c r="C151" s="358" t="s">
        <v>1395</v>
      </c>
      <c r="D151" s="306"/>
      <c r="E151" s="306"/>
      <c r="F151" s="359" t="s">
        <v>1392</v>
      </c>
      <c r="G151" s="306"/>
      <c r="H151" s="358" t="s">
        <v>1432</v>
      </c>
      <c r="I151" s="358" t="s">
        <v>1394</v>
      </c>
      <c r="J151" s="358">
        <v>120</v>
      </c>
      <c r="K151" s="354"/>
    </row>
    <row r="152" s="1" customFormat="1" ht="15" customHeight="1">
      <c r="B152" s="331"/>
      <c r="C152" s="358" t="s">
        <v>1441</v>
      </c>
      <c r="D152" s="306"/>
      <c r="E152" s="306"/>
      <c r="F152" s="359" t="s">
        <v>1392</v>
      </c>
      <c r="G152" s="306"/>
      <c r="H152" s="358" t="s">
        <v>1452</v>
      </c>
      <c r="I152" s="358" t="s">
        <v>1394</v>
      </c>
      <c r="J152" s="358" t="s">
        <v>1443</v>
      </c>
      <c r="K152" s="354"/>
    </row>
    <row r="153" s="1" customFormat="1" ht="15" customHeight="1">
      <c r="B153" s="331"/>
      <c r="C153" s="358" t="s">
        <v>89</v>
      </c>
      <c r="D153" s="306"/>
      <c r="E153" s="306"/>
      <c r="F153" s="359" t="s">
        <v>1392</v>
      </c>
      <c r="G153" s="306"/>
      <c r="H153" s="358" t="s">
        <v>1453</v>
      </c>
      <c r="I153" s="358" t="s">
        <v>1394</v>
      </c>
      <c r="J153" s="358" t="s">
        <v>1443</v>
      </c>
      <c r="K153" s="354"/>
    </row>
    <row r="154" s="1" customFormat="1" ht="15" customHeight="1">
      <c r="B154" s="331"/>
      <c r="C154" s="358" t="s">
        <v>1397</v>
      </c>
      <c r="D154" s="306"/>
      <c r="E154" s="306"/>
      <c r="F154" s="359" t="s">
        <v>1398</v>
      </c>
      <c r="G154" s="306"/>
      <c r="H154" s="358" t="s">
        <v>1432</v>
      </c>
      <c r="I154" s="358" t="s">
        <v>1394</v>
      </c>
      <c r="J154" s="358">
        <v>50</v>
      </c>
      <c r="K154" s="354"/>
    </row>
    <row r="155" s="1" customFormat="1" ht="15" customHeight="1">
      <c r="B155" s="331"/>
      <c r="C155" s="358" t="s">
        <v>1400</v>
      </c>
      <c r="D155" s="306"/>
      <c r="E155" s="306"/>
      <c r="F155" s="359" t="s">
        <v>1392</v>
      </c>
      <c r="G155" s="306"/>
      <c r="H155" s="358" t="s">
        <v>1432</v>
      </c>
      <c r="I155" s="358" t="s">
        <v>1402</v>
      </c>
      <c r="J155" s="358"/>
      <c r="K155" s="354"/>
    </row>
    <row r="156" s="1" customFormat="1" ht="15" customHeight="1">
      <c r="B156" s="331"/>
      <c r="C156" s="358" t="s">
        <v>1411</v>
      </c>
      <c r="D156" s="306"/>
      <c r="E156" s="306"/>
      <c r="F156" s="359" t="s">
        <v>1398</v>
      </c>
      <c r="G156" s="306"/>
      <c r="H156" s="358" t="s">
        <v>1432</v>
      </c>
      <c r="I156" s="358" t="s">
        <v>1394</v>
      </c>
      <c r="J156" s="358">
        <v>50</v>
      </c>
      <c r="K156" s="354"/>
    </row>
    <row r="157" s="1" customFormat="1" ht="15" customHeight="1">
      <c r="B157" s="331"/>
      <c r="C157" s="358" t="s">
        <v>1419</v>
      </c>
      <c r="D157" s="306"/>
      <c r="E157" s="306"/>
      <c r="F157" s="359" t="s">
        <v>1398</v>
      </c>
      <c r="G157" s="306"/>
      <c r="H157" s="358" t="s">
        <v>1432</v>
      </c>
      <c r="I157" s="358" t="s">
        <v>1394</v>
      </c>
      <c r="J157" s="358">
        <v>50</v>
      </c>
      <c r="K157" s="354"/>
    </row>
    <row r="158" s="1" customFormat="1" ht="15" customHeight="1">
      <c r="B158" s="331"/>
      <c r="C158" s="358" t="s">
        <v>1417</v>
      </c>
      <c r="D158" s="306"/>
      <c r="E158" s="306"/>
      <c r="F158" s="359" t="s">
        <v>1398</v>
      </c>
      <c r="G158" s="306"/>
      <c r="H158" s="358" t="s">
        <v>1432</v>
      </c>
      <c r="I158" s="358" t="s">
        <v>1394</v>
      </c>
      <c r="J158" s="358">
        <v>50</v>
      </c>
      <c r="K158" s="354"/>
    </row>
    <row r="159" s="1" customFormat="1" ht="15" customHeight="1">
      <c r="B159" s="331"/>
      <c r="C159" s="358" t="s">
        <v>102</v>
      </c>
      <c r="D159" s="306"/>
      <c r="E159" s="306"/>
      <c r="F159" s="359" t="s">
        <v>1392</v>
      </c>
      <c r="G159" s="306"/>
      <c r="H159" s="358" t="s">
        <v>1454</v>
      </c>
      <c r="I159" s="358" t="s">
        <v>1394</v>
      </c>
      <c r="J159" s="358" t="s">
        <v>1455</v>
      </c>
      <c r="K159" s="354"/>
    </row>
    <row r="160" s="1" customFormat="1" ht="15" customHeight="1">
      <c r="B160" s="331"/>
      <c r="C160" s="358" t="s">
        <v>1456</v>
      </c>
      <c r="D160" s="306"/>
      <c r="E160" s="306"/>
      <c r="F160" s="359" t="s">
        <v>1392</v>
      </c>
      <c r="G160" s="306"/>
      <c r="H160" s="358" t="s">
        <v>1457</v>
      </c>
      <c r="I160" s="358" t="s">
        <v>1427</v>
      </c>
      <c r="J160" s="358"/>
      <c r="K160" s="354"/>
    </row>
    <row r="161" s="1" customFormat="1" ht="15" customHeight="1">
      <c r="B161" s="360"/>
      <c r="C161" s="340"/>
      <c r="D161" s="340"/>
      <c r="E161" s="340"/>
      <c r="F161" s="340"/>
      <c r="G161" s="340"/>
      <c r="H161" s="340"/>
      <c r="I161" s="340"/>
      <c r="J161" s="340"/>
      <c r="K161" s="361"/>
    </row>
    <row r="162" s="1" customFormat="1" ht="18.75" customHeight="1">
      <c r="B162" s="342"/>
      <c r="C162" s="352"/>
      <c r="D162" s="352"/>
      <c r="E162" s="352"/>
      <c r="F162" s="362"/>
      <c r="G162" s="352"/>
      <c r="H162" s="352"/>
      <c r="I162" s="352"/>
      <c r="J162" s="352"/>
      <c r="K162" s="342"/>
    </row>
    <row r="163" s="1" customFormat="1" ht="18.75" customHeight="1">
      <c r="B163" s="314"/>
      <c r="C163" s="314"/>
      <c r="D163" s="314"/>
      <c r="E163" s="314"/>
      <c r="F163" s="314"/>
      <c r="G163" s="314"/>
      <c r="H163" s="314"/>
      <c r="I163" s="314"/>
      <c r="J163" s="314"/>
      <c r="K163" s="314"/>
    </row>
    <row r="164" s="1" customFormat="1" ht="7.5" customHeight="1">
      <c r="B164" s="293"/>
      <c r="C164" s="294"/>
      <c r="D164" s="294"/>
      <c r="E164" s="294"/>
      <c r="F164" s="294"/>
      <c r="G164" s="294"/>
      <c r="H164" s="294"/>
      <c r="I164" s="294"/>
      <c r="J164" s="294"/>
      <c r="K164" s="295"/>
    </row>
    <row r="165" s="1" customFormat="1" ht="45" customHeight="1">
      <c r="B165" s="296"/>
      <c r="C165" s="297" t="s">
        <v>1458</v>
      </c>
      <c r="D165" s="297"/>
      <c r="E165" s="297"/>
      <c r="F165" s="297"/>
      <c r="G165" s="297"/>
      <c r="H165" s="297"/>
      <c r="I165" s="297"/>
      <c r="J165" s="297"/>
      <c r="K165" s="298"/>
    </row>
    <row r="166" s="1" customFormat="1" ht="17.25" customHeight="1">
      <c r="B166" s="296"/>
      <c r="C166" s="321" t="s">
        <v>1386</v>
      </c>
      <c r="D166" s="321"/>
      <c r="E166" s="321"/>
      <c r="F166" s="321" t="s">
        <v>1387</v>
      </c>
      <c r="G166" s="363"/>
      <c r="H166" s="364" t="s">
        <v>58</v>
      </c>
      <c r="I166" s="364" t="s">
        <v>61</v>
      </c>
      <c r="J166" s="321" t="s">
        <v>1388</v>
      </c>
      <c r="K166" s="298"/>
    </row>
    <row r="167" s="1" customFormat="1" ht="17.25" customHeight="1">
      <c r="B167" s="299"/>
      <c r="C167" s="323" t="s">
        <v>1389</v>
      </c>
      <c r="D167" s="323"/>
      <c r="E167" s="323"/>
      <c r="F167" s="324" t="s">
        <v>1390</v>
      </c>
      <c r="G167" s="365"/>
      <c r="H167" s="366"/>
      <c r="I167" s="366"/>
      <c r="J167" s="323" t="s">
        <v>1391</v>
      </c>
      <c r="K167" s="301"/>
    </row>
    <row r="168" s="1" customFormat="1" ht="5.25" customHeight="1">
      <c r="B168" s="331"/>
      <c r="C168" s="326"/>
      <c r="D168" s="326"/>
      <c r="E168" s="326"/>
      <c r="F168" s="326"/>
      <c r="G168" s="327"/>
      <c r="H168" s="326"/>
      <c r="I168" s="326"/>
      <c r="J168" s="326"/>
      <c r="K168" s="354"/>
    </row>
    <row r="169" s="1" customFormat="1" ht="15" customHeight="1">
      <c r="B169" s="331"/>
      <c r="C169" s="306" t="s">
        <v>1395</v>
      </c>
      <c r="D169" s="306"/>
      <c r="E169" s="306"/>
      <c r="F169" s="329" t="s">
        <v>1392</v>
      </c>
      <c r="G169" s="306"/>
      <c r="H169" s="306" t="s">
        <v>1432</v>
      </c>
      <c r="I169" s="306" t="s">
        <v>1394</v>
      </c>
      <c r="J169" s="306">
        <v>120</v>
      </c>
      <c r="K169" s="354"/>
    </row>
    <row r="170" s="1" customFormat="1" ht="15" customHeight="1">
      <c r="B170" s="331"/>
      <c r="C170" s="306" t="s">
        <v>1441</v>
      </c>
      <c r="D170" s="306"/>
      <c r="E170" s="306"/>
      <c r="F170" s="329" t="s">
        <v>1392</v>
      </c>
      <c r="G170" s="306"/>
      <c r="H170" s="306" t="s">
        <v>1442</v>
      </c>
      <c r="I170" s="306" t="s">
        <v>1394</v>
      </c>
      <c r="J170" s="306" t="s">
        <v>1443</v>
      </c>
      <c r="K170" s="354"/>
    </row>
    <row r="171" s="1" customFormat="1" ht="15" customHeight="1">
      <c r="B171" s="331"/>
      <c r="C171" s="306" t="s">
        <v>89</v>
      </c>
      <c r="D171" s="306"/>
      <c r="E171" s="306"/>
      <c r="F171" s="329" t="s">
        <v>1392</v>
      </c>
      <c r="G171" s="306"/>
      <c r="H171" s="306" t="s">
        <v>1459</v>
      </c>
      <c r="I171" s="306" t="s">
        <v>1394</v>
      </c>
      <c r="J171" s="306" t="s">
        <v>1443</v>
      </c>
      <c r="K171" s="354"/>
    </row>
    <row r="172" s="1" customFormat="1" ht="15" customHeight="1">
      <c r="B172" s="331"/>
      <c r="C172" s="306" t="s">
        <v>1397</v>
      </c>
      <c r="D172" s="306"/>
      <c r="E172" s="306"/>
      <c r="F172" s="329" t="s">
        <v>1398</v>
      </c>
      <c r="G172" s="306"/>
      <c r="H172" s="306" t="s">
        <v>1459</v>
      </c>
      <c r="I172" s="306" t="s">
        <v>1394</v>
      </c>
      <c r="J172" s="306">
        <v>50</v>
      </c>
      <c r="K172" s="354"/>
    </row>
    <row r="173" s="1" customFormat="1" ht="15" customHeight="1">
      <c r="B173" s="331"/>
      <c r="C173" s="306" t="s">
        <v>1400</v>
      </c>
      <c r="D173" s="306"/>
      <c r="E173" s="306"/>
      <c r="F173" s="329" t="s">
        <v>1392</v>
      </c>
      <c r="G173" s="306"/>
      <c r="H173" s="306" t="s">
        <v>1459</v>
      </c>
      <c r="I173" s="306" t="s">
        <v>1402</v>
      </c>
      <c r="J173" s="306"/>
      <c r="K173" s="354"/>
    </row>
    <row r="174" s="1" customFormat="1" ht="15" customHeight="1">
      <c r="B174" s="331"/>
      <c r="C174" s="306" t="s">
        <v>1411</v>
      </c>
      <c r="D174" s="306"/>
      <c r="E174" s="306"/>
      <c r="F174" s="329" t="s">
        <v>1398</v>
      </c>
      <c r="G174" s="306"/>
      <c r="H174" s="306" t="s">
        <v>1459</v>
      </c>
      <c r="I174" s="306" t="s">
        <v>1394</v>
      </c>
      <c r="J174" s="306">
        <v>50</v>
      </c>
      <c r="K174" s="354"/>
    </row>
    <row r="175" s="1" customFormat="1" ht="15" customHeight="1">
      <c r="B175" s="331"/>
      <c r="C175" s="306" t="s">
        <v>1419</v>
      </c>
      <c r="D175" s="306"/>
      <c r="E175" s="306"/>
      <c r="F175" s="329" t="s">
        <v>1398</v>
      </c>
      <c r="G175" s="306"/>
      <c r="H175" s="306" t="s">
        <v>1459</v>
      </c>
      <c r="I175" s="306" t="s">
        <v>1394</v>
      </c>
      <c r="J175" s="306">
        <v>50</v>
      </c>
      <c r="K175" s="354"/>
    </row>
    <row r="176" s="1" customFormat="1" ht="15" customHeight="1">
      <c r="B176" s="331"/>
      <c r="C176" s="306" t="s">
        <v>1417</v>
      </c>
      <c r="D176" s="306"/>
      <c r="E176" s="306"/>
      <c r="F176" s="329" t="s">
        <v>1398</v>
      </c>
      <c r="G176" s="306"/>
      <c r="H176" s="306" t="s">
        <v>1459</v>
      </c>
      <c r="I176" s="306" t="s">
        <v>1394</v>
      </c>
      <c r="J176" s="306">
        <v>50</v>
      </c>
      <c r="K176" s="354"/>
    </row>
    <row r="177" s="1" customFormat="1" ht="15" customHeight="1">
      <c r="B177" s="331"/>
      <c r="C177" s="306" t="s">
        <v>123</v>
      </c>
      <c r="D177" s="306"/>
      <c r="E177" s="306"/>
      <c r="F177" s="329" t="s">
        <v>1392</v>
      </c>
      <c r="G177" s="306"/>
      <c r="H177" s="306" t="s">
        <v>1460</v>
      </c>
      <c r="I177" s="306" t="s">
        <v>1461</v>
      </c>
      <c r="J177" s="306"/>
      <c r="K177" s="354"/>
    </row>
    <row r="178" s="1" customFormat="1" ht="15" customHeight="1">
      <c r="B178" s="331"/>
      <c r="C178" s="306" t="s">
        <v>61</v>
      </c>
      <c r="D178" s="306"/>
      <c r="E178" s="306"/>
      <c r="F178" s="329" t="s">
        <v>1392</v>
      </c>
      <c r="G178" s="306"/>
      <c r="H178" s="306" t="s">
        <v>1462</v>
      </c>
      <c r="I178" s="306" t="s">
        <v>1463</v>
      </c>
      <c r="J178" s="306">
        <v>1</v>
      </c>
      <c r="K178" s="354"/>
    </row>
    <row r="179" s="1" customFormat="1" ht="15" customHeight="1">
      <c r="B179" s="331"/>
      <c r="C179" s="306" t="s">
        <v>57</v>
      </c>
      <c r="D179" s="306"/>
      <c r="E179" s="306"/>
      <c r="F179" s="329" t="s">
        <v>1392</v>
      </c>
      <c r="G179" s="306"/>
      <c r="H179" s="306" t="s">
        <v>1464</v>
      </c>
      <c r="I179" s="306" t="s">
        <v>1394</v>
      </c>
      <c r="J179" s="306">
        <v>20</v>
      </c>
      <c r="K179" s="354"/>
    </row>
    <row r="180" s="1" customFormat="1" ht="15" customHeight="1">
      <c r="B180" s="331"/>
      <c r="C180" s="306" t="s">
        <v>58</v>
      </c>
      <c r="D180" s="306"/>
      <c r="E180" s="306"/>
      <c r="F180" s="329" t="s">
        <v>1392</v>
      </c>
      <c r="G180" s="306"/>
      <c r="H180" s="306" t="s">
        <v>1465</v>
      </c>
      <c r="I180" s="306" t="s">
        <v>1394</v>
      </c>
      <c r="J180" s="306">
        <v>255</v>
      </c>
      <c r="K180" s="354"/>
    </row>
    <row r="181" s="1" customFormat="1" ht="15" customHeight="1">
      <c r="B181" s="331"/>
      <c r="C181" s="306" t="s">
        <v>124</v>
      </c>
      <c r="D181" s="306"/>
      <c r="E181" s="306"/>
      <c r="F181" s="329" t="s">
        <v>1392</v>
      </c>
      <c r="G181" s="306"/>
      <c r="H181" s="306" t="s">
        <v>1356</v>
      </c>
      <c r="I181" s="306" t="s">
        <v>1394</v>
      </c>
      <c r="J181" s="306">
        <v>10</v>
      </c>
      <c r="K181" s="354"/>
    </row>
    <row r="182" s="1" customFormat="1" ht="15" customHeight="1">
      <c r="B182" s="331"/>
      <c r="C182" s="306" t="s">
        <v>125</v>
      </c>
      <c r="D182" s="306"/>
      <c r="E182" s="306"/>
      <c r="F182" s="329" t="s">
        <v>1392</v>
      </c>
      <c r="G182" s="306"/>
      <c r="H182" s="306" t="s">
        <v>1466</v>
      </c>
      <c r="I182" s="306" t="s">
        <v>1427</v>
      </c>
      <c r="J182" s="306"/>
      <c r="K182" s="354"/>
    </row>
    <row r="183" s="1" customFormat="1" ht="15" customHeight="1">
      <c r="B183" s="331"/>
      <c r="C183" s="306" t="s">
        <v>1467</v>
      </c>
      <c r="D183" s="306"/>
      <c r="E183" s="306"/>
      <c r="F183" s="329" t="s">
        <v>1392</v>
      </c>
      <c r="G183" s="306"/>
      <c r="H183" s="306" t="s">
        <v>1468</v>
      </c>
      <c r="I183" s="306" t="s">
        <v>1427</v>
      </c>
      <c r="J183" s="306"/>
      <c r="K183" s="354"/>
    </row>
    <row r="184" s="1" customFormat="1" ht="15" customHeight="1">
      <c r="B184" s="331"/>
      <c r="C184" s="306" t="s">
        <v>1456</v>
      </c>
      <c r="D184" s="306"/>
      <c r="E184" s="306"/>
      <c r="F184" s="329" t="s">
        <v>1392</v>
      </c>
      <c r="G184" s="306"/>
      <c r="H184" s="306" t="s">
        <v>1469</v>
      </c>
      <c r="I184" s="306" t="s">
        <v>1427</v>
      </c>
      <c r="J184" s="306"/>
      <c r="K184" s="354"/>
    </row>
    <row r="185" s="1" customFormat="1" ht="15" customHeight="1">
      <c r="B185" s="331"/>
      <c r="C185" s="306" t="s">
        <v>127</v>
      </c>
      <c r="D185" s="306"/>
      <c r="E185" s="306"/>
      <c r="F185" s="329" t="s">
        <v>1398</v>
      </c>
      <c r="G185" s="306"/>
      <c r="H185" s="306" t="s">
        <v>1470</v>
      </c>
      <c r="I185" s="306" t="s">
        <v>1394</v>
      </c>
      <c r="J185" s="306">
        <v>50</v>
      </c>
      <c r="K185" s="354"/>
    </row>
    <row r="186" s="1" customFormat="1" ht="15" customHeight="1">
      <c r="B186" s="331"/>
      <c r="C186" s="306" t="s">
        <v>1471</v>
      </c>
      <c r="D186" s="306"/>
      <c r="E186" s="306"/>
      <c r="F186" s="329" t="s">
        <v>1398</v>
      </c>
      <c r="G186" s="306"/>
      <c r="H186" s="306" t="s">
        <v>1472</v>
      </c>
      <c r="I186" s="306" t="s">
        <v>1473</v>
      </c>
      <c r="J186" s="306"/>
      <c r="K186" s="354"/>
    </row>
    <row r="187" s="1" customFormat="1" ht="15" customHeight="1">
      <c r="B187" s="331"/>
      <c r="C187" s="306" t="s">
        <v>1474</v>
      </c>
      <c r="D187" s="306"/>
      <c r="E187" s="306"/>
      <c r="F187" s="329" t="s">
        <v>1398</v>
      </c>
      <c r="G187" s="306"/>
      <c r="H187" s="306" t="s">
        <v>1475</v>
      </c>
      <c r="I187" s="306" t="s">
        <v>1473</v>
      </c>
      <c r="J187" s="306"/>
      <c r="K187" s="354"/>
    </row>
    <row r="188" s="1" customFormat="1" ht="15" customHeight="1">
      <c r="B188" s="331"/>
      <c r="C188" s="306" t="s">
        <v>1476</v>
      </c>
      <c r="D188" s="306"/>
      <c r="E188" s="306"/>
      <c r="F188" s="329" t="s">
        <v>1398</v>
      </c>
      <c r="G188" s="306"/>
      <c r="H188" s="306" t="s">
        <v>1477</v>
      </c>
      <c r="I188" s="306" t="s">
        <v>1473</v>
      </c>
      <c r="J188" s="306"/>
      <c r="K188" s="354"/>
    </row>
    <row r="189" s="1" customFormat="1" ht="15" customHeight="1">
      <c r="B189" s="331"/>
      <c r="C189" s="367" t="s">
        <v>1478</v>
      </c>
      <c r="D189" s="306"/>
      <c r="E189" s="306"/>
      <c r="F189" s="329" t="s">
        <v>1398</v>
      </c>
      <c r="G189" s="306"/>
      <c r="H189" s="306" t="s">
        <v>1479</v>
      </c>
      <c r="I189" s="306" t="s">
        <v>1480</v>
      </c>
      <c r="J189" s="368" t="s">
        <v>1481</v>
      </c>
      <c r="K189" s="354"/>
    </row>
    <row r="190" s="1" customFormat="1" ht="15" customHeight="1">
      <c r="B190" s="331"/>
      <c r="C190" s="367" t="s">
        <v>46</v>
      </c>
      <c r="D190" s="306"/>
      <c r="E190" s="306"/>
      <c r="F190" s="329" t="s">
        <v>1392</v>
      </c>
      <c r="G190" s="306"/>
      <c r="H190" s="303" t="s">
        <v>1482</v>
      </c>
      <c r="I190" s="306" t="s">
        <v>1483</v>
      </c>
      <c r="J190" s="306"/>
      <c r="K190" s="354"/>
    </row>
    <row r="191" s="1" customFormat="1" ht="15" customHeight="1">
      <c r="B191" s="331"/>
      <c r="C191" s="367" t="s">
        <v>1484</v>
      </c>
      <c r="D191" s="306"/>
      <c r="E191" s="306"/>
      <c r="F191" s="329" t="s">
        <v>1392</v>
      </c>
      <c r="G191" s="306"/>
      <c r="H191" s="306" t="s">
        <v>1485</v>
      </c>
      <c r="I191" s="306" t="s">
        <v>1427</v>
      </c>
      <c r="J191" s="306"/>
      <c r="K191" s="354"/>
    </row>
    <row r="192" s="1" customFormat="1" ht="15" customHeight="1">
      <c r="B192" s="331"/>
      <c r="C192" s="367" t="s">
        <v>1486</v>
      </c>
      <c r="D192" s="306"/>
      <c r="E192" s="306"/>
      <c r="F192" s="329" t="s">
        <v>1392</v>
      </c>
      <c r="G192" s="306"/>
      <c r="H192" s="306" t="s">
        <v>1487</v>
      </c>
      <c r="I192" s="306" t="s">
        <v>1427</v>
      </c>
      <c r="J192" s="306"/>
      <c r="K192" s="354"/>
    </row>
    <row r="193" s="1" customFormat="1" ht="15" customHeight="1">
      <c r="B193" s="331"/>
      <c r="C193" s="367" t="s">
        <v>1488</v>
      </c>
      <c r="D193" s="306"/>
      <c r="E193" s="306"/>
      <c r="F193" s="329" t="s">
        <v>1398</v>
      </c>
      <c r="G193" s="306"/>
      <c r="H193" s="306" t="s">
        <v>1489</v>
      </c>
      <c r="I193" s="306" t="s">
        <v>1427</v>
      </c>
      <c r="J193" s="306"/>
      <c r="K193" s="354"/>
    </row>
    <row r="194" s="1" customFormat="1" ht="15" customHeight="1">
      <c r="B194" s="360"/>
      <c r="C194" s="369"/>
      <c r="D194" s="340"/>
      <c r="E194" s="340"/>
      <c r="F194" s="340"/>
      <c r="G194" s="340"/>
      <c r="H194" s="340"/>
      <c r="I194" s="340"/>
      <c r="J194" s="340"/>
      <c r="K194" s="361"/>
    </row>
    <row r="195" s="1" customFormat="1" ht="18.75" customHeight="1">
      <c r="B195" s="342"/>
      <c r="C195" s="352"/>
      <c r="D195" s="352"/>
      <c r="E195" s="352"/>
      <c r="F195" s="362"/>
      <c r="G195" s="352"/>
      <c r="H195" s="352"/>
      <c r="I195" s="352"/>
      <c r="J195" s="352"/>
      <c r="K195" s="342"/>
    </row>
    <row r="196" s="1" customFormat="1" ht="18.75" customHeight="1">
      <c r="B196" s="342"/>
      <c r="C196" s="352"/>
      <c r="D196" s="352"/>
      <c r="E196" s="352"/>
      <c r="F196" s="362"/>
      <c r="G196" s="352"/>
      <c r="H196" s="352"/>
      <c r="I196" s="352"/>
      <c r="J196" s="352"/>
      <c r="K196" s="342"/>
    </row>
    <row r="197" s="1" customFormat="1" ht="18.75" customHeight="1">
      <c r="B197" s="314"/>
      <c r="C197" s="314"/>
      <c r="D197" s="314"/>
      <c r="E197" s="314"/>
      <c r="F197" s="314"/>
      <c r="G197" s="314"/>
      <c r="H197" s="314"/>
      <c r="I197" s="314"/>
      <c r="J197" s="314"/>
      <c r="K197" s="314"/>
    </row>
    <row r="198" s="1" customFormat="1" ht="13.5">
      <c r="B198" s="293"/>
      <c r="C198" s="294"/>
      <c r="D198" s="294"/>
      <c r="E198" s="294"/>
      <c r="F198" s="294"/>
      <c r="G198" s="294"/>
      <c r="H198" s="294"/>
      <c r="I198" s="294"/>
      <c r="J198" s="294"/>
      <c r="K198" s="295"/>
    </row>
    <row r="199" s="1" customFormat="1" ht="21">
      <c r="B199" s="296"/>
      <c r="C199" s="297" t="s">
        <v>1490</v>
      </c>
      <c r="D199" s="297"/>
      <c r="E199" s="297"/>
      <c r="F199" s="297"/>
      <c r="G199" s="297"/>
      <c r="H199" s="297"/>
      <c r="I199" s="297"/>
      <c r="J199" s="297"/>
      <c r="K199" s="298"/>
    </row>
    <row r="200" s="1" customFormat="1" ht="25.5" customHeight="1">
      <c r="B200" s="296"/>
      <c r="C200" s="370" t="s">
        <v>1491</v>
      </c>
      <c r="D200" s="370"/>
      <c r="E200" s="370"/>
      <c r="F200" s="370" t="s">
        <v>1492</v>
      </c>
      <c r="G200" s="371"/>
      <c r="H200" s="370" t="s">
        <v>1493</v>
      </c>
      <c r="I200" s="370"/>
      <c r="J200" s="370"/>
      <c r="K200" s="298"/>
    </row>
    <row r="201" s="1" customFormat="1" ht="5.25" customHeight="1">
      <c r="B201" s="331"/>
      <c r="C201" s="326"/>
      <c r="D201" s="326"/>
      <c r="E201" s="326"/>
      <c r="F201" s="326"/>
      <c r="G201" s="352"/>
      <c r="H201" s="326"/>
      <c r="I201" s="326"/>
      <c r="J201" s="326"/>
      <c r="K201" s="354"/>
    </row>
    <row r="202" s="1" customFormat="1" ht="15" customHeight="1">
      <c r="B202" s="331"/>
      <c r="C202" s="306" t="s">
        <v>1483</v>
      </c>
      <c r="D202" s="306"/>
      <c r="E202" s="306"/>
      <c r="F202" s="329" t="s">
        <v>47</v>
      </c>
      <c r="G202" s="306"/>
      <c r="H202" s="306" t="s">
        <v>1494</v>
      </c>
      <c r="I202" s="306"/>
      <c r="J202" s="306"/>
      <c r="K202" s="354"/>
    </row>
    <row r="203" s="1" customFormat="1" ht="15" customHeight="1">
      <c r="B203" s="331"/>
      <c r="C203" s="306"/>
      <c r="D203" s="306"/>
      <c r="E203" s="306"/>
      <c r="F203" s="329" t="s">
        <v>48</v>
      </c>
      <c r="G203" s="306"/>
      <c r="H203" s="306" t="s">
        <v>1495</v>
      </c>
      <c r="I203" s="306"/>
      <c r="J203" s="306"/>
      <c r="K203" s="354"/>
    </row>
    <row r="204" s="1" customFormat="1" ht="15" customHeight="1">
      <c r="B204" s="331"/>
      <c r="C204" s="306"/>
      <c r="D204" s="306"/>
      <c r="E204" s="306"/>
      <c r="F204" s="329" t="s">
        <v>51</v>
      </c>
      <c r="G204" s="306"/>
      <c r="H204" s="306" t="s">
        <v>1496</v>
      </c>
      <c r="I204" s="306"/>
      <c r="J204" s="306"/>
      <c r="K204" s="354"/>
    </row>
    <row r="205" s="1" customFormat="1" ht="15" customHeight="1">
      <c r="B205" s="331"/>
      <c r="C205" s="306"/>
      <c r="D205" s="306"/>
      <c r="E205" s="306"/>
      <c r="F205" s="329" t="s">
        <v>49</v>
      </c>
      <c r="G205" s="306"/>
      <c r="H205" s="306" t="s">
        <v>1497</v>
      </c>
      <c r="I205" s="306"/>
      <c r="J205" s="306"/>
      <c r="K205" s="354"/>
    </row>
    <row r="206" s="1" customFormat="1" ht="15" customHeight="1">
      <c r="B206" s="331"/>
      <c r="C206" s="306"/>
      <c r="D206" s="306"/>
      <c r="E206" s="306"/>
      <c r="F206" s="329" t="s">
        <v>50</v>
      </c>
      <c r="G206" s="306"/>
      <c r="H206" s="306" t="s">
        <v>1498</v>
      </c>
      <c r="I206" s="306"/>
      <c r="J206" s="306"/>
      <c r="K206" s="354"/>
    </row>
    <row r="207" s="1" customFormat="1" ht="15" customHeight="1">
      <c r="B207" s="331"/>
      <c r="C207" s="306"/>
      <c r="D207" s="306"/>
      <c r="E207" s="306"/>
      <c r="F207" s="329"/>
      <c r="G207" s="306"/>
      <c r="H207" s="306"/>
      <c r="I207" s="306"/>
      <c r="J207" s="306"/>
      <c r="K207" s="354"/>
    </row>
    <row r="208" s="1" customFormat="1" ht="15" customHeight="1">
      <c r="B208" s="331"/>
      <c r="C208" s="306" t="s">
        <v>1439</v>
      </c>
      <c r="D208" s="306"/>
      <c r="E208" s="306"/>
      <c r="F208" s="329" t="s">
        <v>83</v>
      </c>
      <c r="G208" s="306"/>
      <c r="H208" s="306" t="s">
        <v>1499</v>
      </c>
      <c r="I208" s="306"/>
      <c r="J208" s="306"/>
      <c r="K208" s="354"/>
    </row>
    <row r="209" s="1" customFormat="1" ht="15" customHeight="1">
      <c r="B209" s="331"/>
      <c r="C209" s="306"/>
      <c r="D209" s="306"/>
      <c r="E209" s="306"/>
      <c r="F209" s="329" t="s">
        <v>1335</v>
      </c>
      <c r="G209" s="306"/>
      <c r="H209" s="306" t="s">
        <v>1336</v>
      </c>
      <c r="I209" s="306"/>
      <c r="J209" s="306"/>
      <c r="K209" s="354"/>
    </row>
    <row r="210" s="1" customFormat="1" ht="15" customHeight="1">
      <c r="B210" s="331"/>
      <c r="C210" s="306"/>
      <c r="D210" s="306"/>
      <c r="E210" s="306"/>
      <c r="F210" s="329" t="s">
        <v>1333</v>
      </c>
      <c r="G210" s="306"/>
      <c r="H210" s="306" t="s">
        <v>1500</v>
      </c>
      <c r="I210" s="306"/>
      <c r="J210" s="306"/>
      <c r="K210" s="354"/>
    </row>
    <row r="211" s="1" customFormat="1" ht="15" customHeight="1">
      <c r="B211" s="372"/>
      <c r="C211" s="306"/>
      <c r="D211" s="306"/>
      <c r="E211" s="306"/>
      <c r="F211" s="329" t="s">
        <v>1337</v>
      </c>
      <c r="G211" s="367"/>
      <c r="H211" s="358" t="s">
        <v>1338</v>
      </c>
      <c r="I211" s="358"/>
      <c r="J211" s="358"/>
      <c r="K211" s="373"/>
    </row>
    <row r="212" s="1" customFormat="1" ht="15" customHeight="1">
      <c r="B212" s="372"/>
      <c r="C212" s="306"/>
      <c r="D212" s="306"/>
      <c r="E212" s="306"/>
      <c r="F212" s="329" t="s">
        <v>1339</v>
      </c>
      <c r="G212" s="367"/>
      <c r="H212" s="358" t="s">
        <v>1501</v>
      </c>
      <c r="I212" s="358"/>
      <c r="J212" s="358"/>
      <c r="K212" s="373"/>
    </row>
    <row r="213" s="1" customFormat="1" ht="15" customHeight="1">
      <c r="B213" s="372"/>
      <c r="C213" s="306"/>
      <c r="D213" s="306"/>
      <c r="E213" s="306"/>
      <c r="F213" s="329"/>
      <c r="G213" s="367"/>
      <c r="H213" s="358"/>
      <c r="I213" s="358"/>
      <c r="J213" s="358"/>
      <c r="K213" s="373"/>
    </row>
    <row r="214" s="1" customFormat="1" ht="15" customHeight="1">
      <c r="B214" s="372"/>
      <c r="C214" s="306" t="s">
        <v>1463</v>
      </c>
      <c r="D214" s="306"/>
      <c r="E214" s="306"/>
      <c r="F214" s="329">
        <v>1</v>
      </c>
      <c r="G214" s="367"/>
      <c r="H214" s="358" t="s">
        <v>1502</v>
      </c>
      <c r="I214" s="358"/>
      <c r="J214" s="358"/>
      <c r="K214" s="373"/>
    </row>
    <row r="215" s="1" customFormat="1" ht="15" customHeight="1">
      <c r="B215" s="372"/>
      <c r="C215" s="306"/>
      <c r="D215" s="306"/>
      <c r="E215" s="306"/>
      <c r="F215" s="329">
        <v>2</v>
      </c>
      <c r="G215" s="367"/>
      <c r="H215" s="358" t="s">
        <v>1503</v>
      </c>
      <c r="I215" s="358"/>
      <c r="J215" s="358"/>
      <c r="K215" s="373"/>
    </row>
    <row r="216" s="1" customFormat="1" ht="15" customHeight="1">
      <c r="B216" s="372"/>
      <c r="C216" s="306"/>
      <c r="D216" s="306"/>
      <c r="E216" s="306"/>
      <c r="F216" s="329">
        <v>3</v>
      </c>
      <c r="G216" s="367"/>
      <c r="H216" s="358" t="s">
        <v>1504</v>
      </c>
      <c r="I216" s="358"/>
      <c r="J216" s="358"/>
      <c r="K216" s="373"/>
    </row>
    <row r="217" s="1" customFormat="1" ht="15" customHeight="1">
      <c r="B217" s="372"/>
      <c r="C217" s="306"/>
      <c r="D217" s="306"/>
      <c r="E217" s="306"/>
      <c r="F217" s="329">
        <v>4</v>
      </c>
      <c r="G217" s="367"/>
      <c r="H217" s="358" t="s">
        <v>1505</v>
      </c>
      <c r="I217" s="358"/>
      <c r="J217" s="358"/>
      <c r="K217" s="373"/>
    </row>
    <row r="218" s="1" customFormat="1" ht="12.75" customHeight="1">
      <c r="B218" s="374"/>
      <c r="C218" s="375"/>
      <c r="D218" s="375"/>
      <c r="E218" s="375"/>
      <c r="F218" s="375"/>
      <c r="G218" s="375"/>
      <c r="H218" s="375"/>
      <c r="I218" s="375"/>
      <c r="J218" s="375"/>
      <c r="K218" s="37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JANA-NTB\Jana</dc:creator>
  <cp:lastModifiedBy>JANA-NTB\Jana</cp:lastModifiedBy>
  <dcterms:created xsi:type="dcterms:W3CDTF">2023-06-28T07:18:13Z</dcterms:created>
  <dcterms:modified xsi:type="dcterms:W3CDTF">2023-06-28T07:18:20Z</dcterms:modified>
</cp:coreProperties>
</file>