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320 - Oprava balkonů a s..." sheetId="2" r:id="rId2"/>
    <sheet name="2321 - Oprava balkonů a s..." sheetId="3" r:id="rId3"/>
    <sheet name="2322 - Oprava balkonů a s...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_FilterDatabase" localSheetId="1" hidden="1">'2320 - Oprava balkonů a s...'!$C$97:$K$456</definedName>
    <definedName name="_xlnm.Print_Area" localSheetId="1">'2320 - Oprava balkonů a s...'!$C$4:$J$39,'2320 - Oprava balkonů a s...'!$C$45:$J$79,'2320 - Oprava balkonů a s...'!$C$85:$K$456</definedName>
    <definedName name="_xlnm._FilterDatabase" localSheetId="2" hidden="1">'2321 - Oprava balkonů a s...'!$C$97:$K$448</definedName>
    <definedName name="_xlnm.Print_Area" localSheetId="2">'2321 - Oprava balkonů a s...'!$C$4:$J$39,'2321 - Oprava balkonů a s...'!$C$45:$J$79,'2321 - Oprava balkonů a s...'!$C$85:$K$448</definedName>
    <definedName name="_xlnm._FilterDatabase" localSheetId="3" hidden="1">'2322 - Oprava balkonů a s...'!$C$96:$K$451</definedName>
    <definedName name="_xlnm.Print_Area" localSheetId="3">'2322 - Oprava balkonů a s...'!$C$4:$J$39,'2322 - Oprava balkonů a s...'!$C$45:$J$78,'2322 - Oprava balkonů a s...'!$C$84:$K$451</definedName>
    <definedName name="_xlnm.Print_Area" localSheetId="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'2320 - Oprava balkonů a s...'!$97:$97</definedName>
    <definedName name="_xlnm.Print_Titles" localSheetId="2">'2321 - Oprava balkonů a s...'!$97:$97</definedName>
    <definedName name="_xlnm.Print_Titles" localSheetId="3">'2322 - Oprava balkonů a s...'!$96:$96</definedName>
  </definedNames>
  <calcPr fullCalcOnLoad="1"/>
</workbook>
</file>

<file path=xl/sharedStrings.xml><?xml version="1.0" encoding="utf-8"?>
<sst xmlns="http://schemas.openxmlformats.org/spreadsheetml/2006/main" count="9696" uniqueCount="1013">
  <si>
    <t>Export Komplet</t>
  </si>
  <si>
    <t>VZ</t>
  </si>
  <si>
    <t>2.0</t>
  </si>
  <si>
    <t>ZAMOK</t>
  </si>
  <si>
    <t>False</t>
  </si>
  <si>
    <t>{ce6973f0-edc0-4971-9f73-73a22500722f}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</si>
  <si>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</si>
  <si>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</si>
  <si>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</si>
  <si>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</si>
  <si>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</si>
  <si>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</si>
  <si>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</si>
  <si>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</si>
  <si>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202308e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</si>
  <si>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</si>
  <si>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</si>
  <si>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Ul. T.G.Masaryka č.p.2320, 2321, 2322 Oprava balkonů a soklů</t>
  </si>
  <si>
    <t>KSO:</t>
  </si>
  <si>
    <t/>
  </si>
  <si>
    <t>CC-CZ:</t>
  </si>
  <si>
    <t>Místo:</t>
  </si>
  <si>
    <t>Frýdek-Místek</t>
  </si>
  <si>
    <t>Datum:</t>
  </si>
  <si>
    <t>5. 7. 2023</t>
  </si>
  <si>
    <t>Zadavatel:</t>
  </si>
  <si>
    <t>IČ:</t>
  </si>
  <si>
    <t>00296643</t>
  </si>
  <si>
    <t>Statutární město Frýdek-Místek</t>
  </si>
  <si>
    <t>DIČ:</t>
  </si>
  <si>
    <t>CZ00296643</t>
  </si>
  <si>
    <t>Uchazeč:</t>
  </si>
  <si>
    <t>Vyplň údaj</t>
  </si>
  <si>
    <t>Projektant:</t>
  </si>
  <si>
    <t>26847779</t>
  </si>
  <si>
    <t>CONSTRUCTUS s.r.o.</t>
  </si>
  <si>
    <t>CZ26847779</t>
  </si>
  <si>
    <t>True</t>
  </si>
  <si>
    <t>Zpracovatel:</t>
  </si>
  <si>
    <t>Ing. Jana Koběrská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</si>
  <si>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</si>
  <si>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</si>
  <si>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</si>
  <si>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</si>
  <si>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</si>
  <si>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</si>
  <si>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</si>
  <si>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</si>
  <si>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</si>
  <si>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</si>
  <si>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</si>
  <si>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</si>
  <si>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</si>
  <si>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</si>
  <si>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</si>
  <si>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</si>
  <si>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</si>
  <si>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</si>
  <si>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</si>
  <si>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</si>
  <si>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</si>
  <si>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</si>
  <si>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</si>
  <si>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</si>
  <si>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</si>
  <si>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</si>
  <si>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</si>
  <si>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</si>
  <si>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</si>
  <si>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</si>
  <si>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</si>
  <si>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</si>
  <si>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</si>
  <si>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</si>
  <si>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</si>
  <si>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</si>
  <si>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</si>
  <si>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</si>
  <si>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</si>
  <si>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</si>
  <si>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</si>
  <si>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2320</t>
  </si>
  <si>
    <t>Oprava balkonů a soklů č.p. 2320</t>
  </si>
  <si>
    <t>STA</t>
  </si>
  <si>
    <t>1</t>
  </si>
  <si>
    <t>{6055f35d-38aa-45c4-a5b2-50438d21bca7}</t>
  </si>
  <si>
    <t>2321</t>
  </si>
  <si>
    <t>Oprava balkonů a soklů č.p. 2321</t>
  </si>
  <si>
    <t>{f4d707da-30fa-44a1-9317-641263f8f671}</t>
  </si>
  <si>
    <t>2322</t>
  </si>
  <si>
    <t>Oprava balkonů a soklů č.p. 2322</t>
  </si>
  <si>
    <t>{69e9c827-3b54-4884-b853-8d30dbf474d7}</t>
  </si>
  <si>
    <t>KRYCÍ LIST SOUPISU PRACÍ</t>
  </si>
  <si>
    <t>Objekt:</t>
  </si>
  <si>
    <t>2320 - Oprava balkonů a soklů č.p. 2320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</si>
  <si>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</si>
  <si>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</si>
  <si>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</si>
  <si>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</si>
  <si>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</si>
  <si>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</si>
  <si>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</si>
  <si>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</si>
  <si>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</si>
  <si>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</si>
  <si>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</si>
  <si>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</si>
  <si>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</si>
  <si>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</si>
  <si>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764 - Konstrukce klempířské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</si>
  <si>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</si>
  <si>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</si>
  <si>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</si>
  <si>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</si>
  <si>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</si>
  <si>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</si>
  <si>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</si>
  <si>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VRN5 - Finanční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</si>
  <si>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</si>
  <si>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</si>
  <si>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</si>
  <si>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</si>
  <si>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</si>
  <si>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</si>
  <si>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</si>
  <si>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</si>
  <si>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</si>
  <si>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</si>
  <si>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</si>
  <si>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</si>
  <si>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</si>
  <si>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</si>
  <si>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</si>
  <si>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</si>
  <si>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</si>
  <si>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</si>
  <si>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</si>
  <si>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</si>
  <si>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</si>
  <si>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CS ÚRS 2022 01</t>
  </si>
  <si>
    <t>4</t>
  </si>
  <si>
    <t>2</t>
  </si>
  <si>
    <t>-1335249944</t>
  </si>
  <si>
    <t>PP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</si>
  <si>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</si>
  <si>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Online PSC</t>
  </si>
  <si>
    <t>https://podminky.urs.cz/item/CS_URS_2022_01/113106123</t>
  </si>
  <si>
    <t>VV</t>
  </si>
  <si>
    <t>0,3*19,59</t>
  </si>
  <si>
    <t>3</t>
  </si>
  <si>
    <t>Svislé a kompletní konstrukce</t>
  </si>
  <si>
    <t>310237241</t>
  </si>
  <si>
    <t>Zazdívka otvorů pl přes 0,09 do 0,25 m2 ve zdivu nadzákladovém cihlami pálenými tl do 300 mm</t>
  </si>
  <si>
    <t>kus</t>
  </si>
  <si>
    <t>-1266770075</t>
  </si>
  <si>
    <t>Zazdívka otvorů ve zdivu nadzákladovém cihlami pálenými plochy přes 0,09 m2 do 0,25 m2, ve zdi tl. do 300 mm</t>
  </si>
  <si>
    <t>https://podminky.urs.cz/item/CS_URS_2022_01/310237241</t>
  </si>
  <si>
    <t>5</t>
  </si>
  <si>
    <t>Komunikace pozemní</t>
  </si>
  <si>
    <t>596211110</t>
  </si>
  <si>
    <t>Kladení zámkové dlažby komunikací pro pěší ručně tl 60 mm skupiny A pl do 50 m2</t>
  </si>
  <si>
    <t>756613812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</si>
  <si>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</si>
  <si>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https://podminky.urs.cz/item/CS_URS_2022_01/596211110</t>
  </si>
  <si>
    <t>6</t>
  </si>
  <si>
    <t>Úpravy povrchů, podlahy a osazování výplní</t>
  </si>
  <si>
    <t>622131121</t>
  </si>
  <si>
    <t>Penetrační nátěr vnějších stěn nanášený ručně</t>
  </si>
  <si>
    <t>1371389685</t>
  </si>
  <si>
    <t>Podkladní a spojovací vrstva vnějších omítaných ploch penetrace nanášená ručně stěn</t>
  </si>
  <si>
    <t>https://podminky.urs.cz/item/CS_URS_2022_01/622131121</t>
  </si>
  <si>
    <t>Podklad</t>
  </si>
  <si>
    <t>0,5*(0,5+0,72+2*0,1)*19,59</t>
  </si>
  <si>
    <t>-0,1*(1,01+2,65+2,65+1,02)</t>
  </si>
  <si>
    <t>-0,5*(0,5+0,72)*(1,64*3)</t>
  </si>
  <si>
    <t>0,6*2*0,55+0,6*2*0,61</t>
  </si>
  <si>
    <t>0,61*(0,05+0,11*2+0,32+0,18)*2</t>
  </si>
  <si>
    <t>Mezisoučet</t>
  </si>
  <si>
    <t>Včetně parapetů</t>
  </si>
  <si>
    <t>0,1*(1,06*2+2,65*2)</t>
  </si>
  <si>
    <t>Součet</t>
  </si>
  <si>
    <t>622142001</t>
  </si>
  <si>
    <t>Potažení vnějších stěn sklovláknitým pletivem vtlačeným do tenkovrstvé hmoty</t>
  </si>
  <si>
    <t>2117017449</t>
  </si>
  <si>
    <t>Potažení vnějších ploch pletivem v ploše nebo pruzích, na plném podkladu sklovláknitým vtlačením do tmelu stěn</t>
  </si>
  <si>
    <t>https://podminky.urs.cz/item/CS_URS_2022_01/622142001</t>
  </si>
  <si>
    <t>622151021</t>
  </si>
  <si>
    <t>Penetrační akrylátový nátěr vnějších mozaikových tenkovrstvých omítek stěn</t>
  </si>
  <si>
    <t>-178348048</t>
  </si>
  <si>
    <t>Penetrační nátěr vnějších pastovitých tenkovrstvých omítek mozaikových akrylátový stěn</t>
  </si>
  <si>
    <t>https://podminky.urs.cz/item/CS_URS_2022_01/622151021</t>
  </si>
  <si>
    <t>7</t>
  </si>
  <si>
    <t>622321111</t>
  </si>
  <si>
    <t>Vápenocementová omítka hrubá jednovrstvá zatřená vnějších stěn nanášená ručně</t>
  </si>
  <si>
    <t>1594069473</t>
  </si>
  <si>
    <t>Omítka vápenocementová vnějších ploch nanášená ručně jednovrstvá, tloušťky do 15 mm hrubá zatřená stěn</t>
  </si>
  <si>
    <t>https://podminky.urs.cz/item/CS_URS_2022_01/622321111</t>
  </si>
  <si>
    <t>8</t>
  </si>
  <si>
    <t>622321121</t>
  </si>
  <si>
    <t>Vápenocementová omítka hladká jednovrstvá vnějších stěn nanášená ručně</t>
  </si>
  <si>
    <t>-1906606817</t>
  </si>
  <si>
    <t>Omítka vápenocementová vnějších ploch nanášená ručně jednovrstvá, tloušťky do 15 mm hladká stěn</t>
  </si>
  <si>
    <t>https://podminky.urs.cz/item/CS_URS_2022_01/622321121</t>
  </si>
  <si>
    <t>9</t>
  </si>
  <si>
    <t>622511112</t>
  </si>
  <si>
    <t>Tenkovrstvá akrylátová mozaiková střednězrnná omítka vnějších stěn</t>
  </si>
  <si>
    <t>428480175</t>
  </si>
  <si>
    <t>Omítka tenkovrstvá akrylátová vnějších ploch probarvená bez penetrace mozaiková střednězrnná stěn</t>
  </si>
  <si>
    <t>https://podminky.urs.cz/item/CS_URS_2022_01/622511112</t>
  </si>
  <si>
    <t>10</t>
  </si>
  <si>
    <t>629991001</t>
  </si>
  <si>
    <t>Zakrytí podélných ploch fólií volně položenou</t>
  </si>
  <si>
    <t>1778089980</t>
  </si>
  <si>
    <t>Zakrytí vnějších ploch před znečištěním včetně pozdějšího odkrytí ploch podélných rovných (např. chodníků) fólií položenou volně</t>
  </si>
  <si>
    <t>https://podminky.urs.cz/item/CS_URS_2022_01/629991001</t>
  </si>
  <si>
    <t>1,0*19,59</t>
  </si>
  <si>
    <t>11</t>
  </si>
  <si>
    <t>629991011</t>
  </si>
  <si>
    <t>Zakrytí výplní otvorů a svislých ploch fólií přilepenou lepící páskou</t>
  </si>
  <si>
    <t>-237674911</t>
  </si>
  <si>
    <t>Zakrytí vnějších ploch před znečištěním včetně pozdějšího odkrytí výplní otvorů a svislých ploch fólií přilepenou lepící páskou</t>
  </si>
  <si>
    <t>https://podminky.urs.cz/item/CS_URS_2022_01/629991011</t>
  </si>
  <si>
    <t>Balkonové dveře</t>
  </si>
  <si>
    <t>1,4*2,4*2+0,8*2,4</t>
  </si>
  <si>
    <t>Venkovní dveře a výkladce</t>
  </si>
  <si>
    <t>1,64*2,4*3+1,02*2,82*2+2,65*2,82*2</t>
  </si>
  <si>
    <t>12</t>
  </si>
  <si>
    <t>629995101</t>
  </si>
  <si>
    <t>Očištění vnějších ploch tlakovou vodou</t>
  </si>
  <si>
    <t>1071075196</t>
  </si>
  <si>
    <t>Očištění vnějších ploch tlakovou vodou omytím</t>
  </si>
  <si>
    <t>https://podminky.urs.cz/item/CS_URS_2022_01/629995101</t>
  </si>
  <si>
    <t>13</t>
  </si>
  <si>
    <t>631351101</t>
  </si>
  <si>
    <t>Zřízení bednění rýh a hran v podlahách</t>
  </si>
  <si>
    <t>-838392323</t>
  </si>
  <si>
    <t>Bednění v podlahách rýh a hran zřízení</t>
  </si>
  <si>
    <t>https://podminky.urs.cz/item/CS_URS_2022_01/631351101</t>
  </si>
  <si>
    <t>0,5*(2,5+2*0,68)</t>
  </si>
  <si>
    <t>0,5*(1,95+2*0,68)*2</t>
  </si>
  <si>
    <t>14</t>
  </si>
  <si>
    <t>631351102</t>
  </si>
  <si>
    <t>Odstranění bednění rýh a hran v podlahách</t>
  </si>
  <si>
    <t>1041462533</t>
  </si>
  <si>
    <t>Bednění v podlahách rýh a hran odstranění</t>
  </si>
  <si>
    <t>https://podminky.urs.cz/item/CS_URS_2022_01/631351102</t>
  </si>
  <si>
    <t>632450131</t>
  </si>
  <si>
    <t>Vyrovnávací cementový potěr tl přes 10 do 20 mm ze suchých směsí provedený v ploše</t>
  </si>
  <si>
    <t>-2040882139</t>
  </si>
  <si>
    <t>Potěr cementový vyrovnávací ze suchých směsí v ploše o průměrné (střední) tl. od 10 do 20 mm</t>
  </si>
  <si>
    <t>https://podminky.urs.cz/item/CS_URS_2022_01/632450131</t>
  </si>
  <si>
    <t>2,5*0,68</t>
  </si>
  <si>
    <t>1,95*0,68*2</t>
  </si>
  <si>
    <t>16</t>
  </si>
  <si>
    <t>634112113</t>
  </si>
  <si>
    <t>Obvodová dilatace podlahovým páskem z pěnového PE mezi stěnou a mazaninou nebo potěrem v 80 mm</t>
  </si>
  <si>
    <t>m</t>
  </si>
  <si>
    <t>-1673747613</t>
  </si>
  <si>
    <t>Obvodová dilatace mezi stěnou a mazaninou nebo potěrem podlahovým páskem z pěnového PE tl. do 10 mm, výšky 80 mm</t>
  </si>
  <si>
    <t>https://podminky.urs.cz/item/CS_URS_2022_01/634112113</t>
  </si>
  <si>
    <t>2,5+1,95*2</t>
  </si>
  <si>
    <t>17</t>
  </si>
  <si>
    <t>644941112</t>
  </si>
  <si>
    <t>Osazování ventilačních mřížek velikosti přes 150 x 200 do 300 x 300 mm</t>
  </si>
  <si>
    <t>255923463</t>
  </si>
  <si>
    <t>Montáž průvětrníků nebo mřížek odvětrávacích velikosti přes 150 x 200 do 300 x 300 mm</t>
  </si>
  <si>
    <t>https://podminky.urs.cz/item/CS_URS_2022_01/644941112</t>
  </si>
  <si>
    <t>18</t>
  </si>
  <si>
    <t>M</t>
  </si>
  <si>
    <t>553414SP1</t>
  </si>
  <si>
    <t>průvětrník mřížový s klapkami 200x250mm</t>
  </si>
  <si>
    <t>-72994236</t>
  </si>
  <si>
    <t>19</t>
  </si>
  <si>
    <t>553414SP2</t>
  </si>
  <si>
    <t>průvětrník mřížový s klapkami 350x200mm</t>
  </si>
  <si>
    <t>1440528941</t>
  </si>
  <si>
    <t>Ostatní konstrukce a práce, bourání</t>
  </si>
  <si>
    <t>20</t>
  </si>
  <si>
    <t>941211111</t>
  </si>
  <si>
    <t>Montáž lešení řadového rámového lehkého zatížení do 200 kg/m2 š přes 0,6 do 0,9 m v do 10 m</t>
  </si>
  <si>
    <t>1691884546</t>
  </si>
  <si>
    <t>Montáž lešení řadového rámového lehkého pracovního s podlahami s provozním zatížením tř. 3 do 200 kg/m2 šířky tř. SW06 přes 0,6 do 0,9 m, výšky do 10 m</t>
  </si>
  <si>
    <t>https://podminky.urs.cz/item/CS_URS_2022_01/941211111</t>
  </si>
  <si>
    <t>9,0*(2,6+2*1,2+0,75*2)</t>
  </si>
  <si>
    <t>9,0*2*(2,05+2*1,2+0,75*2)</t>
  </si>
  <si>
    <t>941211211</t>
  </si>
  <si>
    <t>Příplatek k lešení řadovému rámovému lehkému š 0,9 m v přes 10 do 25 m za první a ZKD den použití</t>
  </si>
  <si>
    <t>-1067244525</t>
  </si>
  <si>
    <t>Montáž lešení řadového rámového lehkého pracovního s podlahami s provozním zatížením tř. 3 do 200 kg/m2 Příplatek za první a každý další den použití lešení k ceně -1111 nebo -1112</t>
  </si>
  <si>
    <t>https://podminky.urs.cz/item/CS_URS_2022_01/941211211</t>
  </si>
  <si>
    <t>165,6*30 'Přepočtené koeficientem množství</t>
  </si>
  <si>
    <t>22</t>
  </si>
  <si>
    <t>941211811</t>
  </si>
  <si>
    <t>Demontáž lešení řadového rámového lehkého zatížení do 200 kg/m2 š přes 0,6 do 0,9 m v do 10 m</t>
  </si>
  <si>
    <t>1740277326</t>
  </si>
  <si>
    <t>Demontáž lešení řadového rámového lehkého pracovního s provozním zatížením tř. 3 do 200 kg/m2 šířky tř. SW06 přes 0,6 do 0,9 m, výšky do 10 m</t>
  </si>
  <si>
    <t>https://podminky.urs.cz/item/CS_URS_2022_01/941211811</t>
  </si>
  <si>
    <t>23</t>
  </si>
  <si>
    <t>944511111</t>
  </si>
  <si>
    <t>Montáž ochranné sítě z textilie z umělých vláken</t>
  </si>
  <si>
    <t>1391721593</t>
  </si>
  <si>
    <t>Montáž ochranné sítě zavěšené na konstrukci lešení z textilie z umělých vláken</t>
  </si>
  <si>
    <t>https://podminky.urs.cz/item/CS_URS_2022_01/944511111</t>
  </si>
  <si>
    <t>24</t>
  </si>
  <si>
    <t>944511211</t>
  </si>
  <si>
    <t>Příplatek k ochranné síti za první a ZKD den použití</t>
  </si>
  <si>
    <t>-1271329782</t>
  </si>
  <si>
    <t>Montáž ochranné sítě Příplatek za první a každý další den použití sítě k ceně -1111</t>
  </si>
  <si>
    <t>https://podminky.urs.cz/item/CS_URS_2022_01/944511211</t>
  </si>
  <si>
    <t>25</t>
  </si>
  <si>
    <t>944511811</t>
  </si>
  <si>
    <t>Demontáž ochranné sítě z textilie z umělých vláken</t>
  </si>
  <si>
    <t>-1843007850</t>
  </si>
  <si>
    <t>Demontáž ochranné sítě zavěšené na konstrukci lešení z textilie z umělých vláken</t>
  </si>
  <si>
    <t>https://podminky.urs.cz/item/CS_URS_2022_01/944511811</t>
  </si>
  <si>
    <t>26</t>
  </si>
  <si>
    <t>965045112</t>
  </si>
  <si>
    <t>Bourání potěrů cementových nebo pískocementových tl do 50 mm pl do 4 m2</t>
  </si>
  <si>
    <t>-1141862987</t>
  </si>
  <si>
    <t>Bourání potěrů tl. do 50 mm cementových nebo pískocementových, plochy do 4 m2</t>
  </si>
  <si>
    <t>https://podminky.urs.cz/item/CS_URS_2022_01/965045112</t>
  </si>
  <si>
    <t>27</t>
  </si>
  <si>
    <t>965081611</t>
  </si>
  <si>
    <t>Odsekání soklíků rovných</t>
  </si>
  <si>
    <t>-1938895215</t>
  </si>
  <si>
    <t>Odsekání soklíků včetně otlučení podkladní omítky až na zdivo rovných</t>
  </si>
  <si>
    <t>https://podminky.urs.cz/item/CS_URS_2022_01/965081611</t>
  </si>
  <si>
    <t>2,5+2*1,95</t>
  </si>
  <si>
    <t>28</t>
  </si>
  <si>
    <t>976072221</t>
  </si>
  <si>
    <t>Vybourání kovových komínových dvířek pl do 0,3 m2 ze zdiva cihelného</t>
  </si>
  <si>
    <t>-1798971237</t>
  </si>
  <si>
    <t>Vybourání kovových madel, zábradlí, dvířek, zděří, kotevních želez komínových a topných dvířek, ventilací apod., plochy do 0,30 m2, ze zdiva cihelného nebo kamenného</t>
  </si>
  <si>
    <t>https://podminky.urs.cz/item/CS_URS_2022_01/976072221</t>
  </si>
  <si>
    <t>29</t>
  </si>
  <si>
    <t>978036391</t>
  </si>
  <si>
    <t>Otlučení (osekání) vnějších omítek z umělého kamene v rozsahu přes 100 %</t>
  </si>
  <si>
    <t>539617790</t>
  </si>
  <si>
    <t>Otlučení omítek z umělého kamene vnějších ploch s vyškrabáním spar zdiva, s očištěním povrchu, v rozsahu přes 100 %</t>
  </si>
  <si>
    <t>https://podminky.urs.cz/item/CS_URS_2022_01/978036391</t>
  </si>
  <si>
    <t xml:space="preserve">Sokl </t>
  </si>
  <si>
    <t>0,5*(0,5+0,72)*19,59</t>
  </si>
  <si>
    <t>30</t>
  </si>
  <si>
    <t>978071251</t>
  </si>
  <si>
    <t>Otlučení omítky a odstranění izolace z lepenky vodorovné pl do 1 m2</t>
  </si>
  <si>
    <t>-208130892</t>
  </si>
  <si>
    <t>Odsekání omítky (včetně podkladní) a odstranění tepelné nebo vodotěsné izolace lepenkové vodorovné, plochy do 1 m2</t>
  </si>
  <si>
    <t>https://podminky.urs.cz/item/CS_URS_2022_01/978071251</t>
  </si>
  <si>
    <t>31</t>
  </si>
  <si>
    <t>978071261</t>
  </si>
  <si>
    <t>Otlučení omítky a odstranění izolace z lepenky vodorovné pl přes 1 m2</t>
  </si>
  <si>
    <t>-621932325</t>
  </si>
  <si>
    <t>Odsekání omítky (včetně podkladní) a odstranění tepelné nebo vodotěsné izolace lepenkové vodorovné, plochy přes 1 m2</t>
  </si>
  <si>
    <t>https://podminky.urs.cz/item/CS_URS_2022_01/978071261</t>
  </si>
  <si>
    <t>2,5*0,1</t>
  </si>
  <si>
    <t>1,95*0,1*2</t>
  </si>
  <si>
    <t>32</t>
  </si>
  <si>
    <t>979071121</t>
  </si>
  <si>
    <t>Očištění dlažebních kostek drobných s původním spárováním kamenivem těženým</t>
  </si>
  <si>
    <t>-726080934</t>
  </si>
  <si>
    <t>Očištění vybouraných dlažebních kostek od spojovacího materiálu, s uložením očištěných kostek na skládku, s odklizením odpadových hmot na hromady a s odklizením vybouraných kostek na vzdálenost do 3 m drobných, s původním vyplněním spár kamenivem těženým</t>
  </si>
  <si>
    <t>https://podminky.urs.cz/item/CS_URS_2022_01/979071121</t>
  </si>
  <si>
    <t>997</t>
  </si>
  <si>
    <t>Přesun sutě</t>
  </si>
  <si>
    <t>33</t>
  </si>
  <si>
    <t>997013213</t>
  </si>
  <si>
    <t>Vnitrostaveništní doprava suti a vybouraných hmot pro budovy v přes 9 do 12 m ručně</t>
  </si>
  <si>
    <t>t</t>
  </si>
  <si>
    <t>-1666105363</t>
  </si>
  <si>
    <t>Vnitrostaveništní doprava suti a vybouraných hmot vodorovně do 50 m svisle ručně pro budovy a haly výšky přes 9 do 12 m</t>
  </si>
  <si>
    <t>https://podminky.urs.cz/item/CS_URS_2022_01/997013213</t>
  </si>
  <si>
    <t>34</t>
  </si>
  <si>
    <t>997013501</t>
  </si>
  <si>
    <t>Odvoz suti a vybouraných hmot na skládku nebo meziskládku do 1 km se složením</t>
  </si>
  <si>
    <t>-915155380</t>
  </si>
  <si>
    <t>Odvoz suti a vybouraných hmot na skládku nebo meziskládku se složením, na vzdálenost do 1 km</t>
  </si>
  <si>
    <t>https://podminky.urs.cz/item/CS_URS_2022_01/997013501</t>
  </si>
  <si>
    <t>35</t>
  </si>
  <si>
    <t>997013509</t>
  </si>
  <si>
    <t>Příplatek k odvozu suti a vybouraných hmot na skládku ZKD 1 km přes 1 km</t>
  </si>
  <si>
    <t>1516129102</t>
  </si>
  <si>
    <t>Odvoz suti a vybouraných hmot na skládku nebo meziskládku se složením, na vzdálenost Příplatek k ceně za každý další i započatý 1 km přes 1 km</t>
  </si>
  <si>
    <t>https://podminky.urs.cz/item/CS_URS_2022_01/997013509</t>
  </si>
  <si>
    <t>3,804*4 'Přepočtené koeficientem množství</t>
  </si>
  <si>
    <t>36</t>
  </si>
  <si>
    <t>997013631</t>
  </si>
  <si>
    <t>Poplatek za uložení na skládce (skládkovné) stavebního odpadu směsného kód odpadu 17 09 04</t>
  </si>
  <si>
    <t>-934229509</t>
  </si>
  <si>
    <t>Poplatek za uložení stavebního odpadu na skládce (skládkovné) směsného stavebního a demoličního zatříděného do Katalogu odpadů pod kódem 17 09 04</t>
  </si>
  <si>
    <t>https://podminky.urs.cz/item/CS_URS_2022_01/997013631</t>
  </si>
  <si>
    <t>37</t>
  </si>
  <si>
    <t>997013645</t>
  </si>
  <si>
    <t>Poplatek za uložení na skládce (skládkovné) odpadu asfaltového bez dehtu kód odpadu 17 03 02</t>
  </si>
  <si>
    <t>-1387488673</t>
  </si>
  <si>
    <t>Poplatek za uložení stavebního odpadu na skládce (skládkovné) asfaltového bez obsahu dehtu zatříděného do Katalogu odpadů pod kódem 17 03 02</t>
  </si>
  <si>
    <t>https://podminky.urs.cz/item/CS_URS_2022_01/997013645</t>
  </si>
  <si>
    <t>998</t>
  </si>
  <si>
    <t>Přesun hmot</t>
  </si>
  <si>
    <t>38</t>
  </si>
  <si>
    <t>998011002</t>
  </si>
  <si>
    <t>Přesun hmot pro budovy zděné v přes 6 do 12 m</t>
  </si>
  <si>
    <t>-1827232328</t>
  </si>
  <si>
    <t>Přesun hmot pro budovy občanské výstavby, bydlení, výrobu a služby s nosnou svislou konstrukcí zděnou z cihel, tvárnic nebo kamene vodorovná dopravní vzdálenost do 100 m pro budovy výšky přes 6 do 12 m</t>
  </si>
  <si>
    <t>https://podminky.urs.cz/item/CS_URS_2022_01/998011002</t>
  </si>
  <si>
    <t>PSV</t>
  </si>
  <si>
    <t>Práce a dodávky PSV</t>
  </si>
  <si>
    <t>711</t>
  </si>
  <si>
    <t>Izolace proti vodě, vlhkosti a plynům</t>
  </si>
  <si>
    <t>39</t>
  </si>
  <si>
    <t>711161232</t>
  </si>
  <si>
    <t>Izolace proti zemní vlhkosti nopovou fólií s integrovanou mřížkou svislá, nopek v 8,0 mm, tl do 0,6 mm</t>
  </si>
  <si>
    <t>279218386</t>
  </si>
  <si>
    <t>Izolace proti zemní vlhkosti a beztlakové vodě nopovými fóliemi na ploše svislé S vrstva ochranná, odvětrávací a drenážní s integrovanou mřížkou pro aplikaci omítky výška nopku 8,0 mm, tl. fólie do 0,6 mm</t>
  </si>
  <si>
    <t>https://podminky.urs.cz/item/CS_URS_2022_01/711161232</t>
  </si>
  <si>
    <t>40</t>
  </si>
  <si>
    <t>711161384</t>
  </si>
  <si>
    <t>Izolace proti zemní vlhkosti nopovou fólií ukončení provětrávací lištou</t>
  </si>
  <si>
    <t>-1882577920</t>
  </si>
  <si>
    <t>Izolace proti zemní vlhkosti a beztlakové vodě nopovými fóliemi ostatní ukončení izolace provětrávací lištou</t>
  </si>
  <si>
    <t>https://podminky.urs.cz/item/CS_URS_2022_01/711161384</t>
  </si>
  <si>
    <t>19,59</t>
  </si>
  <si>
    <t>-(1,64*3)</t>
  </si>
  <si>
    <t>0,6*2+0,6*2</t>
  </si>
  <si>
    <t>(0,05+0,11*2+0,32+0,18)*2</t>
  </si>
  <si>
    <t>41</t>
  </si>
  <si>
    <t>711413111</t>
  </si>
  <si>
    <t>Izolace proti vodě za studena vodorovná těsnicí hmotou dvousložkovou na bázi polymery modifikované živičné emulze</t>
  </si>
  <si>
    <t>556778515</t>
  </si>
  <si>
    <t>Izolace proti povrchové a podpovrchové vodě natěradly a tmely za studena na ploše vodorovné V těsnicí hmotou dvousložkovou bitumenovou</t>
  </si>
  <si>
    <t>https://podminky.urs.cz/item/CS_URS_2022_01/711413111</t>
  </si>
  <si>
    <t>4,352*2 'Přepočtené koeficientem množství</t>
  </si>
  <si>
    <t>42</t>
  </si>
  <si>
    <t>711413121</t>
  </si>
  <si>
    <t>Izolace proti vodě za studena svislá těsnicí hmotou dvousložkovou na bázi polymery modifikované živičné emulze</t>
  </si>
  <si>
    <t>-1911939056</t>
  </si>
  <si>
    <t>Izolace proti povrchové a podpovrchové vodě natěradly a tmely za studena na ploše svislé S těsnicí hmotou dvousložkovou bitumenovou</t>
  </si>
  <si>
    <t>https://podminky.urs.cz/item/CS_URS_2022_01/711413121</t>
  </si>
  <si>
    <t>0,12*(2,5+1,95*2)</t>
  </si>
  <si>
    <t>0,768*2 'Přepočtené koeficientem množství</t>
  </si>
  <si>
    <t>43</t>
  </si>
  <si>
    <t>998711202</t>
  </si>
  <si>
    <t>Přesun hmot procentní pro izolace proti vodě, vlhkosti a plynům v objektech v přes 6 do 12 m</t>
  </si>
  <si>
    <t>%</t>
  </si>
  <si>
    <t>800929052</t>
  </si>
  <si>
    <t>Přesun hmot pro izolace proti vodě, vlhkosti a plynům stanovený procentní sazbou (%) z ceny vodorovná dopravní vzdálenost do 50 m v objektech výšky přes 6 do 12 m</t>
  </si>
  <si>
    <t>https://podminky.urs.cz/item/CS_URS_2022_01/998711202</t>
  </si>
  <si>
    <t>764</t>
  </si>
  <si>
    <t>Konstrukce klempířské</t>
  </si>
  <si>
    <t>44</t>
  </si>
  <si>
    <t>764002861</t>
  </si>
  <si>
    <t>Demontáž oplechování říms a ozdobných prvků do suti</t>
  </si>
  <si>
    <t>1536752373</t>
  </si>
  <si>
    <t>Demontáž klempířských konstrukcí oplechování říms do suti</t>
  </si>
  <si>
    <t>https://podminky.urs.cz/item/CS_URS_2022_01/764002861</t>
  </si>
  <si>
    <t>2,6+2*0,73</t>
  </si>
  <si>
    <t>2*(2,05+2*0,73)</t>
  </si>
  <si>
    <t>45</t>
  </si>
  <si>
    <t>764228424</t>
  </si>
  <si>
    <t>Oplechování římsy rovné celoplošně lepené z Al plechu rš 330 mm</t>
  </si>
  <si>
    <t>-405576661</t>
  </si>
  <si>
    <t>Oplechování říms a ozdobných prvků z hliníkového plechu rovných, bez rohů celoplošně lepené rš 330 mm</t>
  </si>
  <si>
    <t>https://podminky.urs.cz/item/CS_URS_2022_01/764228424</t>
  </si>
  <si>
    <t>46</t>
  </si>
  <si>
    <t>764228445</t>
  </si>
  <si>
    <t>Příplatek k cenám rovné římsy z AL plechu za zvýšenou pracnost provedení rohu nebo koutu rš do 400 mm</t>
  </si>
  <si>
    <t>830719475</t>
  </si>
  <si>
    <t>Oplechování říms a ozdobných prvků z hliníkového plechu rovných, bez rohů Příplatek k cenám za zvýšenou pracnost při provedení rohu nebo koutu rovné římsy do rš 400 mm</t>
  </si>
  <si>
    <t>https://podminky.urs.cz/item/CS_URS_2022_01/764228445</t>
  </si>
  <si>
    <t>47</t>
  </si>
  <si>
    <t>998764202</t>
  </si>
  <si>
    <t>Přesun hmot procentní pro konstrukce klempířské v objektech v přes 6 do 12 m</t>
  </si>
  <si>
    <t>-1624995932</t>
  </si>
  <si>
    <t>Přesun hmot pro konstrukce klempířské stanovený procentní sazbou (%) z ceny vodorovná dopravní vzdálenost do 50 m v objektech výšky přes 6 do 12 m</t>
  </si>
  <si>
    <t>https://podminky.urs.cz/item/CS_URS_2022_01/998764202</t>
  </si>
  <si>
    <t>767</t>
  </si>
  <si>
    <t>Konstrukce zámečnické</t>
  </si>
  <si>
    <t>48</t>
  </si>
  <si>
    <t>767162RC1</t>
  </si>
  <si>
    <t>Úprava balkonového zábradlí délky 3,9m - očištění a nátěr antikorozní samozákladující barvou - dle specifikace TZ a D2</t>
  </si>
  <si>
    <t>1218674691</t>
  </si>
  <si>
    <t>49</t>
  </si>
  <si>
    <t>767162RC2</t>
  </si>
  <si>
    <t>Úprava balkonového zábradlí délky 3,4m - očištění a nátěr antikorozní samozákladující barvou - dle specifikace TZ a D2</t>
  </si>
  <si>
    <t>-197896251</t>
  </si>
  <si>
    <t>50</t>
  </si>
  <si>
    <t>767162RC3</t>
  </si>
  <si>
    <t>Úprava balkonového zábradlí vložením pásové oceli 40x4mm, včetně povrchové úpravy antikorozní samozákladující barvou</t>
  </si>
  <si>
    <t>-1147334880</t>
  </si>
  <si>
    <t>3,9+3,4*2</t>
  </si>
  <si>
    <t>51</t>
  </si>
  <si>
    <t>767162RC4</t>
  </si>
  <si>
    <t>Těsnění kotvení zábradlí</t>
  </si>
  <si>
    <t>soub</t>
  </si>
  <si>
    <t>-1180033233</t>
  </si>
  <si>
    <t>52</t>
  </si>
  <si>
    <t>76781RC01</t>
  </si>
  <si>
    <t>Dodávka a montáž dvířek HUP, včetně rámu 500x500mm</t>
  </si>
  <si>
    <t>-1007149184</t>
  </si>
  <si>
    <t>53</t>
  </si>
  <si>
    <t>998767202</t>
  </si>
  <si>
    <t>Přesun hmot procentní pro zámečnické konstrukce v objektech v přes 6 do 12 m</t>
  </si>
  <si>
    <t>394889290</t>
  </si>
  <si>
    <t>Přesun hmot pro zámečnické konstrukce stanovený procentní sazbou (%) z ceny vodorovná dopravní vzdálenost do 50 m v objektech výšky přes 6 do 12 m</t>
  </si>
  <si>
    <t>https://podminky.urs.cz/item/CS_URS_2022_01/998767202</t>
  </si>
  <si>
    <t>771</t>
  </si>
  <si>
    <t>Podlahy z dlaždic</t>
  </si>
  <si>
    <t>54</t>
  </si>
  <si>
    <t>771121011</t>
  </si>
  <si>
    <t>Nátěr penetrační na podlahu</t>
  </si>
  <si>
    <t>280952534</t>
  </si>
  <si>
    <t>Příprava podkladu před provedením dlažby nátěr penetrační na podlahu</t>
  </si>
  <si>
    <t>https://podminky.urs.cz/item/CS_URS_2022_01/771121011</t>
  </si>
  <si>
    <t>0,1*(2,5+2*1,95)</t>
  </si>
  <si>
    <t>55</t>
  </si>
  <si>
    <t>771474113</t>
  </si>
  <si>
    <t>Montáž soklů z dlaždic keramických rovných flexibilní lepidlo v přes 90 do 120 mm</t>
  </si>
  <si>
    <t>183707577</t>
  </si>
  <si>
    <t>Montáž soklů z dlaždic keramických lepených flexibilním lepidlem rovných, výšky přes 90 do 120 mm</t>
  </si>
  <si>
    <t>https://podminky.urs.cz/item/CS_URS_2022_01/771474113</t>
  </si>
  <si>
    <t>56</t>
  </si>
  <si>
    <t>59761406</t>
  </si>
  <si>
    <t>dlažba keramická slinutá protiskluzná do interiéru i exteriéru pro vysoké mechanické namáhání přes 22 do 25ks/m2</t>
  </si>
  <si>
    <t>1034455355</t>
  </si>
  <si>
    <t>(2,5+2*1,95)*0,1</t>
  </si>
  <si>
    <t>0,64*1,837 'Přepočtené koeficientem množství</t>
  </si>
  <si>
    <t>57</t>
  </si>
  <si>
    <t>771551810</t>
  </si>
  <si>
    <t>Demontáž podlah z dlaždic teracových kladených do malty</t>
  </si>
  <si>
    <t>328539093</t>
  </si>
  <si>
    <t>Demontáž podlah z dlaždic teracových kladených do malty</t>
  </si>
  <si>
    <t>https://podminky.urs.cz/item/CS_URS_2022_01/771551810</t>
  </si>
  <si>
    <t>58</t>
  </si>
  <si>
    <t>771574315</t>
  </si>
  <si>
    <t>Montáž podlah keramických hladkých lepených flexibilním rychletuhnoucím lepidlem přes 22 do 25 ks/m2</t>
  </si>
  <si>
    <t>76303150</t>
  </si>
  <si>
    <t>Montáž podlah z dlaždic keramických lepených flexibilním rychletuhnoucím lepidlem maloformátových hladkých přes 22 do 25 ks/m2</t>
  </si>
  <si>
    <t>https://podminky.urs.cz/item/CS_URS_2022_01/771574315</t>
  </si>
  <si>
    <t>59</t>
  </si>
  <si>
    <t>-92738133</t>
  </si>
  <si>
    <t>4,352*1,1 'Přepočtené koeficientem množství</t>
  </si>
  <si>
    <t>60</t>
  </si>
  <si>
    <t>771591184</t>
  </si>
  <si>
    <t>Pracnější řezání podlah z dlaždic keramických rovné</t>
  </si>
  <si>
    <t>-1000837437</t>
  </si>
  <si>
    <t>Podlahy - dokončovací práce pracnější řezání dlaždic keramických rovné</t>
  </si>
  <si>
    <t>https://podminky.urs.cz/item/CS_URS_2022_01/771591184</t>
  </si>
  <si>
    <t>(2,5+2*1,95)*2</t>
  </si>
  <si>
    <t>0,68*6</t>
  </si>
  <si>
    <t>61</t>
  </si>
  <si>
    <t>771591241</t>
  </si>
  <si>
    <t>Izolace těsnícími pásy vnitřní kout</t>
  </si>
  <si>
    <t>1441074584</t>
  </si>
  <si>
    <t>Izolace podlahy pod dlažbu těsnícími izolačními pásy vnitřní kout</t>
  </si>
  <si>
    <t>https://podminky.urs.cz/item/CS_URS_2022_01/771591241</t>
  </si>
  <si>
    <t>62</t>
  </si>
  <si>
    <t>771591264</t>
  </si>
  <si>
    <t>Izolace těsnícími pásy mezi podlahou a stěnou</t>
  </si>
  <si>
    <t>-1821329214</t>
  </si>
  <si>
    <t>Izolace podlahy pod dlažbu těsnícími izolačními pásy mezi podlahou a stěnu</t>
  </si>
  <si>
    <t>https://podminky.urs.cz/item/CS_URS_2022_01/771591264</t>
  </si>
  <si>
    <t>63</t>
  </si>
  <si>
    <t>771591266</t>
  </si>
  <si>
    <t>Izolace podlahy těsnícími pásy s spojením na ukončovací profil</t>
  </si>
  <si>
    <t>-1451063567</t>
  </si>
  <si>
    <t>Izolace podlahy pod dlažbu těsnícími izolačními pásy s napojením na ukončující profil</t>
  </si>
  <si>
    <t>https://podminky.urs.cz/item/CS_URS_2022_01/771591266</t>
  </si>
  <si>
    <t>64</t>
  </si>
  <si>
    <t>998771202</t>
  </si>
  <si>
    <t>Přesun hmot procentní pro podlahy z dlaždic v objektech v přes 6 do 12 m</t>
  </si>
  <si>
    <t>-2040752431</t>
  </si>
  <si>
    <t>Přesun hmot pro podlahy z dlaždic stanovený procentní sazbou (%) z ceny vodorovná dopravní vzdálenost do 50 m v objektech výšky přes 6 do 12 m</t>
  </si>
  <si>
    <t>https://podminky.urs.cz/item/CS_URS_2022_01/998771202</t>
  </si>
  <si>
    <t>781</t>
  </si>
  <si>
    <t>Dokončovací práce - obklady</t>
  </si>
  <si>
    <t>65</t>
  </si>
  <si>
    <t>781494111</t>
  </si>
  <si>
    <t>Plastové profily rohové lepené flexibilním lepidlem</t>
  </si>
  <si>
    <t>1309312797</t>
  </si>
  <si>
    <t>Obklad - dokončující práce profily ukončovací lepené flexibilním lepidlem rohové</t>
  </si>
  <si>
    <t>https://podminky.urs.cz/item/CS_URS_2022_01/781494111</t>
  </si>
  <si>
    <t>66</t>
  </si>
  <si>
    <t>SCS.EKU8O7G</t>
  </si>
  <si>
    <t>Schlüter-DILEX-EK 2,5m</t>
  </si>
  <si>
    <t>-917948593</t>
  </si>
  <si>
    <t>3*2,5</t>
  </si>
  <si>
    <t>67</t>
  </si>
  <si>
    <t>998781202</t>
  </si>
  <si>
    <t>Přesun hmot procentní pro obklady keramické v objektech v přes 6 do 12 m</t>
  </si>
  <si>
    <t>617994883</t>
  </si>
  <si>
    <t>Přesun hmot pro obklady keramické stanovený procentní sazbou (%) z ceny vodorovná dopravní vzdálenost do 50 m v objektech výšky přes 6 do 12 m</t>
  </si>
  <si>
    <t>https://podminky.urs.cz/item/CS_URS_2022_01/998781202</t>
  </si>
  <si>
    <t>783</t>
  </si>
  <si>
    <t>Dokončovací práce - nátěry</t>
  </si>
  <si>
    <t>68</t>
  </si>
  <si>
    <t>783314203</t>
  </si>
  <si>
    <t>Základní antikorozní jednonásobný syntetický samozákladující nátěr zámečnických konstrukcí</t>
  </si>
  <si>
    <t>-1787793046</t>
  </si>
  <si>
    <t>Základní antikorozní nátěr zámečnických konstrukcí jednonásobný syntetický samozákladující</t>
  </si>
  <si>
    <t>https://podminky.urs.cz/item/CS_URS_2022_01/783314203</t>
  </si>
  <si>
    <t>0,5*0,5+0,35*0,2*4+0,2*0,25*2</t>
  </si>
  <si>
    <t>69</t>
  </si>
  <si>
    <t>783317105</t>
  </si>
  <si>
    <t>Krycí jednonásobný syntetický samozákladující nátěr zámečnických konstrukcí</t>
  </si>
  <si>
    <t>1422416933</t>
  </si>
  <si>
    <t>Krycí nátěr (email) zámečnických konstrukcí jednonásobný syntetický samozákladující</t>
  </si>
  <si>
    <t>https://podminky.urs.cz/item/CS_URS_2022_01/783317105</t>
  </si>
  <si>
    <t>70</t>
  </si>
  <si>
    <t>783823163</t>
  </si>
  <si>
    <t>Penetrační silikátový nátěr omítek stupně členitosti 3</t>
  </si>
  <si>
    <t>-1309490146</t>
  </si>
  <si>
    <t>Penetrační nátěr omítek hladkých omítek hladkých, zrnitých tenkovrstvých nebo štukových stupně členitosti 3 silikátový</t>
  </si>
  <si>
    <t>https://podminky.urs.cz/item/CS_URS_2022_01/783823163</t>
  </si>
  <si>
    <t>(0,4+2*0,1)*(0,39+2*0,6+1,18+2*(0,52+0,6+0,21+0,11*2+0,32+0,22)+1,22+2*0,6+0,9)</t>
  </si>
  <si>
    <t>71</t>
  </si>
  <si>
    <t>783827443</t>
  </si>
  <si>
    <t>Krycí dvojnásobný silikátový nátěr omítek stupně členitosti 3</t>
  </si>
  <si>
    <t>1431764778</t>
  </si>
  <si>
    <t>Krycí (ochranný ) nátěr omítek dvojnásobný hladkých omítek hladkých, zrnitých tenkovrstvých nebo štukových stupně členitosti 3 silikátový</t>
  </si>
  <si>
    <t>https://podminky.urs.cz/item/CS_URS_2022_01/783827443</t>
  </si>
  <si>
    <t>VRN</t>
  </si>
  <si>
    <t>Vedlejší rozpočtové náklady</t>
  </si>
  <si>
    <t>VRN1</t>
  </si>
  <si>
    <t>Průzkumné, geodetické a projektové práce</t>
  </si>
  <si>
    <t>72</t>
  </si>
  <si>
    <t>013254000</t>
  </si>
  <si>
    <t>Dokumentace skutečného provedení stavby</t>
  </si>
  <si>
    <t>1024</t>
  </si>
  <si>
    <t>-159494049</t>
  </si>
  <si>
    <t>https://podminky.urs.cz/item/CS_URS_2022_01/013254000</t>
  </si>
  <si>
    <t>VRN3</t>
  </si>
  <si>
    <t>Zařízení staveniště</t>
  </si>
  <si>
    <t>73</t>
  </si>
  <si>
    <t>030001000</t>
  </si>
  <si>
    <t>-1045965250</t>
  </si>
  <si>
    <t>https://podminky.urs.cz/item/CS_URS_2022_01/030001000</t>
  </si>
  <si>
    <t>74</t>
  </si>
  <si>
    <t>034103000</t>
  </si>
  <si>
    <t>Oplocení staveniště</t>
  </si>
  <si>
    <t>-594897780</t>
  </si>
  <si>
    <t>https://podminky.urs.cz/item/CS_URS_2022_01/034103000</t>
  </si>
  <si>
    <t>2,0*2+19,59</t>
  </si>
  <si>
    <t>VRN5</t>
  </si>
  <si>
    <t>Finanční náklady</t>
  </si>
  <si>
    <t>75</t>
  </si>
  <si>
    <t>053002001</t>
  </si>
  <si>
    <t>Poplatky - zábor veřejného prostranství - po dobu realizace stavby - 60dní</t>
  </si>
  <si>
    <t>897471160</t>
  </si>
  <si>
    <t>Poplatky - zábor veřejného prostranství</t>
  </si>
  <si>
    <t>2321 - Oprava balkonů a soklů č.p. 2321</t>
  </si>
  <si>
    <t>582744391</t>
  </si>
  <si>
    <t>0,3*19,79</t>
  </si>
  <si>
    <t>-900353162</t>
  </si>
  <si>
    <t>-800439852</t>
  </si>
  <si>
    <t>1591224810</t>
  </si>
  <si>
    <t>0,5*(0,72+0,82+2*0,1)*19,79</t>
  </si>
  <si>
    <t>-0,1*2,65*4</t>
  </si>
  <si>
    <t>-0,5*(0,82+0,84)*(1,64*1)</t>
  </si>
  <si>
    <t>0,5*(0,82+0,84)*(0,05+0,08+0,11+0,32+0,18)*2</t>
  </si>
  <si>
    <t>0,1*2,65*4</t>
  </si>
  <si>
    <t>1480921145</t>
  </si>
  <si>
    <t>-2099431129</t>
  </si>
  <si>
    <t>-532383304</t>
  </si>
  <si>
    <t>288933590</t>
  </si>
  <si>
    <t>136309940</t>
  </si>
  <si>
    <t>473470333</t>
  </si>
  <si>
    <t>1,0*19,79</t>
  </si>
  <si>
    <t>1215257959</t>
  </si>
  <si>
    <t>1,64*2,4*1+2,65*2,82*4</t>
  </si>
  <si>
    <t>1455578463</t>
  </si>
  <si>
    <t>526704472</t>
  </si>
  <si>
    <t>634333211</t>
  </si>
  <si>
    <t>1719282383</t>
  </si>
  <si>
    <t>-1717863782</t>
  </si>
  <si>
    <t>-44417307</t>
  </si>
  <si>
    <t>2086608315</t>
  </si>
  <si>
    <t>-1492918706</t>
  </si>
  <si>
    <t>1026069929</t>
  </si>
  <si>
    <t>105824628</t>
  </si>
  <si>
    <t>1643993434</t>
  </si>
  <si>
    <t>1111867820</t>
  </si>
  <si>
    <t>272321455</t>
  </si>
  <si>
    <t>-1785902112</t>
  </si>
  <si>
    <t>-834605964</t>
  </si>
  <si>
    <t>816532709</t>
  </si>
  <si>
    <t>876381537</t>
  </si>
  <si>
    <t>-1349356311</t>
  </si>
  <si>
    <t>0,5*(0,72+0,82)*19,79</t>
  </si>
  <si>
    <t>-67963643</t>
  </si>
  <si>
    <t>794601755</t>
  </si>
  <si>
    <t>1687735724</t>
  </si>
  <si>
    <t>2011423868</t>
  </si>
  <si>
    <t>1669863478</t>
  </si>
  <si>
    <t>967558478</t>
  </si>
  <si>
    <t>4,079*4 'Přepočtené koeficientem množství</t>
  </si>
  <si>
    <t>-222126500</t>
  </si>
  <si>
    <t>471343298</t>
  </si>
  <si>
    <t>412636385</t>
  </si>
  <si>
    <t>-1339715876</t>
  </si>
  <si>
    <t>1385366949</t>
  </si>
  <si>
    <t>19,79</t>
  </si>
  <si>
    <t>-(1,64*1)</t>
  </si>
  <si>
    <t>(0,05+0,08+0,11+0,32+0,18)*2</t>
  </si>
  <si>
    <t>1520589134</t>
  </si>
  <si>
    <t>-1178790201</t>
  </si>
  <si>
    <t>-736588998</t>
  </si>
  <si>
    <t>-117546583</t>
  </si>
  <si>
    <t>-1292822788</t>
  </si>
  <si>
    <t>1346477016</t>
  </si>
  <si>
    <t>-348800941</t>
  </si>
  <si>
    <t>-536615569</t>
  </si>
  <si>
    <t>-840308507</t>
  </si>
  <si>
    <t>-1120038550</t>
  </si>
  <si>
    <t>-1979759282</t>
  </si>
  <si>
    <t>-2053364221</t>
  </si>
  <si>
    <t>1395119979</t>
  </si>
  <si>
    <t>2127201850</t>
  </si>
  <si>
    <t>338011110</t>
  </si>
  <si>
    <t>66443667</t>
  </si>
  <si>
    <t>-1999222694</t>
  </si>
  <si>
    <t>1032318898</t>
  </si>
  <si>
    <t>-387223554</t>
  </si>
  <si>
    <t>1217097483</t>
  </si>
  <si>
    <t>1111944129</t>
  </si>
  <si>
    <t>-1464879843</t>
  </si>
  <si>
    <t>-1004144724</t>
  </si>
  <si>
    <t>1224730984</t>
  </si>
  <si>
    <t>122396700</t>
  </si>
  <si>
    <t>1525674215</t>
  </si>
  <si>
    <t>-1388981016</t>
  </si>
  <si>
    <t>-839974620</t>
  </si>
  <si>
    <t>-169205197</t>
  </si>
  <si>
    <t>1462007238</t>
  </si>
  <si>
    <t>(0,4+2*0,1)*(0,54+1,25+2*(0,52+0,6+0,21+0,11*2+0,32+0,22)+1,35+0,77)</t>
  </si>
  <si>
    <t>824259000</t>
  </si>
  <si>
    <t>-1555126772</t>
  </si>
  <si>
    <t>607989132</t>
  </si>
  <si>
    <t>-1197393444</t>
  </si>
  <si>
    <t>2,0*2+19,79</t>
  </si>
  <si>
    <t>-614391359</t>
  </si>
  <si>
    <t>2322 - Oprava balkonů a soklů č.p. 2322</t>
  </si>
  <si>
    <t>-1138733465</t>
  </si>
  <si>
    <t>0,3*20,15</t>
  </si>
  <si>
    <t>1718336198</t>
  </si>
  <si>
    <t>1120701326</t>
  </si>
  <si>
    <t>0,5*(0,84+1,05+2*0,1)*20,15</t>
  </si>
  <si>
    <t>-0,1*(1,02+2,65+2,65+1,02)</t>
  </si>
  <si>
    <t>-0,5*(0,84+1,05)*(1,64*3)</t>
  </si>
  <si>
    <t>0,6*2*0,59+0,6*2*0,79</t>
  </si>
  <si>
    <t>0,79*(0,05+0,08+0,11+0,32+0,18)*2</t>
  </si>
  <si>
    <t>76063349</t>
  </si>
  <si>
    <t>-578930049</t>
  </si>
  <si>
    <t>-121421009</t>
  </si>
  <si>
    <t>-1543083000</t>
  </si>
  <si>
    <t>1354621722</t>
  </si>
  <si>
    <t>-61572948</t>
  </si>
  <si>
    <t>1,0*20,15</t>
  </si>
  <si>
    <t>-669320704</t>
  </si>
  <si>
    <t>-1429544702</t>
  </si>
  <si>
    <t>0,5*(0,84+1,05+0,1*2)*20,15</t>
  </si>
  <si>
    <t>697153770</t>
  </si>
  <si>
    <t>1263923458</t>
  </si>
  <si>
    <t>-1218195019</t>
  </si>
  <si>
    <t>1027152951</t>
  </si>
  <si>
    <t>-1203399656</t>
  </si>
  <si>
    <t>1753884541</t>
  </si>
  <si>
    <t>115864310</t>
  </si>
  <si>
    <t>-480969500</t>
  </si>
  <si>
    <t>-275264859</t>
  </si>
  <si>
    <t>686044105</t>
  </si>
  <si>
    <t>-1358726071</t>
  </si>
  <si>
    <t>-11180642</t>
  </si>
  <si>
    <t>-598212963</t>
  </si>
  <si>
    <t>-1324190879</t>
  </si>
  <si>
    <t>-1908947149</t>
  </si>
  <si>
    <t>2137055261</t>
  </si>
  <si>
    <t>-187120644</t>
  </si>
  <si>
    <t>0,5*(0,84+1,05)*20,15</t>
  </si>
  <si>
    <t>475243503</t>
  </si>
  <si>
    <t>-731846395</t>
  </si>
  <si>
    <t>-506532895</t>
  </si>
  <si>
    <t>-191854812</t>
  </si>
  <si>
    <t>694020875</t>
  </si>
  <si>
    <t>1338934155</t>
  </si>
  <si>
    <t>4,252*4 'Přepočtené koeficientem množství</t>
  </si>
  <si>
    <t>1286334095</t>
  </si>
  <si>
    <t>1637790272</t>
  </si>
  <si>
    <t>116523488</t>
  </si>
  <si>
    <t>-506083843</t>
  </si>
  <si>
    <t>-1606473244</t>
  </si>
  <si>
    <t>20,15</t>
  </si>
  <si>
    <t>-1825378799</t>
  </si>
  <si>
    <t>-699894001</t>
  </si>
  <si>
    <t>1916085397</t>
  </si>
  <si>
    <t>-1669024379</t>
  </si>
  <si>
    <t>1410900240</t>
  </si>
  <si>
    <t>582496111</t>
  </si>
  <si>
    <t>-1249073925</t>
  </si>
  <si>
    <t>2004310600</t>
  </si>
  <si>
    <t>565623691</t>
  </si>
  <si>
    <t>1888675265</t>
  </si>
  <si>
    <t>-558932393</t>
  </si>
  <si>
    <t>1589864922</t>
  </si>
  <si>
    <t>-1444483725</t>
  </si>
  <si>
    <t>191565905</t>
  </si>
  <si>
    <t>-46044100</t>
  </si>
  <si>
    <t>-972860352</t>
  </si>
  <si>
    <t>257425552</t>
  </si>
  <si>
    <t>158207980</t>
  </si>
  <si>
    <t>-1621813029</t>
  </si>
  <si>
    <t>1666049807</t>
  </si>
  <si>
    <t>-230163286</t>
  </si>
  <si>
    <t>1312133936</t>
  </si>
  <si>
    <t>-843879370</t>
  </si>
  <si>
    <t>138646609</t>
  </si>
  <si>
    <t>-7116172</t>
  </si>
  <si>
    <t>-1963840900</t>
  </si>
  <si>
    <t>476294944</t>
  </si>
  <si>
    <t>507331857</t>
  </si>
  <si>
    <t>-1045910219</t>
  </si>
  <si>
    <t>106061379</t>
  </si>
  <si>
    <t>(0,4+2*0,1)*(0,78+2*0,6+1,25+2*(0,52+0,6+0,21+0,08+0,11+0,32+0,22)+1,25+2*0,6+1,02)</t>
  </si>
  <si>
    <t>-873070678</t>
  </si>
  <si>
    <t>540156271</t>
  </si>
  <si>
    <t>57160973</t>
  </si>
  <si>
    <t>-43423915</t>
  </si>
  <si>
    <t>2,0*2+20,15</t>
  </si>
  <si>
    <t>-1966359261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</si>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</sst>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6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3" fillId="0" borderId="28" xfId="0" applyFont="1" applyBorder="1" applyAlignment="1">
      <alignment horizontal="left"/>
    </xf>
    <xf numFmtId="0" fontId="46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6123" TargetMode="External" /><Relationship Id="rId2" Type="http://schemas.openxmlformats.org/officeDocument/2006/relationships/hyperlink" Target="https://podminky.urs.cz/item/CS_URS_2022_01/310237241" TargetMode="External" /><Relationship Id="rId3" Type="http://schemas.openxmlformats.org/officeDocument/2006/relationships/hyperlink" Target="https://podminky.urs.cz/item/CS_URS_2022_01/596211110" TargetMode="External" /><Relationship Id="rId4" Type="http://schemas.openxmlformats.org/officeDocument/2006/relationships/hyperlink" Target="https://podminky.urs.cz/item/CS_URS_2022_01/622131121" TargetMode="External" /><Relationship Id="rId5" Type="http://schemas.openxmlformats.org/officeDocument/2006/relationships/hyperlink" Target="https://podminky.urs.cz/item/CS_URS_2022_01/622142001" TargetMode="External" /><Relationship Id="rId6" Type="http://schemas.openxmlformats.org/officeDocument/2006/relationships/hyperlink" Target="https://podminky.urs.cz/item/CS_URS_2022_01/622151021" TargetMode="External" /><Relationship Id="rId7" Type="http://schemas.openxmlformats.org/officeDocument/2006/relationships/hyperlink" Target="https://podminky.urs.cz/item/CS_URS_2022_01/622321111" TargetMode="External" /><Relationship Id="rId8" Type="http://schemas.openxmlformats.org/officeDocument/2006/relationships/hyperlink" Target="https://podminky.urs.cz/item/CS_URS_2022_01/622321121" TargetMode="External" /><Relationship Id="rId9" Type="http://schemas.openxmlformats.org/officeDocument/2006/relationships/hyperlink" Target="https://podminky.urs.cz/item/CS_URS_2022_01/622511112" TargetMode="External" /><Relationship Id="rId10" Type="http://schemas.openxmlformats.org/officeDocument/2006/relationships/hyperlink" Target="https://podminky.urs.cz/item/CS_URS_2022_01/629991001" TargetMode="External" /><Relationship Id="rId11" Type="http://schemas.openxmlformats.org/officeDocument/2006/relationships/hyperlink" Target="https://podminky.urs.cz/item/CS_URS_2022_01/629991011" TargetMode="External" /><Relationship Id="rId12" Type="http://schemas.openxmlformats.org/officeDocument/2006/relationships/hyperlink" Target="https://podminky.urs.cz/item/CS_URS_2022_01/629995101" TargetMode="External" /><Relationship Id="rId13" Type="http://schemas.openxmlformats.org/officeDocument/2006/relationships/hyperlink" Target="https://podminky.urs.cz/item/CS_URS_2022_01/631351101" TargetMode="External" /><Relationship Id="rId14" Type="http://schemas.openxmlformats.org/officeDocument/2006/relationships/hyperlink" Target="https://podminky.urs.cz/item/CS_URS_2022_01/631351102" TargetMode="External" /><Relationship Id="rId15" Type="http://schemas.openxmlformats.org/officeDocument/2006/relationships/hyperlink" Target="https://podminky.urs.cz/item/CS_URS_2022_01/632450131" TargetMode="External" /><Relationship Id="rId16" Type="http://schemas.openxmlformats.org/officeDocument/2006/relationships/hyperlink" Target="https://podminky.urs.cz/item/CS_URS_2022_01/634112113" TargetMode="External" /><Relationship Id="rId17" Type="http://schemas.openxmlformats.org/officeDocument/2006/relationships/hyperlink" Target="https://podminky.urs.cz/item/CS_URS_2022_01/644941112" TargetMode="External" /><Relationship Id="rId18" Type="http://schemas.openxmlformats.org/officeDocument/2006/relationships/hyperlink" Target="https://podminky.urs.cz/item/CS_URS_2022_01/941211111" TargetMode="External" /><Relationship Id="rId19" Type="http://schemas.openxmlformats.org/officeDocument/2006/relationships/hyperlink" Target="https://podminky.urs.cz/item/CS_URS_2022_01/941211211" TargetMode="External" /><Relationship Id="rId20" Type="http://schemas.openxmlformats.org/officeDocument/2006/relationships/hyperlink" Target="https://podminky.urs.cz/item/CS_URS_2022_01/941211811" TargetMode="External" /><Relationship Id="rId21" Type="http://schemas.openxmlformats.org/officeDocument/2006/relationships/hyperlink" Target="https://podminky.urs.cz/item/CS_URS_2022_01/944511111" TargetMode="External" /><Relationship Id="rId22" Type="http://schemas.openxmlformats.org/officeDocument/2006/relationships/hyperlink" Target="https://podminky.urs.cz/item/CS_URS_2022_01/944511211" TargetMode="External" /><Relationship Id="rId23" Type="http://schemas.openxmlformats.org/officeDocument/2006/relationships/hyperlink" Target="https://podminky.urs.cz/item/CS_URS_2022_01/944511811" TargetMode="External" /><Relationship Id="rId24" Type="http://schemas.openxmlformats.org/officeDocument/2006/relationships/hyperlink" Target="https://podminky.urs.cz/item/CS_URS_2022_01/965045112" TargetMode="External" /><Relationship Id="rId25" Type="http://schemas.openxmlformats.org/officeDocument/2006/relationships/hyperlink" Target="https://podminky.urs.cz/item/CS_URS_2022_01/965081611" TargetMode="External" /><Relationship Id="rId26" Type="http://schemas.openxmlformats.org/officeDocument/2006/relationships/hyperlink" Target="https://podminky.urs.cz/item/CS_URS_2022_01/976072221" TargetMode="External" /><Relationship Id="rId27" Type="http://schemas.openxmlformats.org/officeDocument/2006/relationships/hyperlink" Target="https://podminky.urs.cz/item/CS_URS_2022_01/978036391" TargetMode="External" /><Relationship Id="rId28" Type="http://schemas.openxmlformats.org/officeDocument/2006/relationships/hyperlink" Target="https://podminky.urs.cz/item/CS_URS_2022_01/978071251" TargetMode="External" /><Relationship Id="rId29" Type="http://schemas.openxmlformats.org/officeDocument/2006/relationships/hyperlink" Target="https://podminky.urs.cz/item/CS_URS_2022_01/978071261" TargetMode="External" /><Relationship Id="rId30" Type="http://schemas.openxmlformats.org/officeDocument/2006/relationships/hyperlink" Target="https://podminky.urs.cz/item/CS_URS_2022_01/979071121" TargetMode="External" /><Relationship Id="rId31" Type="http://schemas.openxmlformats.org/officeDocument/2006/relationships/hyperlink" Target="https://podminky.urs.cz/item/CS_URS_2022_01/997013213" TargetMode="External" /><Relationship Id="rId32" Type="http://schemas.openxmlformats.org/officeDocument/2006/relationships/hyperlink" Target="https://podminky.urs.cz/item/CS_URS_2022_01/997013501" TargetMode="External" /><Relationship Id="rId33" Type="http://schemas.openxmlformats.org/officeDocument/2006/relationships/hyperlink" Target="https://podminky.urs.cz/item/CS_URS_2022_01/997013509" TargetMode="External" /><Relationship Id="rId34" Type="http://schemas.openxmlformats.org/officeDocument/2006/relationships/hyperlink" Target="https://podminky.urs.cz/item/CS_URS_2022_01/997013631" TargetMode="External" /><Relationship Id="rId35" Type="http://schemas.openxmlformats.org/officeDocument/2006/relationships/hyperlink" Target="https://podminky.urs.cz/item/CS_URS_2022_01/997013645" TargetMode="External" /><Relationship Id="rId36" Type="http://schemas.openxmlformats.org/officeDocument/2006/relationships/hyperlink" Target="https://podminky.urs.cz/item/CS_URS_2022_01/998011002" TargetMode="External" /><Relationship Id="rId37" Type="http://schemas.openxmlformats.org/officeDocument/2006/relationships/hyperlink" Target="https://podminky.urs.cz/item/CS_URS_2022_01/711161232" TargetMode="External" /><Relationship Id="rId38" Type="http://schemas.openxmlformats.org/officeDocument/2006/relationships/hyperlink" Target="https://podminky.urs.cz/item/CS_URS_2022_01/711161384" TargetMode="External" /><Relationship Id="rId39" Type="http://schemas.openxmlformats.org/officeDocument/2006/relationships/hyperlink" Target="https://podminky.urs.cz/item/CS_URS_2022_01/711413111" TargetMode="External" /><Relationship Id="rId40" Type="http://schemas.openxmlformats.org/officeDocument/2006/relationships/hyperlink" Target="https://podminky.urs.cz/item/CS_URS_2022_01/711413121" TargetMode="External" /><Relationship Id="rId41" Type="http://schemas.openxmlformats.org/officeDocument/2006/relationships/hyperlink" Target="https://podminky.urs.cz/item/CS_URS_2022_01/998711202" TargetMode="External" /><Relationship Id="rId42" Type="http://schemas.openxmlformats.org/officeDocument/2006/relationships/hyperlink" Target="https://podminky.urs.cz/item/CS_URS_2022_01/764002861" TargetMode="External" /><Relationship Id="rId43" Type="http://schemas.openxmlformats.org/officeDocument/2006/relationships/hyperlink" Target="https://podminky.urs.cz/item/CS_URS_2022_01/764228424" TargetMode="External" /><Relationship Id="rId44" Type="http://schemas.openxmlformats.org/officeDocument/2006/relationships/hyperlink" Target="https://podminky.urs.cz/item/CS_URS_2022_01/764228445" TargetMode="External" /><Relationship Id="rId45" Type="http://schemas.openxmlformats.org/officeDocument/2006/relationships/hyperlink" Target="https://podminky.urs.cz/item/CS_URS_2022_01/998764202" TargetMode="External" /><Relationship Id="rId46" Type="http://schemas.openxmlformats.org/officeDocument/2006/relationships/hyperlink" Target="https://podminky.urs.cz/item/CS_URS_2022_01/998767202" TargetMode="External" /><Relationship Id="rId47" Type="http://schemas.openxmlformats.org/officeDocument/2006/relationships/hyperlink" Target="https://podminky.urs.cz/item/CS_URS_2022_01/771121011" TargetMode="External" /><Relationship Id="rId48" Type="http://schemas.openxmlformats.org/officeDocument/2006/relationships/hyperlink" Target="https://podminky.urs.cz/item/CS_URS_2022_01/771474113" TargetMode="External" /><Relationship Id="rId49" Type="http://schemas.openxmlformats.org/officeDocument/2006/relationships/hyperlink" Target="https://podminky.urs.cz/item/CS_URS_2022_01/771551810" TargetMode="External" /><Relationship Id="rId50" Type="http://schemas.openxmlformats.org/officeDocument/2006/relationships/hyperlink" Target="https://podminky.urs.cz/item/CS_URS_2022_01/771574315" TargetMode="External" /><Relationship Id="rId51" Type="http://schemas.openxmlformats.org/officeDocument/2006/relationships/hyperlink" Target="https://podminky.urs.cz/item/CS_URS_2022_01/771591184" TargetMode="External" /><Relationship Id="rId52" Type="http://schemas.openxmlformats.org/officeDocument/2006/relationships/hyperlink" Target="https://podminky.urs.cz/item/CS_URS_2022_01/771591241" TargetMode="External" /><Relationship Id="rId53" Type="http://schemas.openxmlformats.org/officeDocument/2006/relationships/hyperlink" Target="https://podminky.urs.cz/item/CS_URS_2022_01/771591264" TargetMode="External" /><Relationship Id="rId54" Type="http://schemas.openxmlformats.org/officeDocument/2006/relationships/hyperlink" Target="https://podminky.urs.cz/item/CS_URS_2022_01/771591266" TargetMode="External" /><Relationship Id="rId55" Type="http://schemas.openxmlformats.org/officeDocument/2006/relationships/hyperlink" Target="https://podminky.urs.cz/item/CS_URS_2022_01/998771202" TargetMode="External" /><Relationship Id="rId56" Type="http://schemas.openxmlformats.org/officeDocument/2006/relationships/hyperlink" Target="https://podminky.urs.cz/item/CS_URS_2022_01/781494111" TargetMode="External" /><Relationship Id="rId57" Type="http://schemas.openxmlformats.org/officeDocument/2006/relationships/hyperlink" Target="https://podminky.urs.cz/item/CS_URS_2022_01/998781202" TargetMode="External" /><Relationship Id="rId58" Type="http://schemas.openxmlformats.org/officeDocument/2006/relationships/hyperlink" Target="https://podminky.urs.cz/item/CS_URS_2022_01/783314203" TargetMode="External" /><Relationship Id="rId59" Type="http://schemas.openxmlformats.org/officeDocument/2006/relationships/hyperlink" Target="https://podminky.urs.cz/item/CS_URS_2022_01/783317105" TargetMode="External" /><Relationship Id="rId60" Type="http://schemas.openxmlformats.org/officeDocument/2006/relationships/hyperlink" Target="https://podminky.urs.cz/item/CS_URS_2022_01/783823163" TargetMode="External" /><Relationship Id="rId61" Type="http://schemas.openxmlformats.org/officeDocument/2006/relationships/hyperlink" Target="https://podminky.urs.cz/item/CS_URS_2022_01/783827443" TargetMode="External" /><Relationship Id="rId62" Type="http://schemas.openxmlformats.org/officeDocument/2006/relationships/hyperlink" Target="https://podminky.urs.cz/item/CS_URS_2022_01/013254000" TargetMode="External" /><Relationship Id="rId63" Type="http://schemas.openxmlformats.org/officeDocument/2006/relationships/hyperlink" Target="https://podminky.urs.cz/item/CS_URS_2022_01/030001000" TargetMode="External" /><Relationship Id="rId64" Type="http://schemas.openxmlformats.org/officeDocument/2006/relationships/hyperlink" Target="https://podminky.urs.cz/item/CS_URS_2022_01/034103000" TargetMode="External" /><Relationship Id="rId6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6123" TargetMode="External" /><Relationship Id="rId2" Type="http://schemas.openxmlformats.org/officeDocument/2006/relationships/hyperlink" Target="https://podminky.urs.cz/item/CS_URS_2022_01/310237241" TargetMode="External" /><Relationship Id="rId3" Type="http://schemas.openxmlformats.org/officeDocument/2006/relationships/hyperlink" Target="https://podminky.urs.cz/item/CS_URS_2022_01/596211110" TargetMode="External" /><Relationship Id="rId4" Type="http://schemas.openxmlformats.org/officeDocument/2006/relationships/hyperlink" Target="https://podminky.urs.cz/item/CS_URS_2022_01/622131121" TargetMode="External" /><Relationship Id="rId5" Type="http://schemas.openxmlformats.org/officeDocument/2006/relationships/hyperlink" Target="https://podminky.urs.cz/item/CS_URS_2022_01/622142001" TargetMode="External" /><Relationship Id="rId6" Type="http://schemas.openxmlformats.org/officeDocument/2006/relationships/hyperlink" Target="https://podminky.urs.cz/item/CS_URS_2022_01/622151021" TargetMode="External" /><Relationship Id="rId7" Type="http://schemas.openxmlformats.org/officeDocument/2006/relationships/hyperlink" Target="https://podminky.urs.cz/item/CS_URS_2022_01/622321111" TargetMode="External" /><Relationship Id="rId8" Type="http://schemas.openxmlformats.org/officeDocument/2006/relationships/hyperlink" Target="https://podminky.urs.cz/item/CS_URS_2022_01/622321121" TargetMode="External" /><Relationship Id="rId9" Type="http://schemas.openxmlformats.org/officeDocument/2006/relationships/hyperlink" Target="https://podminky.urs.cz/item/CS_URS_2022_01/622511112" TargetMode="External" /><Relationship Id="rId10" Type="http://schemas.openxmlformats.org/officeDocument/2006/relationships/hyperlink" Target="https://podminky.urs.cz/item/CS_URS_2022_01/629991001" TargetMode="External" /><Relationship Id="rId11" Type="http://schemas.openxmlformats.org/officeDocument/2006/relationships/hyperlink" Target="https://podminky.urs.cz/item/CS_URS_2022_01/629991011" TargetMode="External" /><Relationship Id="rId12" Type="http://schemas.openxmlformats.org/officeDocument/2006/relationships/hyperlink" Target="https://podminky.urs.cz/item/CS_URS_2022_01/629995101" TargetMode="External" /><Relationship Id="rId13" Type="http://schemas.openxmlformats.org/officeDocument/2006/relationships/hyperlink" Target="https://podminky.urs.cz/item/CS_URS_2022_01/631351101" TargetMode="External" /><Relationship Id="rId14" Type="http://schemas.openxmlformats.org/officeDocument/2006/relationships/hyperlink" Target="https://podminky.urs.cz/item/CS_URS_2022_01/631351102" TargetMode="External" /><Relationship Id="rId15" Type="http://schemas.openxmlformats.org/officeDocument/2006/relationships/hyperlink" Target="https://podminky.urs.cz/item/CS_URS_2022_01/632450131" TargetMode="External" /><Relationship Id="rId16" Type="http://schemas.openxmlformats.org/officeDocument/2006/relationships/hyperlink" Target="https://podminky.urs.cz/item/CS_URS_2022_01/634112113" TargetMode="External" /><Relationship Id="rId17" Type="http://schemas.openxmlformats.org/officeDocument/2006/relationships/hyperlink" Target="https://podminky.urs.cz/item/CS_URS_2022_01/644941112" TargetMode="External" /><Relationship Id="rId18" Type="http://schemas.openxmlformats.org/officeDocument/2006/relationships/hyperlink" Target="https://podminky.urs.cz/item/CS_URS_2022_01/941211111" TargetMode="External" /><Relationship Id="rId19" Type="http://schemas.openxmlformats.org/officeDocument/2006/relationships/hyperlink" Target="https://podminky.urs.cz/item/CS_URS_2022_01/941211211" TargetMode="External" /><Relationship Id="rId20" Type="http://schemas.openxmlformats.org/officeDocument/2006/relationships/hyperlink" Target="https://podminky.urs.cz/item/CS_URS_2022_01/941211811" TargetMode="External" /><Relationship Id="rId21" Type="http://schemas.openxmlformats.org/officeDocument/2006/relationships/hyperlink" Target="https://podminky.urs.cz/item/CS_URS_2022_01/944511111" TargetMode="External" /><Relationship Id="rId22" Type="http://schemas.openxmlformats.org/officeDocument/2006/relationships/hyperlink" Target="https://podminky.urs.cz/item/CS_URS_2022_01/944511211" TargetMode="External" /><Relationship Id="rId23" Type="http://schemas.openxmlformats.org/officeDocument/2006/relationships/hyperlink" Target="https://podminky.urs.cz/item/CS_URS_2022_01/944511811" TargetMode="External" /><Relationship Id="rId24" Type="http://schemas.openxmlformats.org/officeDocument/2006/relationships/hyperlink" Target="https://podminky.urs.cz/item/CS_URS_2022_01/965045112" TargetMode="External" /><Relationship Id="rId25" Type="http://schemas.openxmlformats.org/officeDocument/2006/relationships/hyperlink" Target="https://podminky.urs.cz/item/CS_URS_2022_01/965081611" TargetMode="External" /><Relationship Id="rId26" Type="http://schemas.openxmlformats.org/officeDocument/2006/relationships/hyperlink" Target="https://podminky.urs.cz/item/CS_URS_2022_01/976072221" TargetMode="External" /><Relationship Id="rId27" Type="http://schemas.openxmlformats.org/officeDocument/2006/relationships/hyperlink" Target="https://podminky.urs.cz/item/CS_URS_2022_01/978036391" TargetMode="External" /><Relationship Id="rId28" Type="http://schemas.openxmlformats.org/officeDocument/2006/relationships/hyperlink" Target="https://podminky.urs.cz/item/CS_URS_2022_01/978071251" TargetMode="External" /><Relationship Id="rId29" Type="http://schemas.openxmlformats.org/officeDocument/2006/relationships/hyperlink" Target="https://podminky.urs.cz/item/CS_URS_2022_01/978071261" TargetMode="External" /><Relationship Id="rId30" Type="http://schemas.openxmlformats.org/officeDocument/2006/relationships/hyperlink" Target="https://podminky.urs.cz/item/CS_URS_2022_01/979071121" TargetMode="External" /><Relationship Id="rId31" Type="http://schemas.openxmlformats.org/officeDocument/2006/relationships/hyperlink" Target="https://podminky.urs.cz/item/CS_URS_2022_01/997013213" TargetMode="External" /><Relationship Id="rId32" Type="http://schemas.openxmlformats.org/officeDocument/2006/relationships/hyperlink" Target="https://podminky.urs.cz/item/CS_URS_2022_01/997013501" TargetMode="External" /><Relationship Id="rId33" Type="http://schemas.openxmlformats.org/officeDocument/2006/relationships/hyperlink" Target="https://podminky.urs.cz/item/CS_URS_2022_01/997013509" TargetMode="External" /><Relationship Id="rId34" Type="http://schemas.openxmlformats.org/officeDocument/2006/relationships/hyperlink" Target="https://podminky.urs.cz/item/CS_URS_2022_01/997013631" TargetMode="External" /><Relationship Id="rId35" Type="http://schemas.openxmlformats.org/officeDocument/2006/relationships/hyperlink" Target="https://podminky.urs.cz/item/CS_URS_2022_01/997013645" TargetMode="External" /><Relationship Id="rId36" Type="http://schemas.openxmlformats.org/officeDocument/2006/relationships/hyperlink" Target="https://podminky.urs.cz/item/CS_URS_2022_01/998011002" TargetMode="External" /><Relationship Id="rId37" Type="http://schemas.openxmlformats.org/officeDocument/2006/relationships/hyperlink" Target="https://podminky.urs.cz/item/CS_URS_2022_01/711161232" TargetMode="External" /><Relationship Id="rId38" Type="http://schemas.openxmlformats.org/officeDocument/2006/relationships/hyperlink" Target="https://podminky.urs.cz/item/CS_URS_2022_01/711161384" TargetMode="External" /><Relationship Id="rId39" Type="http://schemas.openxmlformats.org/officeDocument/2006/relationships/hyperlink" Target="https://podminky.urs.cz/item/CS_URS_2022_01/711413111" TargetMode="External" /><Relationship Id="rId40" Type="http://schemas.openxmlformats.org/officeDocument/2006/relationships/hyperlink" Target="https://podminky.urs.cz/item/CS_URS_2022_01/711413121" TargetMode="External" /><Relationship Id="rId41" Type="http://schemas.openxmlformats.org/officeDocument/2006/relationships/hyperlink" Target="https://podminky.urs.cz/item/CS_URS_2022_01/998711202" TargetMode="External" /><Relationship Id="rId42" Type="http://schemas.openxmlformats.org/officeDocument/2006/relationships/hyperlink" Target="https://podminky.urs.cz/item/CS_URS_2022_01/764002861" TargetMode="External" /><Relationship Id="rId43" Type="http://schemas.openxmlformats.org/officeDocument/2006/relationships/hyperlink" Target="https://podminky.urs.cz/item/CS_URS_2022_01/764228424" TargetMode="External" /><Relationship Id="rId44" Type="http://schemas.openxmlformats.org/officeDocument/2006/relationships/hyperlink" Target="https://podminky.urs.cz/item/CS_URS_2022_01/764228445" TargetMode="External" /><Relationship Id="rId45" Type="http://schemas.openxmlformats.org/officeDocument/2006/relationships/hyperlink" Target="https://podminky.urs.cz/item/CS_URS_2022_01/998764202" TargetMode="External" /><Relationship Id="rId46" Type="http://schemas.openxmlformats.org/officeDocument/2006/relationships/hyperlink" Target="https://podminky.urs.cz/item/CS_URS_2022_01/998767202" TargetMode="External" /><Relationship Id="rId47" Type="http://schemas.openxmlformats.org/officeDocument/2006/relationships/hyperlink" Target="https://podminky.urs.cz/item/CS_URS_2022_01/771121011" TargetMode="External" /><Relationship Id="rId48" Type="http://schemas.openxmlformats.org/officeDocument/2006/relationships/hyperlink" Target="https://podminky.urs.cz/item/CS_URS_2022_01/771474113" TargetMode="External" /><Relationship Id="rId49" Type="http://schemas.openxmlformats.org/officeDocument/2006/relationships/hyperlink" Target="https://podminky.urs.cz/item/CS_URS_2022_01/771551810" TargetMode="External" /><Relationship Id="rId50" Type="http://schemas.openxmlformats.org/officeDocument/2006/relationships/hyperlink" Target="https://podminky.urs.cz/item/CS_URS_2022_01/771574315" TargetMode="External" /><Relationship Id="rId51" Type="http://schemas.openxmlformats.org/officeDocument/2006/relationships/hyperlink" Target="https://podminky.urs.cz/item/CS_URS_2022_01/771591184" TargetMode="External" /><Relationship Id="rId52" Type="http://schemas.openxmlformats.org/officeDocument/2006/relationships/hyperlink" Target="https://podminky.urs.cz/item/CS_URS_2022_01/771591241" TargetMode="External" /><Relationship Id="rId53" Type="http://schemas.openxmlformats.org/officeDocument/2006/relationships/hyperlink" Target="https://podminky.urs.cz/item/CS_URS_2022_01/771591264" TargetMode="External" /><Relationship Id="rId54" Type="http://schemas.openxmlformats.org/officeDocument/2006/relationships/hyperlink" Target="https://podminky.urs.cz/item/CS_URS_2022_01/771591266" TargetMode="External" /><Relationship Id="rId55" Type="http://schemas.openxmlformats.org/officeDocument/2006/relationships/hyperlink" Target="https://podminky.urs.cz/item/CS_URS_2022_01/998771202" TargetMode="External" /><Relationship Id="rId56" Type="http://schemas.openxmlformats.org/officeDocument/2006/relationships/hyperlink" Target="https://podminky.urs.cz/item/CS_URS_2022_01/781494111" TargetMode="External" /><Relationship Id="rId57" Type="http://schemas.openxmlformats.org/officeDocument/2006/relationships/hyperlink" Target="https://podminky.urs.cz/item/CS_URS_2022_01/998781202" TargetMode="External" /><Relationship Id="rId58" Type="http://schemas.openxmlformats.org/officeDocument/2006/relationships/hyperlink" Target="https://podminky.urs.cz/item/CS_URS_2022_01/783314203" TargetMode="External" /><Relationship Id="rId59" Type="http://schemas.openxmlformats.org/officeDocument/2006/relationships/hyperlink" Target="https://podminky.urs.cz/item/CS_URS_2022_01/783317105" TargetMode="External" /><Relationship Id="rId60" Type="http://schemas.openxmlformats.org/officeDocument/2006/relationships/hyperlink" Target="https://podminky.urs.cz/item/CS_URS_2022_01/783823163" TargetMode="External" /><Relationship Id="rId61" Type="http://schemas.openxmlformats.org/officeDocument/2006/relationships/hyperlink" Target="https://podminky.urs.cz/item/CS_URS_2022_01/783827443" TargetMode="External" /><Relationship Id="rId62" Type="http://schemas.openxmlformats.org/officeDocument/2006/relationships/hyperlink" Target="https://podminky.urs.cz/item/CS_URS_2022_01/013254000" TargetMode="External" /><Relationship Id="rId63" Type="http://schemas.openxmlformats.org/officeDocument/2006/relationships/hyperlink" Target="https://podminky.urs.cz/item/CS_URS_2022_01/030001000" TargetMode="External" /><Relationship Id="rId64" Type="http://schemas.openxmlformats.org/officeDocument/2006/relationships/hyperlink" Target="https://podminky.urs.cz/item/CS_URS_2022_01/034103000" TargetMode="External" /><Relationship Id="rId6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6123" TargetMode="External" /><Relationship Id="rId2" Type="http://schemas.openxmlformats.org/officeDocument/2006/relationships/hyperlink" Target="https://podminky.urs.cz/item/CS_URS_2022_01/596211110" TargetMode="External" /><Relationship Id="rId3" Type="http://schemas.openxmlformats.org/officeDocument/2006/relationships/hyperlink" Target="https://podminky.urs.cz/item/CS_URS_2022_01/622131121" TargetMode="External" /><Relationship Id="rId4" Type="http://schemas.openxmlformats.org/officeDocument/2006/relationships/hyperlink" Target="https://podminky.urs.cz/item/CS_URS_2022_01/622142001" TargetMode="External" /><Relationship Id="rId5" Type="http://schemas.openxmlformats.org/officeDocument/2006/relationships/hyperlink" Target="https://podminky.urs.cz/item/CS_URS_2022_01/622151021" TargetMode="External" /><Relationship Id="rId6" Type="http://schemas.openxmlformats.org/officeDocument/2006/relationships/hyperlink" Target="https://podminky.urs.cz/item/CS_URS_2022_01/622321111" TargetMode="External" /><Relationship Id="rId7" Type="http://schemas.openxmlformats.org/officeDocument/2006/relationships/hyperlink" Target="https://podminky.urs.cz/item/CS_URS_2022_01/622321121" TargetMode="External" /><Relationship Id="rId8" Type="http://schemas.openxmlformats.org/officeDocument/2006/relationships/hyperlink" Target="https://podminky.urs.cz/item/CS_URS_2022_01/622511112" TargetMode="External" /><Relationship Id="rId9" Type="http://schemas.openxmlformats.org/officeDocument/2006/relationships/hyperlink" Target="https://podminky.urs.cz/item/CS_URS_2022_01/629991001" TargetMode="External" /><Relationship Id="rId10" Type="http://schemas.openxmlformats.org/officeDocument/2006/relationships/hyperlink" Target="https://podminky.urs.cz/item/CS_URS_2022_01/629991011" TargetMode="External" /><Relationship Id="rId11" Type="http://schemas.openxmlformats.org/officeDocument/2006/relationships/hyperlink" Target="https://podminky.urs.cz/item/CS_URS_2022_01/629995101" TargetMode="External" /><Relationship Id="rId12" Type="http://schemas.openxmlformats.org/officeDocument/2006/relationships/hyperlink" Target="https://podminky.urs.cz/item/CS_URS_2022_01/631351101" TargetMode="External" /><Relationship Id="rId13" Type="http://schemas.openxmlformats.org/officeDocument/2006/relationships/hyperlink" Target="https://podminky.urs.cz/item/CS_URS_2022_01/631351102" TargetMode="External" /><Relationship Id="rId14" Type="http://schemas.openxmlformats.org/officeDocument/2006/relationships/hyperlink" Target="https://podminky.urs.cz/item/CS_URS_2022_01/632450131" TargetMode="External" /><Relationship Id="rId15" Type="http://schemas.openxmlformats.org/officeDocument/2006/relationships/hyperlink" Target="https://podminky.urs.cz/item/CS_URS_2022_01/634112113" TargetMode="External" /><Relationship Id="rId16" Type="http://schemas.openxmlformats.org/officeDocument/2006/relationships/hyperlink" Target="https://podminky.urs.cz/item/CS_URS_2022_01/644941112" TargetMode="External" /><Relationship Id="rId17" Type="http://schemas.openxmlformats.org/officeDocument/2006/relationships/hyperlink" Target="https://podminky.urs.cz/item/CS_URS_2022_01/941211111" TargetMode="External" /><Relationship Id="rId18" Type="http://schemas.openxmlformats.org/officeDocument/2006/relationships/hyperlink" Target="https://podminky.urs.cz/item/CS_URS_2022_01/941211211" TargetMode="External" /><Relationship Id="rId19" Type="http://schemas.openxmlformats.org/officeDocument/2006/relationships/hyperlink" Target="https://podminky.urs.cz/item/CS_URS_2022_01/941211811" TargetMode="External" /><Relationship Id="rId20" Type="http://schemas.openxmlformats.org/officeDocument/2006/relationships/hyperlink" Target="https://podminky.urs.cz/item/CS_URS_2022_01/944511111" TargetMode="External" /><Relationship Id="rId21" Type="http://schemas.openxmlformats.org/officeDocument/2006/relationships/hyperlink" Target="https://podminky.urs.cz/item/CS_URS_2022_01/944511211" TargetMode="External" /><Relationship Id="rId22" Type="http://schemas.openxmlformats.org/officeDocument/2006/relationships/hyperlink" Target="https://podminky.urs.cz/item/CS_URS_2022_01/944511811" TargetMode="External" /><Relationship Id="rId23" Type="http://schemas.openxmlformats.org/officeDocument/2006/relationships/hyperlink" Target="https://podminky.urs.cz/item/CS_URS_2022_01/965045112" TargetMode="External" /><Relationship Id="rId24" Type="http://schemas.openxmlformats.org/officeDocument/2006/relationships/hyperlink" Target="https://podminky.urs.cz/item/CS_URS_2022_01/965081611" TargetMode="External" /><Relationship Id="rId25" Type="http://schemas.openxmlformats.org/officeDocument/2006/relationships/hyperlink" Target="https://podminky.urs.cz/item/CS_URS_2022_01/976072221" TargetMode="External" /><Relationship Id="rId26" Type="http://schemas.openxmlformats.org/officeDocument/2006/relationships/hyperlink" Target="https://podminky.urs.cz/item/CS_URS_2022_01/978036391" TargetMode="External" /><Relationship Id="rId27" Type="http://schemas.openxmlformats.org/officeDocument/2006/relationships/hyperlink" Target="https://podminky.urs.cz/item/CS_URS_2022_01/978071251" TargetMode="External" /><Relationship Id="rId28" Type="http://schemas.openxmlformats.org/officeDocument/2006/relationships/hyperlink" Target="https://podminky.urs.cz/item/CS_URS_2022_01/978071261" TargetMode="External" /><Relationship Id="rId29" Type="http://schemas.openxmlformats.org/officeDocument/2006/relationships/hyperlink" Target="https://podminky.urs.cz/item/CS_URS_2022_01/979071121" TargetMode="External" /><Relationship Id="rId30" Type="http://schemas.openxmlformats.org/officeDocument/2006/relationships/hyperlink" Target="https://podminky.urs.cz/item/CS_URS_2022_01/997013213" TargetMode="External" /><Relationship Id="rId31" Type="http://schemas.openxmlformats.org/officeDocument/2006/relationships/hyperlink" Target="https://podminky.urs.cz/item/CS_URS_2022_01/997013501" TargetMode="External" /><Relationship Id="rId32" Type="http://schemas.openxmlformats.org/officeDocument/2006/relationships/hyperlink" Target="https://podminky.urs.cz/item/CS_URS_2022_01/997013509" TargetMode="External" /><Relationship Id="rId33" Type="http://schemas.openxmlformats.org/officeDocument/2006/relationships/hyperlink" Target="https://podminky.urs.cz/item/CS_URS_2022_01/997013631" TargetMode="External" /><Relationship Id="rId34" Type="http://schemas.openxmlformats.org/officeDocument/2006/relationships/hyperlink" Target="https://podminky.urs.cz/item/CS_URS_2022_01/997013645" TargetMode="External" /><Relationship Id="rId35" Type="http://schemas.openxmlformats.org/officeDocument/2006/relationships/hyperlink" Target="https://podminky.urs.cz/item/CS_URS_2022_01/998011002" TargetMode="External" /><Relationship Id="rId36" Type="http://schemas.openxmlformats.org/officeDocument/2006/relationships/hyperlink" Target="https://podminky.urs.cz/item/CS_URS_2022_01/711161232" TargetMode="External" /><Relationship Id="rId37" Type="http://schemas.openxmlformats.org/officeDocument/2006/relationships/hyperlink" Target="https://podminky.urs.cz/item/CS_URS_2022_01/711161384" TargetMode="External" /><Relationship Id="rId38" Type="http://schemas.openxmlformats.org/officeDocument/2006/relationships/hyperlink" Target="https://podminky.urs.cz/item/CS_URS_2022_01/711413111" TargetMode="External" /><Relationship Id="rId39" Type="http://schemas.openxmlformats.org/officeDocument/2006/relationships/hyperlink" Target="https://podminky.urs.cz/item/CS_URS_2022_01/711413121" TargetMode="External" /><Relationship Id="rId40" Type="http://schemas.openxmlformats.org/officeDocument/2006/relationships/hyperlink" Target="https://podminky.urs.cz/item/CS_URS_2022_01/998711202" TargetMode="External" /><Relationship Id="rId41" Type="http://schemas.openxmlformats.org/officeDocument/2006/relationships/hyperlink" Target="https://podminky.urs.cz/item/CS_URS_2022_01/764002861" TargetMode="External" /><Relationship Id="rId42" Type="http://schemas.openxmlformats.org/officeDocument/2006/relationships/hyperlink" Target="https://podminky.urs.cz/item/CS_URS_2022_01/764228424" TargetMode="External" /><Relationship Id="rId43" Type="http://schemas.openxmlformats.org/officeDocument/2006/relationships/hyperlink" Target="https://podminky.urs.cz/item/CS_URS_2022_01/764228445" TargetMode="External" /><Relationship Id="rId44" Type="http://schemas.openxmlformats.org/officeDocument/2006/relationships/hyperlink" Target="https://podminky.urs.cz/item/CS_URS_2022_01/998764202" TargetMode="External" /><Relationship Id="rId45" Type="http://schemas.openxmlformats.org/officeDocument/2006/relationships/hyperlink" Target="https://podminky.urs.cz/item/CS_URS_2022_01/998767202" TargetMode="External" /><Relationship Id="rId46" Type="http://schemas.openxmlformats.org/officeDocument/2006/relationships/hyperlink" Target="https://podminky.urs.cz/item/CS_URS_2022_01/771121011" TargetMode="External" /><Relationship Id="rId47" Type="http://schemas.openxmlformats.org/officeDocument/2006/relationships/hyperlink" Target="https://podminky.urs.cz/item/CS_URS_2022_01/771474113" TargetMode="External" /><Relationship Id="rId48" Type="http://schemas.openxmlformats.org/officeDocument/2006/relationships/hyperlink" Target="https://podminky.urs.cz/item/CS_URS_2022_01/771551810" TargetMode="External" /><Relationship Id="rId49" Type="http://schemas.openxmlformats.org/officeDocument/2006/relationships/hyperlink" Target="https://podminky.urs.cz/item/CS_URS_2022_01/771574315" TargetMode="External" /><Relationship Id="rId50" Type="http://schemas.openxmlformats.org/officeDocument/2006/relationships/hyperlink" Target="https://podminky.urs.cz/item/CS_URS_2022_01/771591184" TargetMode="External" /><Relationship Id="rId51" Type="http://schemas.openxmlformats.org/officeDocument/2006/relationships/hyperlink" Target="https://podminky.urs.cz/item/CS_URS_2022_01/771591241" TargetMode="External" /><Relationship Id="rId52" Type="http://schemas.openxmlformats.org/officeDocument/2006/relationships/hyperlink" Target="https://podminky.urs.cz/item/CS_URS_2022_01/771591264" TargetMode="External" /><Relationship Id="rId53" Type="http://schemas.openxmlformats.org/officeDocument/2006/relationships/hyperlink" Target="https://podminky.urs.cz/item/CS_URS_2022_01/771591266" TargetMode="External" /><Relationship Id="rId54" Type="http://schemas.openxmlformats.org/officeDocument/2006/relationships/hyperlink" Target="https://podminky.urs.cz/item/CS_URS_2022_01/998771202" TargetMode="External" /><Relationship Id="rId55" Type="http://schemas.openxmlformats.org/officeDocument/2006/relationships/hyperlink" Target="https://podminky.urs.cz/item/CS_URS_2022_01/781494111" TargetMode="External" /><Relationship Id="rId56" Type="http://schemas.openxmlformats.org/officeDocument/2006/relationships/hyperlink" Target="https://podminky.urs.cz/item/CS_URS_2022_01/998781202" TargetMode="External" /><Relationship Id="rId57" Type="http://schemas.openxmlformats.org/officeDocument/2006/relationships/hyperlink" Target="https://podminky.urs.cz/item/CS_URS_2022_01/783314203" TargetMode="External" /><Relationship Id="rId58" Type="http://schemas.openxmlformats.org/officeDocument/2006/relationships/hyperlink" Target="https://podminky.urs.cz/item/CS_URS_2022_01/783317105" TargetMode="External" /><Relationship Id="rId59" Type="http://schemas.openxmlformats.org/officeDocument/2006/relationships/hyperlink" Target="https://podminky.urs.cz/item/CS_URS_2022_01/783823163" TargetMode="External" /><Relationship Id="rId60" Type="http://schemas.openxmlformats.org/officeDocument/2006/relationships/hyperlink" Target="https://podminky.urs.cz/item/CS_URS_2022_01/783827443" TargetMode="External" /><Relationship Id="rId61" Type="http://schemas.openxmlformats.org/officeDocument/2006/relationships/hyperlink" Target="https://podminky.urs.cz/item/CS_URS_2022_01/013254000" TargetMode="External" /><Relationship Id="rId62" Type="http://schemas.openxmlformats.org/officeDocument/2006/relationships/hyperlink" Target="https://podminky.urs.cz/item/CS_URS_2022_01/030001000" TargetMode="External" /><Relationship Id="rId63" Type="http://schemas.openxmlformats.org/officeDocument/2006/relationships/hyperlink" Target="https://podminky.urs.cz/item/CS_URS_2022_01/034103000" TargetMode="External" /><Relationship Id="rId64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27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30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32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32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32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34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36</v>
      </c>
      <c r="AO17" s="24"/>
      <c r="AP17" s="24"/>
      <c r="AQ17" s="24"/>
      <c r="AR17" s="22"/>
      <c r="BE17" s="33"/>
      <c r="BS17" s="19" t="s">
        <v>37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38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39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37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40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41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42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43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44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45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46</v>
      </c>
      <c r="E29" s="49"/>
      <c r="F29" s="34" t="s">
        <v>47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48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49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50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51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52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53</v>
      </c>
      <c r="U35" s="56"/>
      <c r="V35" s="56"/>
      <c r="W35" s="56"/>
      <c r="X35" s="58" t="s">
        <v>54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55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202308e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Ul. T.G.Masaryka č.p.2320, 2321, 2322 Oprava balkonů a soklů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Frýdek-Místek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5. 7. 2023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Statutární město Frýdek-Místek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33</v>
      </c>
      <c r="AJ49" s="42"/>
      <c r="AK49" s="42"/>
      <c r="AL49" s="42"/>
      <c r="AM49" s="75" t="str">
        <f>IF(E17="","",E17)</f>
        <v>CONSTRUCTUS s.r.o.</v>
      </c>
      <c r="AN49" s="66"/>
      <c r="AO49" s="66"/>
      <c r="AP49" s="66"/>
      <c r="AQ49" s="42"/>
      <c r="AR49" s="46"/>
      <c r="AS49" s="76" t="s">
        <v>56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31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38</v>
      </c>
      <c r="AJ50" s="42"/>
      <c r="AK50" s="42"/>
      <c r="AL50" s="42"/>
      <c r="AM50" s="75" t="str">
        <f>IF(E20="","",E20)</f>
        <v>Ing. Jana Koběrská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57</v>
      </c>
      <c r="D52" s="89"/>
      <c r="E52" s="89"/>
      <c r="F52" s="89"/>
      <c r="G52" s="89"/>
      <c r="H52" s="90"/>
      <c r="I52" s="91" t="s">
        <v>58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59</v>
      </c>
      <c r="AH52" s="89"/>
      <c r="AI52" s="89"/>
      <c r="AJ52" s="89"/>
      <c r="AK52" s="89"/>
      <c r="AL52" s="89"/>
      <c r="AM52" s="89"/>
      <c r="AN52" s="91" t="s">
        <v>60</v>
      </c>
      <c r="AO52" s="89"/>
      <c r="AP52" s="89"/>
      <c r="AQ52" s="93" t="s">
        <v>61</v>
      </c>
      <c r="AR52" s="46"/>
      <c r="AS52" s="94" t="s">
        <v>62</v>
      </c>
      <c r="AT52" s="95" t="s">
        <v>63</v>
      </c>
      <c r="AU52" s="95" t="s">
        <v>64</v>
      </c>
      <c r="AV52" s="95" t="s">
        <v>65</v>
      </c>
      <c r="AW52" s="95" t="s">
        <v>66</v>
      </c>
      <c r="AX52" s="95" t="s">
        <v>67</v>
      </c>
      <c r="AY52" s="95" t="s">
        <v>68</v>
      </c>
      <c r="AZ52" s="95" t="s">
        <v>69</v>
      </c>
      <c r="BA52" s="95" t="s">
        <v>70</v>
      </c>
      <c r="BB52" s="95" t="s">
        <v>71</v>
      </c>
      <c r="BC52" s="95" t="s">
        <v>72</v>
      </c>
      <c r="BD52" s="96" t="s">
        <v>73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74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ROUND(SUM(AG55:AG57),2)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ROUND(SUM(AS55:AS57),2)</f>
        <v>0</v>
      </c>
      <c r="AT54" s="108">
        <f>ROUND(SUM(AV54:AW54),2)</f>
        <v>0</v>
      </c>
      <c r="AU54" s="109">
        <f>ROUND(SUM(AU55:AU57),5)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ROUND(SUM(AZ55:AZ57),2)</f>
        <v>0</v>
      </c>
      <c r="BA54" s="108">
        <f>ROUND(SUM(BA55:BA57),2)</f>
        <v>0</v>
      </c>
      <c r="BB54" s="108">
        <f>ROUND(SUM(BB55:BB57),2)</f>
        <v>0</v>
      </c>
      <c r="BC54" s="108">
        <f>ROUND(SUM(BC55:BC57),2)</f>
        <v>0</v>
      </c>
      <c r="BD54" s="110">
        <f>ROUND(SUM(BD55:BD57),2)</f>
        <v>0</v>
      </c>
      <c r="BE54" s="6"/>
      <c r="BS54" s="111" t="s">
        <v>75</v>
      </c>
      <c r="BT54" s="111" t="s">
        <v>76</v>
      </c>
      <c r="BU54" s="112" t="s">
        <v>77</v>
      </c>
      <c r="BV54" s="111" t="s">
        <v>78</v>
      </c>
      <c r="BW54" s="111" t="s">
        <v>5</v>
      </c>
      <c r="BX54" s="111" t="s">
        <v>79</v>
      </c>
      <c r="CL54" s="111" t="s">
        <v>19</v>
      </c>
    </row>
    <row r="55" spans="1:91" s="7" customFormat="1" ht="16.5" customHeight="1">
      <c r="A55" s="113" t="s">
        <v>80</v>
      </c>
      <c r="B55" s="114"/>
      <c r="C55" s="115"/>
      <c r="D55" s="116" t="s">
        <v>81</v>
      </c>
      <c r="E55" s="116"/>
      <c r="F55" s="116"/>
      <c r="G55" s="116"/>
      <c r="H55" s="116"/>
      <c r="I55" s="117"/>
      <c r="J55" s="116" t="s">
        <v>82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'2320 - Oprava balkonů a s...'!J30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83</v>
      </c>
      <c r="AR55" s="120"/>
      <c r="AS55" s="121">
        <v>0</v>
      </c>
      <c r="AT55" s="122">
        <f>ROUND(SUM(AV55:AW55),2)</f>
        <v>0</v>
      </c>
      <c r="AU55" s="123">
        <f>'2320 - Oprava balkonů a s...'!P98</f>
        <v>0</v>
      </c>
      <c r="AV55" s="122">
        <f>'2320 - Oprava balkonů a s...'!J33</f>
        <v>0</v>
      </c>
      <c r="AW55" s="122">
        <f>'2320 - Oprava balkonů a s...'!J34</f>
        <v>0</v>
      </c>
      <c r="AX55" s="122">
        <f>'2320 - Oprava balkonů a s...'!J35</f>
        <v>0</v>
      </c>
      <c r="AY55" s="122">
        <f>'2320 - Oprava balkonů a s...'!J36</f>
        <v>0</v>
      </c>
      <c r="AZ55" s="122">
        <f>'2320 - Oprava balkonů a s...'!F33</f>
        <v>0</v>
      </c>
      <c r="BA55" s="122">
        <f>'2320 - Oprava balkonů a s...'!F34</f>
        <v>0</v>
      </c>
      <c r="BB55" s="122">
        <f>'2320 - Oprava balkonů a s...'!F35</f>
        <v>0</v>
      </c>
      <c r="BC55" s="122">
        <f>'2320 - Oprava balkonů a s...'!F36</f>
        <v>0</v>
      </c>
      <c r="BD55" s="124">
        <f>'2320 - Oprava balkonů a s...'!F37</f>
        <v>0</v>
      </c>
      <c r="BE55" s="7"/>
      <c r="BT55" s="125" t="s">
        <v>84</v>
      </c>
      <c r="BV55" s="125" t="s">
        <v>78</v>
      </c>
      <c r="BW55" s="125" t="s">
        <v>85</v>
      </c>
      <c r="BX55" s="125" t="s">
        <v>5</v>
      </c>
      <c r="CL55" s="125" t="s">
        <v>19</v>
      </c>
      <c r="CM55" s="125" t="s">
        <v>84</v>
      </c>
    </row>
    <row r="56" spans="1:91" s="7" customFormat="1" ht="16.5" customHeight="1">
      <c r="A56" s="113" t="s">
        <v>80</v>
      </c>
      <c r="B56" s="114"/>
      <c r="C56" s="115"/>
      <c r="D56" s="116" t="s">
        <v>86</v>
      </c>
      <c r="E56" s="116"/>
      <c r="F56" s="116"/>
      <c r="G56" s="116"/>
      <c r="H56" s="116"/>
      <c r="I56" s="117"/>
      <c r="J56" s="116" t="s">
        <v>87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'2321 - Oprava balkonů a s...'!J30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83</v>
      </c>
      <c r="AR56" s="120"/>
      <c r="AS56" s="121">
        <v>0</v>
      </c>
      <c r="AT56" s="122">
        <f>ROUND(SUM(AV56:AW56),2)</f>
        <v>0</v>
      </c>
      <c r="AU56" s="123">
        <f>'2321 - Oprava balkonů a s...'!P98</f>
        <v>0</v>
      </c>
      <c r="AV56" s="122">
        <f>'2321 - Oprava balkonů a s...'!J33</f>
        <v>0</v>
      </c>
      <c r="AW56" s="122">
        <f>'2321 - Oprava balkonů a s...'!J34</f>
        <v>0</v>
      </c>
      <c r="AX56" s="122">
        <f>'2321 - Oprava balkonů a s...'!J35</f>
        <v>0</v>
      </c>
      <c r="AY56" s="122">
        <f>'2321 - Oprava balkonů a s...'!J36</f>
        <v>0</v>
      </c>
      <c r="AZ56" s="122">
        <f>'2321 - Oprava balkonů a s...'!F33</f>
        <v>0</v>
      </c>
      <c r="BA56" s="122">
        <f>'2321 - Oprava balkonů a s...'!F34</f>
        <v>0</v>
      </c>
      <c r="BB56" s="122">
        <f>'2321 - Oprava balkonů a s...'!F35</f>
        <v>0</v>
      </c>
      <c r="BC56" s="122">
        <f>'2321 - Oprava balkonů a s...'!F36</f>
        <v>0</v>
      </c>
      <c r="BD56" s="124">
        <f>'2321 - Oprava balkonů a s...'!F37</f>
        <v>0</v>
      </c>
      <c r="BE56" s="7"/>
      <c r="BT56" s="125" t="s">
        <v>84</v>
      </c>
      <c r="BV56" s="125" t="s">
        <v>78</v>
      </c>
      <c r="BW56" s="125" t="s">
        <v>88</v>
      </c>
      <c r="BX56" s="125" t="s">
        <v>5</v>
      </c>
      <c r="CL56" s="125" t="s">
        <v>19</v>
      </c>
      <c r="CM56" s="125" t="s">
        <v>84</v>
      </c>
    </row>
    <row r="57" spans="1:91" s="7" customFormat="1" ht="16.5" customHeight="1">
      <c r="A57" s="113" t="s">
        <v>80</v>
      </c>
      <c r="B57" s="114"/>
      <c r="C57" s="115"/>
      <c r="D57" s="116" t="s">
        <v>89</v>
      </c>
      <c r="E57" s="116"/>
      <c r="F57" s="116"/>
      <c r="G57" s="116"/>
      <c r="H57" s="116"/>
      <c r="I57" s="117"/>
      <c r="J57" s="116" t="s">
        <v>90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'2322 - Oprava balkonů a s...'!J30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83</v>
      </c>
      <c r="AR57" s="120"/>
      <c r="AS57" s="126">
        <v>0</v>
      </c>
      <c r="AT57" s="127">
        <f>ROUND(SUM(AV57:AW57),2)</f>
        <v>0</v>
      </c>
      <c r="AU57" s="128">
        <f>'2322 - Oprava balkonů a s...'!P97</f>
        <v>0</v>
      </c>
      <c r="AV57" s="127">
        <f>'2322 - Oprava balkonů a s...'!J33</f>
        <v>0</v>
      </c>
      <c r="AW57" s="127">
        <f>'2322 - Oprava balkonů a s...'!J34</f>
        <v>0</v>
      </c>
      <c r="AX57" s="127">
        <f>'2322 - Oprava balkonů a s...'!J35</f>
        <v>0</v>
      </c>
      <c r="AY57" s="127">
        <f>'2322 - Oprava balkonů a s...'!J36</f>
        <v>0</v>
      </c>
      <c r="AZ57" s="127">
        <f>'2322 - Oprava balkonů a s...'!F33</f>
        <v>0</v>
      </c>
      <c r="BA57" s="127">
        <f>'2322 - Oprava balkonů a s...'!F34</f>
        <v>0</v>
      </c>
      <c r="BB57" s="127">
        <f>'2322 - Oprava balkonů a s...'!F35</f>
        <v>0</v>
      </c>
      <c r="BC57" s="127">
        <f>'2322 - Oprava balkonů a s...'!F36</f>
        <v>0</v>
      </c>
      <c r="BD57" s="129">
        <f>'2322 - Oprava balkonů a s...'!F37</f>
        <v>0</v>
      </c>
      <c r="BE57" s="7"/>
      <c r="BT57" s="125" t="s">
        <v>84</v>
      </c>
      <c r="BV57" s="125" t="s">
        <v>78</v>
      </c>
      <c r="BW57" s="125" t="s">
        <v>91</v>
      </c>
      <c r="BX57" s="125" t="s">
        <v>5</v>
      </c>
      <c r="CL57" s="125" t="s">
        <v>19</v>
      </c>
      <c r="CM57" s="125" t="s">
        <v>84</v>
      </c>
    </row>
    <row r="58" spans="1:57" s="2" customFormat="1" ht="30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  <row r="59" spans="1:57" s="2" customFormat="1" ht="6.95" customHeight="1">
      <c r="A59" s="40"/>
      <c r="B59" s="61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46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</sheetData>
  <sheetProtection password="CC35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2320 - Oprava balkonů a s...'!C2" display="/"/>
    <hyperlink ref="A56" location="'2321 - Oprava balkonů a s...'!C2" display="/"/>
    <hyperlink ref="A57" location="'2322 - Oprava balkonů a s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92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Ul. T.G.Masaryka č.p.2320, 2321, 2322 Oprava balkonů a soklů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93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94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5. 7. 2023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39</v>
      </c>
      <c r="F24" s="40"/>
      <c r="G24" s="40"/>
      <c r="H24" s="40"/>
      <c r="I24" s="134" t="s">
        <v>29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ROUND(J98,2)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ROUND((SUM(BE98:BE456)),2)</f>
        <v>0</v>
      </c>
      <c r="G33" s="40"/>
      <c r="H33" s="40"/>
      <c r="I33" s="150">
        <v>0.21</v>
      </c>
      <c r="J33" s="149">
        <f>ROUND(((SUM(BE98:BE456))*I33),2)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ROUND((SUM(BF98:BF456)),2)</f>
        <v>0</v>
      </c>
      <c r="G34" s="40"/>
      <c r="H34" s="40"/>
      <c r="I34" s="150">
        <v>0.15</v>
      </c>
      <c r="J34" s="149">
        <f>ROUND(((SUM(BF98:BF456))*I34),2)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ROUND((SUM(BG98:BG456)),2)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ROUND((SUM(BH98:BH456)),2)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ROUND((SUM(BI98:BI456)),2)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95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Ul. T.G.Masaryka č.p.2320, 2321, 2322 Oprava balkonů a soklů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93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2320 - Oprava balkonů a soklů č.p. 2320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Frýdek-Místek</v>
      </c>
      <c r="G52" s="42"/>
      <c r="H52" s="42"/>
      <c r="I52" s="34" t="s">
        <v>23</v>
      </c>
      <c r="J52" s="74" t="str">
        <f>IF(J12="","",J12)</f>
        <v>5. 7. 2023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Statutární město Frýdek-Místek</v>
      </c>
      <c r="G54" s="42"/>
      <c r="H54" s="42"/>
      <c r="I54" s="34" t="s">
        <v>33</v>
      </c>
      <c r="J54" s="38" t="str">
        <f>E21</f>
        <v>CONSTRUCTUS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Ing. Jana Koběrská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96</v>
      </c>
      <c r="D57" s="164"/>
      <c r="E57" s="164"/>
      <c r="F57" s="164"/>
      <c r="G57" s="164"/>
      <c r="H57" s="164"/>
      <c r="I57" s="164"/>
      <c r="J57" s="165" t="s">
        <v>97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J98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98</v>
      </c>
    </row>
    <row r="60" spans="1:31" s="9" customFormat="1" ht="24.95" customHeight="1">
      <c r="A60" s="9"/>
      <c r="B60" s="167"/>
      <c r="C60" s="168"/>
      <c r="D60" s="169" t="s">
        <v>99</v>
      </c>
      <c r="E60" s="170"/>
      <c r="F60" s="170"/>
      <c r="G60" s="170"/>
      <c r="H60" s="170"/>
      <c r="I60" s="170"/>
      <c r="J60" s="171">
        <f>J99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100</v>
      </c>
      <c r="E61" s="176"/>
      <c r="F61" s="176"/>
      <c r="G61" s="176"/>
      <c r="H61" s="176"/>
      <c r="I61" s="176"/>
      <c r="J61" s="177">
        <f>J100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101</v>
      </c>
      <c r="E62" s="176"/>
      <c r="F62" s="176"/>
      <c r="G62" s="176"/>
      <c r="H62" s="176"/>
      <c r="I62" s="176"/>
      <c r="J62" s="177">
        <f>J105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102</v>
      </c>
      <c r="E63" s="176"/>
      <c r="F63" s="176"/>
      <c r="G63" s="176"/>
      <c r="H63" s="176"/>
      <c r="I63" s="176"/>
      <c r="J63" s="177">
        <f>J109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103</v>
      </c>
      <c r="E64" s="176"/>
      <c r="F64" s="176"/>
      <c r="G64" s="176"/>
      <c r="H64" s="176"/>
      <c r="I64" s="176"/>
      <c r="J64" s="177">
        <f>J113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104</v>
      </c>
      <c r="E65" s="176"/>
      <c r="F65" s="176"/>
      <c r="G65" s="176"/>
      <c r="H65" s="176"/>
      <c r="I65" s="176"/>
      <c r="J65" s="177">
        <f>J211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105</v>
      </c>
      <c r="E66" s="176"/>
      <c r="F66" s="176"/>
      <c r="G66" s="176"/>
      <c r="H66" s="176"/>
      <c r="I66" s="176"/>
      <c r="J66" s="177">
        <f>J275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106</v>
      </c>
      <c r="E67" s="176"/>
      <c r="F67" s="176"/>
      <c r="G67" s="176"/>
      <c r="H67" s="176"/>
      <c r="I67" s="176"/>
      <c r="J67" s="177">
        <f>J292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7"/>
      <c r="C68" s="168"/>
      <c r="D68" s="169" t="s">
        <v>107</v>
      </c>
      <c r="E68" s="170"/>
      <c r="F68" s="170"/>
      <c r="G68" s="170"/>
      <c r="H68" s="170"/>
      <c r="I68" s="170"/>
      <c r="J68" s="171">
        <f>J296</f>
        <v>0</v>
      </c>
      <c r="K68" s="168"/>
      <c r="L68" s="17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3"/>
      <c r="C69" s="174"/>
      <c r="D69" s="175" t="s">
        <v>108</v>
      </c>
      <c r="E69" s="176"/>
      <c r="F69" s="176"/>
      <c r="G69" s="176"/>
      <c r="H69" s="176"/>
      <c r="I69" s="176"/>
      <c r="J69" s="177">
        <f>J297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109</v>
      </c>
      <c r="E70" s="176"/>
      <c r="F70" s="176"/>
      <c r="G70" s="176"/>
      <c r="H70" s="176"/>
      <c r="I70" s="176"/>
      <c r="J70" s="177">
        <f>J332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110</v>
      </c>
      <c r="E71" s="176"/>
      <c r="F71" s="176"/>
      <c r="G71" s="176"/>
      <c r="H71" s="176"/>
      <c r="I71" s="176"/>
      <c r="J71" s="177">
        <f>J351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111</v>
      </c>
      <c r="E72" s="176"/>
      <c r="F72" s="176"/>
      <c r="G72" s="176"/>
      <c r="H72" s="176"/>
      <c r="I72" s="176"/>
      <c r="J72" s="177">
        <f>J366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112</v>
      </c>
      <c r="E73" s="176"/>
      <c r="F73" s="176"/>
      <c r="G73" s="176"/>
      <c r="H73" s="176"/>
      <c r="I73" s="176"/>
      <c r="J73" s="177">
        <f>J416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3"/>
      <c r="C74" s="174"/>
      <c r="D74" s="175" t="s">
        <v>113</v>
      </c>
      <c r="E74" s="176"/>
      <c r="F74" s="176"/>
      <c r="G74" s="176"/>
      <c r="H74" s="176"/>
      <c r="I74" s="176"/>
      <c r="J74" s="177">
        <f>J426</f>
        <v>0</v>
      </c>
      <c r="K74" s="174"/>
      <c r="L74" s="17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9" customFormat="1" ht="24.95" customHeight="1">
      <c r="A75" s="9"/>
      <c r="B75" s="167"/>
      <c r="C75" s="168"/>
      <c r="D75" s="169" t="s">
        <v>114</v>
      </c>
      <c r="E75" s="170"/>
      <c r="F75" s="170"/>
      <c r="G75" s="170"/>
      <c r="H75" s="170"/>
      <c r="I75" s="170"/>
      <c r="J75" s="171">
        <f>J441</f>
        <v>0</v>
      </c>
      <c r="K75" s="168"/>
      <c r="L75" s="172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s="10" customFormat="1" ht="19.9" customHeight="1">
      <c r="A76" s="10"/>
      <c r="B76" s="173"/>
      <c r="C76" s="174"/>
      <c r="D76" s="175" t="s">
        <v>115</v>
      </c>
      <c r="E76" s="176"/>
      <c r="F76" s="176"/>
      <c r="G76" s="176"/>
      <c r="H76" s="176"/>
      <c r="I76" s="176"/>
      <c r="J76" s="177">
        <f>J442</f>
        <v>0</v>
      </c>
      <c r="K76" s="174"/>
      <c r="L76" s="178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3"/>
      <c r="C77" s="174"/>
      <c r="D77" s="175" t="s">
        <v>116</v>
      </c>
      <c r="E77" s="176"/>
      <c r="F77" s="176"/>
      <c r="G77" s="176"/>
      <c r="H77" s="176"/>
      <c r="I77" s="176"/>
      <c r="J77" s="177">
        <f>J446</f>
        <v>0</v>
      </c>
      <c r="K77" s="174"/>
      <c r="L77" s="178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73"/>
      <c r="C78" s="174"/>
      <c r="D78" s="175" t="s">
        <v>117</v>
      </c>
      <c r="E78" s="176"/>
      <c r="F78" s="176"/>
      <c r="G78" s="176"/>
      <c r="H78" s="176"/>
      <c r="I78" s="176"/>
      <c r="J78" s="177">
        <f>J454</f>
        <v>0</v>
      </c>
      <c r="K78" s="174"/>
      <c r="L78" s="178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2" customFormat="1" ht="21.8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61"/>
      <c r="C80" s="62"/>
      <c r="D80" s="62"/>
      <c r="E80" s="62"/>
      <c r="F80" s="62"/>
      <c r="G80" s="62"/>
      <c r="H80" s="62"/>
      <c r="I80" s="62"/>
      <c r="J80" s="62"/>
      <c r="K80" s="6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4" spans="1:31" s="2" customFormat="1" ht="6.95" customHeight="1">
      <c r="A84" s="40"/>
      <c r="B84" s="63"/>
      <c r="C84" s="64"/>
      <c r="D84" s="64"/>
      <c r="E84" s="64"/>
      <c r="F84" s="64"/>
      <c r="G84" s="64"/>
      <c r="H84" s="64"/>
      <c r="I84" s="64"/>
      <c r="J84" s="64"/>
      <c r="K84" s="64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4.95" customHeight="1">
      <c r="A85" s="40"/>
      <c r="B85" s="41"/>
      <c r="C85" s="25" t="s">
        <v>118</v>
      </c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16</v>
      </c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6.5" customHeight="1">
      <c r="A88" s="40"/>
      <c r="B88" s="41"/>
      <c r="C88" s="42"/>
      <c r="D88" s="42"/>
      <c r="E88" s="162" t="str">
        <f>E7</f>
        <v>Ul. T.G.Masaryka č.p.2320, 2321, 2322 Oprava balkonů a soklů</v>
      </c>
      <c r="F88" s="34"/>
      <c r="G88" s="34"/>
      <c r="H88" s="34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93</v>
      </c>
      <c r="D89" s="42"/>
      <c r="E89" s="42"/>
      <c r="F89" s="42"/>
      <c r="G89" s="42"/>
      <c r="H89" s="42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6.5" customHeight="1">
      <c r="A90" s="40"/>
      <c r="B90" s="41"/>
      <c r="C90" s="42"/>
      <c r="D90" s="42"/>
      <c r="E90" s="71" t="str">
        <f>E9</f>
        <v>2320 - Oprava balkonů a soklů č.p. 2320</v>
      </c>
      <c r="F90" s="42"/>
      <c r="G90" s="42"/>
      <c r="H90" s="42"/>
      <c r="I90" s="42"/>
      <c r="J90" s="42"/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6.95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2" customHeight="1">
      <c r="A92" s="40"/>
      <c r="B92" s="41"/>
      <c r="C92" s="34" t="s">
        <v>21</v>
      </c>
      <c r="D92" s="42"/>
      <c r="E92" s="42"/>
      <c r="F92" s="29" t="str">
        <f>F12</f>
        <v>Frýdek-Místek</v>
      </c>
      <c r="G92" s="42"/>
      <c r="H92" s="42"/>
      <c r="I92" s="34" t="s">
        <v>23</v>
      </c>
      <c r="J92" s="74" t="str">
        <f>IF(J12="","",J12)</f>
        <v>5. 7. 2023</v>
      </c>
      <c r="K92" s="42"/>
      <c r="L92" s="13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6.95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3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5.65" customHeight="1">
      <c r="A94" s="40"/>
      <c r="B94" s="41"/>
      <c r="C94" s="34" t="s">
        <v>25</v>
      </c>
      <c r="D94" s="42"/>
      <c r="E94" s="42"/>
      <c r="F94" s="29" t="str">
        <f>E15</f>
        <v>Statutární město Frýdek-Místek</v>
      </c>
      <c r="G94" s="42"/>
      <c r="H94" s="42"/>
      <c r="I94" s="34" t="s">
        <v>33</v>
      </c>
      <c r="J94" s="38" t="str">
        <f>E21</f>
        <v>CONSTRUCTUS s.r.o.</v>
      </c>
      <c r="K94" s="42"/>
      <c r="L94" s="136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5.15" customHeight="1">
      <c r="A95" s="40"/>
      <c r="B95" s="41"/>
      <c r="C95" s="34" t="s">
        <v>31</v>
      </c>
      <c r="D95" s="42"/>
      <c r="E95" s="42"/>
      <c r="F95" s="29" t="str">
        <f>IF(E18="","",E18)</f>
        <v>Vyplň údaj</v>
      </c>
      <c r="G95" s="42"/>
      <c r="H95" s="42"/>
      <c r="I95" s="34" t="s">
        <v>38</v>
      </c>
      <c r="J95" s="38" t="str">
        <f>E24</f>
        <v>Ing. Jana Koběrská</v>
      </c>
      <c r="K95" s="42"/>
      <c r="L95" s="136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0.3" customHeight="1">
      <c r="A96" s="40"/>
      <c r="B96" s="41"/>
      <c r="C96" s="42"/>
      <c r="D96" s="42"/>
      <c r="E96" s="42"/>
      <c r="F96" s="42"/>
      <c r="G96" s="42"/>
      <c r="H96" s="42"/>
      <c r="I96" s="42"/>
      <c r="J96" s="42"/>
      <c r="K96" s="42"/>
      <c r="L96" s="136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11" customFormat="1" ht="29.25" customHeight="1">
      <c r="A97" s="179"/>
      <c r="B97" s="180"/>
      <c r="C97" s="181" t="s">
        <v>119</v>
      </c>
      <c r="D97" s="182" t="s">
        <v>61</v>
      </c>
      <c r="E97" s="182" t="s">
        <v>57</v>
      </c>
      <c r="F97" s="182" t="s">
        <v>58</v>
      </c>
      <c r="G97" s="182" t="s">
        <v>120</v>
      </c>
      <c r="H97" s="182" t="s">
        <v>121</v>
      </c>
      <c r="I97" s="182" t="s">
        <v>122</v>
      </c>
      <c r="J97" s="182" t="s">
        <v>97</v>
      </c>
      <c r="K97" s="183" t="s">
        <v>123</v>
      </c>
      <c r="L97" s="184"/>
      <c r="M97" s="94" t="s">
        <v>19</v>
      </c>
      <c r="N97" s="95" t="s">
        <v>46</v>
      </c>
      <c r="O97" s="95" t="s">
        <v>124</v>
      </c>
      <c r="P97" s="95" t="s">
        <v>125</v>
      </c>
      <c r="Q97" s="95" t="s">
        <v>126</v>
      </c>
      <c r="R97" s="95" t="s">
        <v>127</v>
      </c>
      <c r="S97" s="95" t="s">
        <v>128</v>
      </c>
      <c r="T97" s="96" t="s">
        <v>129</v>
      </c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</row>
    <row r="98" spans="1:63" s="2" customFormat="1" ht="22.8" customHeight="1">
      <c r="A98" s="40"/>
      <c r="B98" s="41"/>
      <c r="C98" s="101" t="s">
        <v>130</v>
      </c>
      <c r="D98" s="42"/>
      <c r="E98" s="42"/>
      <c r="F98" s="42"/>
      <c r="G98" s="42"/>
      <c r="H98" s="42"/>
      <c r="I98" s="42"/>
      <c r="J98" s="185">
        <f>BK98</f>
        <v>0</v>
      </c>
      <c r="K98" s="42"/>
      <c r="L98" s="46"/>
      <c r="M98" s="97"/>
      <c r="N98" s="186"/>
      <c r="O98" s="98"/>
      <c r="P98" s="187">
        <f>P99+P296+P441</f>
        <v>0</v>
      </c>
      <c r="Q98" s="98"/>
      <c r="R98" s="187">
        <f>R99+R296+R441</f>
        <v>2.00768632</v>
      </c>
      <c r="S98" s="98"/>
      <c r="T98" s="188">
        <f>T99+T296+T441</f>
        <v>3.8041804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75</v>
      </c>
      <c r="AU98" s="19" t="s">
        <v>98</v>
      </c>
      <c r="BK98" s="189">
        <f>BK99+BK296+BK441</f>
        <v>0</v>
      </c>
    </row>
    <row r="99" spans="1:63" s="12" customFormat="1" ht="25.9" customHeight="1">
      <c r="A99" s="12"/>
      <c r="B99" s="190"/>
      <c r="C99" s="191"/>
      <c r="D99" s="192" t="s">
        <v>75</v>
      </c>
      <c r="E99" s="193" t="s">
        <v>131</v>
      </c>
      <c r="F99" s="193" t="s">
        <v>132</v>
      </c>
      <c r="G99" s="191"/>
      <c r="H99" s="191"/>
      <c r="I99" s="194"/>
      <c r="J99" s="195">
        <f>BK99</f>
        <v>0</v>
      </c>
      <c r="K99" s="191"/>
      <c r="L99" s="196"/>
      <c r="M99" s="197"/>
      <c r="N99" s="198"/>
      <c r="O99" s="198"/>
      <c r="P99" s="199">
        <f>P100+P105+P109+P113+P211+P275+P292</f>
        <v>0</v>
      </c>
      <c r="Q99" s="198"/>
      <c r="R99" s="199">
        <f>R100+R105+R109+R113+R211+R275+R292</f>
        <v>1.6400036</v>
      </c>
      <c r="S99" s="198"/>
      <c r="T99" s="200">
        <f>T100+T105+T109+T113+T211+T275+T292</f>
        <v>3.172368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1" t="s">
        <v>84</v>
      </c>
      <c r="AT99" s="202" t="s">
        <v>75</v>
      </c>
      <c r="AU99" s="202" t="s">
        <v>76</v>
      </c>
      <c r="AY99" s="201" t="s">
        <v>133</v>
      </c>
      <c r="BK99" s="203">
        <f>BK100+BK105+BK109+BK113+BK211+BK275+BK292</f>
        <v>0</v>
      </c>
    </row>
    <row r="100" spans="1:63" s="12" customFormat="1" ht="22.8" customHeight="1">
      <c r="A100" s="12"/>
      <c r="B100" s="190"/>
      <c r="C100" s="191"/>
      <c r="D100" s="192" t="s">
        <v>75</v>
      </c>
      <c r="E100" s="204" t="s">
        <v>84</v>
      </c>
      <c r="F100" s="204" t="s">
        <v>134</v>
      </c>
      <c r="G100" s="191"/>
      <c r="H100" s="191"/>
      <c r="I100" s="194"/>
      <c r="J100" s="205">
        <f>BK100</f>
        <v>0</v>
      </c>
      <c r="K100" s="191"/>
      <c r="L100" s="196"/>
      <c r="M100" s="197"/>
      <c r="N100" s="198"/>
      <c r="O100" s="198"/>
      <c r="P100" s="199">
        <f>SUM(P101:P104)</f>
        <v>0</v>
      </c>
      <c r="Q100" s="198"/>
      <c r="R100" s="199">
        <f>SUM(R101:R104)</f>
        <v>0</v>
      </c>
      <c r="S100" s="198"/>
      <c r="T100" s="200">
        <f>SUM(T101:T104)</f>
        <v>1.52802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1" t="s">
        <v>84</v>
      </c>
      <c r="AT100" s="202" t="s">
        <v>75</v>
      </c>
      <c r="AU100" s="202" t="s">
        <v>84</v>
      </c>
      <c r="AY100" s="201" t="s">
        <v>133</v>
      </c>
      <c r="BK100" s="203">
        <f>SUM(BK101:BK104)</f>
        <v>0</v>
      </c>
    </row>
    <row r="101" spans="1:65" s="2" customFormat="1" ht="24.15" customHeight="1">
      <c r="A101" s="40"/>
      <c r="B101" s="41"/>
      <c r="C101" s="206" t="s">
        <v>84</v>
      </c>
      <c r="D101" s="206" t="s">
        <v>135</v>
      </c>
      <c r="E101" s="207" t="s">
        <v>136</v>
      </c>
      <c r="F101" s="208" t="s">
        <v>137</v>
      </c>
      <c r="G101" s="209" t="s">
        <v>138</v>
      </c>
      <c r="H101" s="210">
        <v>5.877</v>
      </c>
      <c r="I101" s="211"/>
      <c r="J101" s="212">
        <f>ROUND(I101*H101,2)</f>
        <v>0</v>
      </c>
      <c r="K101" s="208" t="s">
        <v>139</v>
      </c>
      <c r="L101" s="46"/>
      <c r="M101" s="213" t="s">
        <v>19</v>
      </c>
      <c r="N101" s="214" t="s">
        <v>48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0.26</v>
      </c>
      <c r="T101" s="216">
        <f>S101*H101</f>
        <v>1.52802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140</v>
      </c>
      <c r="AT101" s="217" t="s">
        <v>135</v>
      </c>
      <c r="AU101" s="217" t="s">
        <v>141</v>
      </c>
      <c r="AY101" s="19" t="s">
        <v>133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141</v>
      </c>
      <c r="BK101" s="218">
        <f>ROUND(I101*H101,2)</f>
        <v>0</v>
      </c>
      <c r="BL101" s="19" t="s">
        <v>140</v>
      </c>
      <c r="BM101" s="217" t="s">
        <v>142</v>
      </c>
    </row>
    <row r="102" spans="1:47" s="2" customFormat="1" ht="12">
      <c r="A102" s="40"/>
      <c r="B102" s="41"/>
      <c r="C102" s="42"/>
      <c r="D102" s="219" t="s">
        <v>143</v>
      </c>
      <c r="E102" s="42"/>
      <c r="F102" s="220" t="s">
        <v>144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143</v>
      </c>
      <c r="AU102" s="19" t="s">
        <v>141</v>
      </c>
    </row>
    <row r="103" spans="1:47" s="2" customFormat="1" ht="12">
      <c r="A103" s="40"/>
      <c r="B103" s="41"/>
      <c r="C103" s="42"/>
      <c r="D103" s="224" t="s">
        <v>145</v>
      </c>
      <c r="E103" s="42"/>
      <c r="F103" s="225" t="s">
        <v>146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145</v>
      </c>
      <c r="AU103" s="19" t="s">
        <v>141</v>
      </c>
    </row>
    <row r="104" spans="1:51" s="13" customFormat="1" ht="12">
      <c r="A104" s="13"/>
      <c r="B104" s="226"/>
      <c r="C104" s="227"/>
      <c r="D104" s="219" t="s">
        <v>147</v>
      </c>
      <c r="E104" s="228" t="s">
        <v>19</v>
      </c>
      <c r="F104" s="229" t="s">
        <v>148</v>
      </c>
      <c r="G104" s="227"/>
      <c r="H104" s="230">
        <v>5.877</v>
      </c>
      <c r="I104" s="231"/>
      <c r="J104" s="227"/>
      <c r="K104" s="227"/>
      <c r="L104" s="232"/>
      <c r="M104" s="233"/>
      <c r="N104" s="234"/>
      <c r="O104" s="234"/>
      <c r="P104" s="234"/>
      <c r="Q104" s="234"/>
      <c r="R104" s="234"/>
      <c r="S104" s="234"/>
      <c r="T104" s="23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6" t="s">
        <v>147</v>
      </c>
      <c r="AU104" s="236" t="s">
        <v>141</v>
      </c>
      <c r="AV104" s="13" t="s">
        <v>141</v>
      </c>
      <c r="AW104" s="13" t="s">
        <v>37</v>
      </c>
      <c r="AX104" s="13" t="s">
        <v>84</v>
      </c>
      <c r="AY104" s="236" t="s">
        <v>133</v>
      </c>
    </row>
    <row r="105" spans="1:63" s="12" customFormat="1" ht="22.8" customHeight="1">
      <c r="A105" s="12"/>
      <c r="B105" s="190"/>
      <c r="C105" s="191"/>
      <c r="D105" s="192" t="s">
        <v>75</v>
      </c>
      <c r="E105" s="204" t="s">
        <v>149</v>
      </c>
      <c r="F105" s="204" t="s">
        <v>150</v>
      </c>
      <c r="G105" s="191"/>
      <c r="H105" s="191"/>
      <c r="I105" s="194"/>
      <c r="J105" s="205">
        <f>BK105</f>
        <v>0</v>
      </c>
      <c r="K105" s="191"/>
      <c r="L105" s="196"/>
      <c r="M105" s="197"/>
      <c r="N105" s="198"/>
      <c r="O105" s="198"/>
      <c r="P105" s="199">
        <f>SUM(P106:P108)</f>
        <v>0</v>
      </c>
      <c r="Q105" s="198"/>
      <c r="R105" s="199">
        <f>SUM(R106:R108)</f>
        <v>0.12021</v>
      </c>
      <c r="S105" s="198"/>
      <c r="T105" s="200">
        <f>SUM(T106:T108)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1" t="s">
        <v>84</v>
      </c>
      <c r="AT105" s="202" t="s">
        <v>75</v>
      </c>
      <c r="AU105" s="202" t="s">
        <v>84</v>
      </c>
      <c r="AY105" s="201" t="s">
        <v>133</v>
      </c>
      <c r="BK105" s="203">
        <f>SUM(BK106:BK108)</f>
        <v>0</v>
      </c>
    </row>
    <row r="106" spans="1:65" s="2" customFormat="1" ht="33" customHeight="1">
      <c r="A106" s="40"/>
      <c r="B106" s="41"/>
      <c r="C106" s="206" t="s">
        <v>141</v>
      </c>
      <c r="D106" s="206" t="s">
        <v>135</v>
      </c>
      <c r="E106" s="207" t="s">
        <v>151</v>
      </c>
      <c r="F106" s="208" t="s">
        <v>152</v>
      </c>
      <c r="G106" s="209" t="s">
        <v>153</v>
      </c>
      <c r="H106" s="210">
        <v>1</v>
      </c>
      <c r="I106" s="211"/>
      <c r="J106" s="212">
        <f>ROUND(I106*H106,2)</f>
        <v>0</v>
      </c>
      <c r="K106" s="208" t="s">
        <v>139</v>
      </c>
      <c r="L106" s="46"/>
      <c r="M106" s="213" t="s">
        <v>19</v>
      </c>
      <c r="N106" s="214" t="s">
        <v>48</v>
      </c>
      <c r="O106" s="86"/>
      <c r="P106" s="215">
        <f>O106*H106</f>
        <v>0</v>
      </c>
      <c r="Q106" s="215">
        <v>0.12021</v>
      </c>
      <c r="R106" s="215">
        <f>Q106*H106</f>
        <v>0.12021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140</v>
      </c>
      <c r="AT106" s="217" t="s">
        <v>135</v>
      </c>
      <c r="AU106" s="217" t="s">
        <v>141</v>
      </c>
      <c r="AY106" s="19" t="s">
        <v>133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141</v>
      </c>
      <c r="BK106" s="218">
        <f>ROUND(I106*H106,2)</f>
        <v>0</v>
      </c>
      <c r="BL106" s="19" t="s">
        <v>140</v>
      </c>
      <c r="BM106" s="217" t="s">
        <v>154</v>
      </c>
    </row>
    <row r="107" spans="1:47" s="2" customFormat="1" ht="12">
      <c r="A107" s="40"/>
      <c r="B107" s="41"/>
      <c r="C107" s="42"/>
      <c r="D107" s="219" t="s">
        <v>143</v>
      </c>
      <c r="E107" s="42"/>
      <c r="F107" s="220" t="s">
        <v>155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143</v>
      </c>
      <c r="AU107" s="19" t="s">
        <v>141</v>
      </c>
    </row>
    <row r="108" spans="1:47" s="2" customFormat="1" ht="12">
      <c r="A108" s="40"/>
      <c r="B108" s="41"/>
      <c r="C108" s="42"/>
      <c r="D108" s="224" t="s">
        <v>145</v>
      </c>
      <c r="E108" s="42"/>
      <c r="F108" s="225" t="s">
        <v>156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145</v>
      </c>
      <c r="AU108" s="19" t="s">
        <v>141</v>
      </c>
    </row>
    <row r="109" spans="1:63" s="12" customFormat="1" ht="22.8" customHeight="1">
      <c r="A109" s="12"/>
      <c r="B109" s="190"/>
      <c r="C109" s="191"/>
      <c r="D109" s="192" t="s">
        <v>75</v>
      </c>
      <c r="E109" s="204" t="s">
        <v>157</v>
      </c>
      <c r="F109" s="204" t="s">
        <v>158</v>
      </c>
      <c r="G109" s="191"/>
      <c r="H109" s="191"/>
      <c r="I109" s="194"/>
      <c r="J109" s="205">
        <f>BK109</f>
        <v>0</v>
      </c>
      <c r="K109" s="191"/>
      <c r="L109" s="196"/>
      <c r="M109" s="197"/>
      <c r="N109" s="198"/>
      <c r="O109" s="198"/>
      <c r="P109" s="199">
        <f>SUM(P110:P112)</f>
        <v>0</v>
      </c>
      <c r="Q109" s="198"/>
      <c r="R109" s="199">
        <f>SUM(R110:R112)</f>
        <v>0.5243459399999999</v>
      </c>
      <c r="S109" s="198"/>
      <c r="T109" s="200">
        <f>SUM(T110:T112)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1" t="s">
        <v>84</v>
      </c>
      <c r="AT109" s="202" t="s">
        <v>75</v>
      </c>
      <c r="AU109" s="202" t="s">
        <v>84</v>
      </c>
      <c r="AY109" s="201" t="s">
        <v>133</v>
      </c>
      <c r="BK109" s="203">
        <f>SUM(BK110:BK112)</f>
        <v>0</v>
      </c>
    </row>
    <row r="110" spans="1:65" s="2" customFormat="1" ht="24.15" customHeight="1">
      <c r="A110" s="40"/>
      <c r="B110" s="41"/>
      <c r="C110" s="206" t="s">
        <v>149</v>
      </c>
      <c r="D110" s="206" t="s">
        <v>135</v>
      </c>
      <c r="E110" s="207" t="s">
        <v>159</v>
      </c>
      <c r="F110" s="208" t="s">
        <v>160</v>
      </c>
      <c r="G110" s="209" t="s">
        <v>138</v>
      </c>
      <c r="H110" s="210">
        <v>5.877</v>
      </c>
      <c r="I110" s="211"/>
      <c r="J110" s="212">
        <f>ROUND(I110*H110,2)</f>
        <v>0</v>
      </c>
      <c r="K110" s="208" t="s">
        <v>139</v>
      </c>
      <c r="L110" s="46"/>
      <c r="M110" s="213" t="s">
        <v>19</v>
      </c>
      <c r="N110" s="214" t="s">
        <v>48</v>
      </c>
      <c r="O110" s="86"/>
      <c r="P110" s="215">
        <f>O110*H110</f>
        <v>0</v>
      </c>
      <c r="Q110" s="215">
        <v>0.08922</v>
      </c>
      <c r="R110" s="215">
        <f>Q110*H110</f>
        <v>0.5243459399999999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140</v>
      </c>
      <c r="AT110" s="217" t="s">
        <v>135</v>
      </c>
      <c r="AU110" s="217" t="s">
        <v>141</v>
      </c>
      <c r="AY110" s="19" t="s">
        <v>133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141</v>
      </c>
      <c r="BK110" s="218">
        <f>ROUND(I110*H110,2)</f>
        <v>0</v>
      </c>
      <c r="BL110" s="19" t="s">
        <v>140</v>
      </c>
      <c r="BM110" s="217" t="s">
        <v>161</v>
      </c>
    </row>
    <row r="111" spans="1:47" s="2" customFormat="1" ht="12">
      <c r="A111" s="40"/>
      <c r="B111" s="41"/>
      <c r="C111" s="42"/>
      <c r="D111" s="219" t="s">
        <v>143</v>
      </c>
      <c r="E111" s="42"/>
      <c r="F111" s="220" t="s">
        <v>162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143</v>
      </c>
      <c r="AU111" s="19" t="s">
        <v>141</v>
      </c>
    </row>
    <row r="112" spans="1:47" s="2" customFormat="1" ht="12">
      <c r="A112" s="40"/>
      <c r="B112" s="41"/>
      <c r="C112" s="42"/>
      <c r="D112" s="224" t="s">
        <v>145</v>
      </c>
      <c r="E112" s="42"/>
      <c r="F112" s="225" t="s">
        <v>163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145</v>
      </c>
      <c r="AU112" s="19" t="s">
        <v>141</v>
      </c>
    </row>
    <row r="113" spans="1:63" s="12" customFormat="1" ht="22.8" customHeight="1">
      <c r="A113" s="12"/>
      <c r="B113" s="190"/>
      <c r="C113" s="191"/>
      <c r="D113" s="192" t="s">
        <v>75</v>
      </c>
      <c r="E113" s="204" t="s">
        <v>164</v>
      </c>
      <c r="F113" s="204" t="s">
        <v>165</v>
      </c>
      <c r="G113" s="191"/>
      <c r="H113" s="191"/>
      <c r="I113" s="194"/>
      <c r="J113" s="205">
        <f>BK113</f>
        <v>0</v>
      </c>
      <c r="K113" s="191"/>
      <c r="L113" s="196"/>
      <c r="M113" s="197"/>
      <c r="N113" s="198"/>
      <c r="O113" s="198"/>
      <c r="P113" s="199">
        <f>SUM(P114:P210)</f>
        <v>0</v>
      </c>
      <c r="Q113" s="198"/>
      <c r="R113" s="199">
        <f>SUM(R114:R210)</f>
        <v>0.9954476600000002</v>
      </c>
      <c r="S113" s="198"/>
      <c r="T113" s="200">
        <f>SUM(T114:T210)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1" t="s">
        <v>84</v>
      </c>
      <c r="AT113" s="202" t="s">
        <v>75</v>
      </c>
      <c r="AU113" s="202" t="s">
        <v>84</v>
      </c>
      <c r="AY113" s="201" t="s">
        <v>133</v>
      </c>
      <c r="BK113" s="203">
        <f>SUM(BK114:BK210)</f>
        <v>0</v>
      </c>
    </row>
    <row r="114" spans="1:65" s="2" customFormat="1" ht="16.5" customHeight="1">
      <c r="A114" s="40"/>
      <c r="B114" s="41"/>
      <c r="C114" s="206" t="s">
        <v>140</v>
      </c>
      <c r="D114" s="206" t="s">
        <v>135</v>
      </c>
      <c r="E114" s="207" t="s">
        <v>166</v>
      </c>
      <c r="F114" s="208" t="s">
        <v>167</v>
      </c>
      <c r="G114" s="209" t="s">
        <v>138</v>
      </c>
      <c r="H114" s="210">
        <v>25.754</v>
      </c>
      <c r="I114" s="211"/>
      <c r="J114" s="212">
        <f>ROUND(I114*H114,2)</f>
        <v>0</v>
      </c>
      <c r="K114" s="208" t="s">
        <v>139</v>
      </c>
      <c r="L114" s="46"/>
      <c r="M114" s="213" t="s">
        <v>19</v>
      </c>
      <c r="N114" s="214" t="s">
        <v>48</v>
      </c>
      <c r="O114" s="86"/>
      <c r="P114" s="215">
        <f>O114*H114</f>
        <v>0</v>
      </c>
      <c r="Q114" s="215">
        <v>0.00026</v>
      </c>
      <c r="R114" s="215">
        <f>Q114*H114</f>
        <v>0.0066960399999999995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140</v>
      </c>
      <c r="AT114" s="217" t="s">
        <v>135</v>
      </c>
      <c r="AU114" s="217" t="s">
        <v>141</v>
      </c>
      <c r="AY114" s="19" t="s">
        <v>133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141</v>
      </c>
      <c r="BK114" s="218">
        <f>ROUND(I114*H114,2)</f>
        <v>0</v>
      </c>
      <c r="BL114" s="19" t="s">
        <v>140</v>
      </c>
      <c r="BM114" s="217" t="s">
        <v>168</v>
      </c>
    </row>
    <row r="115" spans="1:47" s="2" customFormat="1" ht="12">
      <c r="A115" s="40"/>
      <c r="B115" s="41"/>
      <c r="C115" s="42"/>
      <c r="D115" s="219" t="s">
        <v>143</v>
      </c>
      <c r="E115" s="42"/>
      <c r="F115" s="220" t="s">
        <v>169</v>
      </c>
      <c r="G115" s="42"/>
      <c r="H115" s="42"/>
      <c r="I115" s="221"/>
      <c r="J115" s="42"/>
      <c r="K115" s="42"/>
      <c r="L115" s="46"/>
      <c r="M115" s="222"/>
      <c r="N115" s="22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143</v>
      </c>
      <c r="AU115" s="19" t="s">
        <v>141</v>
      </c>
    </row>
    <row r="116" spans="1:47" s="2" customFormat="1" ht="12">
      <c r="A116" s="40"/>
      <c r="B116" s="41"/>
      <c r="C116" s="42"/>
      <c r="D116" s="224" t="s">
        <v>145</v>
      </c>
      <c r="E116" s="42"/>
      <c r="F116" s="225" t="s">
        <v>170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145</v>
      </c>
      <c r="AU116" s="19" t="s">
        <v>141</v>
      </c>
    </row>
    <row r="117" spans="1:51" s="14" customFormat="1" ht="12">
      <c r="A117" s="14"/>
      <c r="B117" s="237"/>
      <c r="C117" s="238"/>
      <c r="D117" s="219" t="s">
        <v>147</v>
      </c>
      <c r="E117" s="239" t="s">
        <v>19</v>
      </c>
      <c r="F117" s="240" t="s">
        <v>171</v>
      </c>
      <c r="G117" s="238"/>
      <c r="H117" s="239" t="s">
        <v>19</v>
      </c>
      <c r="I117" s="241"/>
      <c r="J117" s="238"/>
      <c r="K117" s="238"/>
      <c r="L117" s="242"/>
      <c r="M117" s="243"/>
      <c r="N117" s="244"/>
      <c r="O117" s="244"/>
      <c r="P117" s="244"/>
      <c r="Q117" s="244"/>
      <c r="R117" s="244"/>
      <c r="S117" s="244"/>
      <c r="T117" s="245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6" t="s">
        <v>147</v>
      </c>
      <c r="AU117" s="246" t="s">
        <v>141</v>
      </c>
      <c r="AV117" s="14" t="s">
        <v>84</v>
      </c>
      <c r="AW117" s="14" t="s">
        <v>37</v>
      </c>
      <c r="AX117" s="14" t="s">
        <v>76</v>
      </c>
      <c r="AY117" s="246" t="s">
        <v>133</v>
      </c>
    </row>
    <row r="118" spans="1:51" s="13" customFormat="1" ht="12">
      <c r="A118" s="13"/>
      <c r="B118" s="226"/>
      <c r="C118" s="227"/>
      <c r="D118" s="219" t="s">
        <v>147</v>
      </c>
      <c r="E118" s="228" t="s">
        <v>19</v>
      </c>
      <c r="F118" s="229" t="s">
        <v>172</v>
      </c>
      <c r="G118" s="227"/>
      <c r="H118" s="230">
        <v>13.909</v>
      </c>
      <c r="I118" s="231"/>
      <c r="J118" s="227"/>
      <c r="K118" s="227"/>
      <c r="L118" s="232"/>
      <c r="M118" s="233"/>
      <c r="N118" s="234"/>
      <c r="O118" s="234"/>
      <c r="P118" s="234"/>
      <c r="Q118" s="234"/>
      <c r="R118" s="234"/>
      <c r="S118" s="234"/>
      <c r="T118" s="23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6" t="s">
        <v>147</v>
      </c>
      <c r="AU118" s="236" t="s">
        <v>141</v>
      </c>
      <c r="AV118" s="13" t="s">
        <v>141</v>
      </c>
      <c r="AW118" s="13" t="s">
        <v>37</v>
      </c>
      <c r="AX118" s="13" t="s">
        <v>76</v>
      </c>
      <c r="AY118" s="236" t="s">
        <v>133</v>
      </c>
    </row>
    <row r="119" spans="1:51" s="13" customFormat="1" ht="12">
      <c r="A119" s="13"/>
      <c r="B119" s="226"/>
      <c r="C119" s="227"/>
      <c r="D119" s="219" t="s">
        <v>147</v>
      </c>
      <c r="E119" s="228" t="s">
        <v>19</v>
      </c>
      <c r="F119" s="229" t="s">
        <v>173</v>
      </c>
      <c r="G119" s="227"/>
      <c r="H119" s="230">
        <v>-0.733</v>
      </c>
      <c r="I119" s="231"/>
      <c r="J119" s="227"/>
      <c r="K119" s="227"/>
      <c r="L119" s="232"/>
      <c r="M119" s="233"/>
      <c r="N119" s="234"/>
      <c r="O119" s="234"/>
      <c r="P119" s="234"/>
      <c r="Q119" s="234"/>
      <c r="R119" s="234"/>
      <c r="S119" s="234"/>
      <c r="T119" s="23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6" t="s">
        <v>147</v>
      </c>
      <c r="AU119" s="236" t="s">
        <v>141</v>
      </c>
      <c r="AV119" s="13" t="s">
        <v>141</v>
      </c>
      <c r="AW119" s="13" t="s">
        <v>37</v>
      </c>
      <c r="AX119" s="13" t="s">
        <v>76</v>
      </c>
      <c r="AY119" s="236" t="s">
        <v>133</v>
      </c>
    </row>
    <row r="120" spans="1:51" s="13" customFormat="1" ht="12">
      <c r="A120" s="13"/>
      <c r="B120" s="226"/>
      <c r="C120" s="227"/>
      <c r="D120" s="219" t="s">
        <v>147</v>
      </c>
      <c r="E120" s="228" t="s">
        <v>19</v>
      </c>
      <c r="F120" s="229" t="s">
        <v>174</v>
      </c>
      <c r="G120" s="227"/>
      <c r="H120" s="230">
        <v>-3.001</v>
      </c>
      <c r="I120" s="231"/>
      <c r="J120" s="227"/>
      <c r="K120" s="227"/>
      <c r="L120" s="232"/>
      <c r="M120" s="233"/>
      <c r="N120" s="234"/>
      <c r="O120" s="234"/>
      <c r="P120" s="234"/>
      <c r="Q120" s="234"/>
      <c r="R120" s="234"/>
      <c r="S120" s="234"/>
      <c r="T120" s="23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6" t="s">
        <v>147</v>
      </c>
      <c r="AU120" s="236" t="s">
        <v>141</v>
      </c>
      <c r="AV120" s="13" t="s">
        <v>141</v>
      </c>
      <c r="AW120" s="13" t="s">
        <v>37</v>
      </c>
      <c r="AX120" s="13" t="s">
        <v>76</v>
      </c>
      <c r="AY120" s="236" t="s">
        <v>133</v>
      </c>
    </row>
    <row r="121" spans="1:51" s="13" customFormat="1" ht="12">
      <c r="A121" s="13"/>
      <c r="B121" s="226"/>
      <c r="C121" s="227"/>
      <c r="D121" s="219" t="s">
        <v>147</v>
      </c>
      <c r="E121" s="228" t="s">
        <v>19</v>
      </c>
      <c r="F121" s="229" t="s">
        <v>175</v>
      </c>
      <c r="G121" s="227"/>
      <c r="H121" s="230">
        <v>1.392</v>
      </c>
      <c r="I121" s="231"/>
      <c r="J121" s="227"/>
      <c r="K121" s="227"/>
      <c r="L121" s="232"/>
      <c r="M121" s="233"/>
      <c r="N121" s="234"/>
      <c r="O121" s="234"/>
      <c r="P121" s="234"/>
      <c r="Q121" s="234"/>
      <c r="R121" s="234"/>
      <c r="S121" s="234"/>
      <c r="T121" s="23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6" t="s">
        <v>147</v>
      </c>
      <c r="AU121" s="236" t="s">
        <v>141</v>
      </c>
      <c r="AV121" s="13" t="s">
        <v>141</v>
      </c>
      <c r="AW121" s="13" t="s">
        <v>37</v>
      </c>
      <c r="AX121" s="13" t="s">
        <v>76</v>
      </c>
      <c r="AY121" s="236" t="s">
        <v>133</v>
      </c>
    </row>
    <row r="122" spans="1:51" s="13" customFormat="1" ht="12">
      <c r="A122" s="13"/>
      <c r="B122" s="226"/>
      <c r="C122" s="227"/>
      <c r="D122" s="219" t="s">
        <v>147</v>
      </c>
      <c r="E122" s="228" t="s">
        <v>19</v>
      </c>
      <c r="F122" s="229" t="s">
        <v>176</v>
      </c>
      <c r="G122" s="227"/>
      <c r="H122" s="230">
        <v>0.939</v>
      </c>
      <c r="I122" s="231"/>
      <c r="J122" s="227"/>
      <c r="K122" s="227"/>
      <c r="L122" s="232"/>
      <c r="M122" s="233"/>
      <c r="N122" s="234"/>
      <c r="O122" s="234"/>
      <c r="P122" s="234"/>
      <c r="Q122" s="234"/>
      <c r="R122" s="234"/>
      <c r="S122" s="234"/>
      <c r="T122" s="23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6" t="s">
        <v>147</v>
      </c>
      <c r="AU122" s="236" t="s">
        <v>141</v>
      </c>
      <c r="AV122" s="13" t="s">
        <v>141</v>
      </c>
      <c r="AW122" s="13" t="s">
        <v>37</v>
      </c>
      <c r="AX122" s="13" t="s">
        <v>76</v>
      </c>
      <c r="AY122" s="236" t="s">
        <v>133</v>
      </c>
    </row>
    <row r="123" spans="1:51" s="15" customFormat="1" ht="12">
      <c r="A123" s="15"/>
      <c r="B123" s="247"/>
      <c r="C123" s="248"/>
      <c r="D123" s="219" t="s">
        <v>147</v>
      </c>
      <c r="E123" s="249" t="s">
        <v>19</v>
      </c>
      <c r="F123" s="250" t="s">
        <v>177</v>
      </c>
      <c r="G123" s="248"/>
      <c r="H123" s="251">
        <v>12.506</v>
      </c>
      <c r="I123" s="252"/>
      <c r="J123" s="248"/>
      <c r="K123" s="248"/>
      <c r="L123" s="253"/>
      <c r="M123" s="254"/>
      <c r="N123" s="255"/>
      <c r="O123" s="255"/>
      <c r="P123" s="255"/>
      <c r="Q123" s="255"/>
      <c r="R123" s="255"/>
      <c r="S123" s="255"/>
      <c r="T123" s="256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57" t="s">
        <v>147</v>
      </c>
      <c r="AU123" s="257" t="s">
        <v>141</v>
      </c>
      <c r="AV123" s="15" t="s">
        <v>149</v>
      </c>
      <c r="AW123" s="15" t="s">
        <v>37</v>
      </c>
      <c r="AX123" s="15" t="s">
        <v>76</v>
      </c>
      <c r="AY123" s="257" t="s">
        <v>133</v>
      </c>
    </row>
    <row r="124" spans="1:51" s="14" customFormat="1" ht="12">
      <c r="A124" s="14"/>
      <c r="B124" s="237"/>
      <c r="C124" s="238"/>
      <c r="D124" s="219" t="s">
        <v>147</v>
      </c>
      <c r="E124" s="239" t="s">
        <v>19</v>
      </c>
      <c r="F124" s="240" t="s">
        <v>178</v>
      </c>
      <c r="G124" s="238"/>
      <c r="H124" s="239" t="s">
        <v>19</v>
      </c>
      <c r="I124" s="241"/>
      <c r="J124" s="238"/>
      <c r="K124" s="238"/>
      <c r="L124" s="242"/>
      <c r="M124" s="243"/>
      <c r="N124" s="244"/>
      <c r="O124" s="244"/>
      <c r="P124" s="244"/>
      <c r="Q124" s="244"/>
      <c r="R124" s="244"/>
      <c r="S124" s="244"/>
      <c r="T124" s="24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6" t="s">
        <v>147</v>
      </c>
      <c r="AU124" s="246" t="s">
        <v>141</v>
      </c>
      <c r="AV124" s="14" t="s">
        <v>84</v>
      </c>
      <c r="AW124" s="14" t="s">
        <v>37</v>
      </c>
      <c r="AX124" s="14" t="s">
        <v>76</v>
      </c>
      <c r="AY124" s="246" t="s">
        <v>133</v>
      </c>
    </row>
    <row r="125" spans="1:51" s="13" customFormat="1" ht="12">
      <c r="A125" s="13"/>
      <c r="B125" s="226"/>
      <c r="C125" s="227"/>
      <c r="D125" s="219" t="s">
        <v>147</v>
      </c>
      <c r="E125" s="228" t="s">
        <v>19</v>
      </c>
      <c r="F125" s="229" t="s">
        <v>172</v>
      </c>
      <c r="G125" s="227"/>
      <c r="H125" s="230">
        <v>13.909</v>
      </c>
      <c r="I125" s="231"/>
      <c r="J125" s="227"/>
      <c r="K125" s="227"/>
      <c r="L125" s="232"/>
      <c r="M125" s="233"/>
      <c r="N125" s="234"/>
      <c r="O125" s="234"/>
      <c r="P125" s="234"/>
      <c r="Q125" s="234"/>
      <c r="R125" s="234"/>
      <c r="S125" s="234"/>
      <c r="T125" s="23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6" t="s">
        <v>147</v>
      </c>
      <c r="AU125" s="236" t="s">
        <v>141</v>
      </c>
      <c r="AV125" s="13" t="s">
        <v>141</v>
      </c>
      <c r="AW125" s="13" t="s">
        <v>37</v>
      </c>
      <c r="AX125" s="13" t="s">
        <v>76</v>
      </c>
      <c r="AY125" s="236" t="s">
        <v>133</v>
      </c>
    </row>
    <row r="126" spans="1:51" s="13" customFormat="1" ht="12">
      <c r="A126" s="13"/>
      <c r="B126" s="226"/>
      <c r="C126" s="227"/>
      <c r="D126" s="219" t="s">
        <v>147</v>
      </c>
      <c r="E126" s="228" t="s">
        <v>19</v>
      </c>
      <c r="F126" s="229" t="s">
        <v>173</v>
      </c>
      <c r="G126" s="227"/>
      <c r="H126" s="230">
        <v>-0.733</v>
      </c>
      <c r="I126" s="231"/>
      <c r="J126" s="227"/>
      <c r="K126" s="227"/>
      <c r="L126" s="232"/>
      <c r="M126" s="233"/>
      <c r="N126" s="234"/>
      <c r="O126" s="234"/>
      <c r="P126" s="234"/>
      <c r="Q126" s="234"/>
      <c r="R126" s="234"/>
      <c r="S126" s="234"/>
      <c r="T126" s="23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6" t="s">
        <v>147</v>
      </c>
      <c r="AU126" s="236" t="s">
        <v>141</v>
      </c>
      <c r="AV126" s="13" t="s">
        <v>141</v>
      </c>
      <c r="AW126" s="13" t="s">
        <v>37</v>
      </c>
      <c r="AX126" s="13" t="s">
        <v>76</v>
      </c>
      <c r="AY126" s="236" t="s">
        <v>133</v>
      </c>
    </row>
    <row r="127" spans="1:51" s="13" customFormat="1" ht="12">
      <c r="A127" s="13"/>
      <c r="B127" s="226"/>
      <c r="C127" s="227"/>
      <c r="D127" s="219" t="s">
        <v>147</v>
      </c>
      <c r="E127" s="228" t="s">
        <v>19</v>
      </c>
      <c r="F127" s="229" t="s">
        <v>174</v>
      </c>
      <c r="G127" s="227"/>
      <c r="H127" s="230">
        <v>-3.001</v>
      </c>
      <c r="I127" s="231"/>
      <c r="J127" s="227"/>
      <c r="K127" s="227"/>
      <c r="L127" s="232"/>
      <c r="M127" s="233"/>
      <c r="N127" s="234"/>
      <c r="O127" s="234"/>
      <c r="P127" s="234"/>
      <c r="Q127" s="234"/>
      <c r="R127" s="234"/>
      <c r="S127" s="234"/>
      <c r="T127" s="23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6" t="s">
        <v>147</v>
      </c>
      <c r="AU127" s="236" t="s">
        <v>141</v>
      </c>
      <c r="AV127" s="13" t="s">
        <v>141</v>
      </c>
      <c r="AW127" s="13" t="s">
        <v>37</v>
      </c>
      <c r="AX127" s="13" t="s">
        <v>76</v>
      </c>
      <c r="AY127" s="236" t="s">
        <v>133</v>
      </c>
    </row>
    <row r="128" spans="1:51" s="13" customFormat="1" ht="12">
      <c r="A128" s="13"/>
      <c r="B128" s="226"/>
      <c r="C128" s="227"/>
      <c r="D128" s="219" t="s">
        <v>147</v>
      </c>
      <c r="E128" s="228" t="s">
        <v>19</v>
      </c>
      <c r="F128" s="229" t="s">
        <v>175</v>
      </c>
      <c r="G128" s="227"/>
      <c r="H128" s="230">
        <v>1.392</v>
      </c>
      <c r="I128" s="231"/>
      <c r="J128" s="227"/>
      <c r="K128" s="227"/>
      <c r="L128" s="232"/>
      <c r="M128" s="233"/>
      <c r="N128" s="234"/>
      <c r="O128" s="234"/>
      <c r="P128" s="234"/>
      <c r="Q128" s="234"/>
      <c r="R128" s="234"/>
      <c r="S128" s="234"/>
      <c r="T128" s="23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6" t="s">
        <v>147</v>
      </c>
      <c r="AU128" s="236" t="s">
        <v>141</v>
      </c>
      <c r="AV128" s="13" t="s">
        <v>141</v>
      </c>
      <c r="AW128" s="13" t="s">
        <v>37</v>
      </c>
      <c r="AX128" s="13" t="s">
        <v>76</v>
      </c>
      <c r="AY128" s="236" t="s">
        <v>133</v>
      </c>
    </row>
    <row r="129" spans="1:51" s="13" customFormat="1" ht="12">
      <c r="A129" s="13"/>
      <c r="B129" s="226"/>
      <c r="C129" s="227"/>
      <c r="D129" s="219" t="s">
        <v>147</v>
      </c>
      <c r="E129" s="228" t="s">
        <v>19</v>
      </c>
      <c r="F129" s="229" t="s">
        <v>176</v>
      </c>
      <c r="G129" s="227"/>
      <c r="H129" s="230">
        <v>0.939</v>
      </c>
      <c r="I129" s="231"/>
      <c r="J129" s="227"/>
      <c r="K129" s="227"/>
      <c r="L129" s="232"/>
      <c r="M129" s="233"/>
      <c r="N129" s="234"/>
      <c r="O129" s="234"/>
      <c r="P129" s="234"/>
      <c r="Q129" s="234"/>
      <c r="R129" s="234"/>
      <c r="S129" s="234"/>
      <c r="T129" s="23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6" t="s">
        <v>147</v>
      </c>
      <c r="AU129" s="236" t="s">
        <v>141</v>
      </c>
      <c r="AV129" s="13" t="s">
        <v>141</v>
      </c>
      <c r="AW129" s="13" t="s">
        <v>37</v>
      </c>
      <c r="AX129" s="13" t="s">
        <v>76</v>
      </c>
      <c r="AY129" s="236" t="s">
        <v>133</v>
      </c>
    </row>
    <row r="130" spans="1:51" s="13" customFormat="1" ht="12">
      <c r="A130" s="13"/>
      <c r="B130" s="226"/>
      <c r="C130" s="227"/>
      <c r="D130" s="219" t="s">
        <v>147</v>
      </c>
      <c r="E130" s="228" t="s">
        <v>19</v>
      </c>
      <c r="F130" s="229" t="s">
        <v>179</v>
      </c>
      <c r="G130" s="227"/>
      <c r="H130" s="230">
        <v>0.742</v>
      </c>
      <c r="I130" s="231"/>
      <c r="J130" s="227"/>
      <c r="K130" s="227"/>
      <c r="L130" s="232"/>
      <c r="M130" s="233"/>
      <c r="N130" s="234"/>
      <c r="O130" s="234"/>
      <c r="P130" s="234"/>
      <c r="Q130" s="234"/>
      <c r="R130" s="234"/>
      <c r="S130" s="234"/>
      <c r="T130" s="23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6" t="s">
        <v>147</v>
      </c>
      <c r="AU130" s="236" t="s">
        <v>141</v>
      </c>
      <c r="AV130" s="13" t="s">
        <v>141</v>
      </c>
      <c r="AW130" s="13" t="s">
        <v>37</v>
      </c>
      <c r="AX130" s="13" t="s">
        <v>76</v>
      </c>
      <c r="AY130" s="236" t="s">
        <v>133</v>
      </c>
    </row>
    <row r="131" spans="1:51" s="15" customFormat="1" ht="12">
      <c r="A131" s="15"/>
      <c r="B131" s="247"/>
      <c r="C131" s="248"/>
      <c r="D131" s="219" t="s">
        <v>147</v>
      </c>
      <c r="E131" s="249" t="s">
        <v>19</v>
      </c>
      <c r="F131" s="250" t="s">
        <v>177</v>
      </c>
      <c r="G131" s="248"/>
      <c r="H131" s="251">
        <v>13.248</v>
      </c>
      <c r="I131" s="252"/>
      <c r="J131" s="248"/>
      <c r="K131" s="248"/>
      <c r="L131" s="253"/>
      <c r="M131" s="254"/>
      <c r="N131" s="255"/>
      <c r="O131" s="255"/>
      <c r="P131" s="255"/>
      <c r="Q131" s="255"/>
      <c r="R131" s="255"/>
      <c r="S131" s="255"/>
      <c r="T131" s="256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57" t="s">
        <v>147</v>
      </c>
      <c r="AU131" s="257" t="s">
        <v>141</v>
      </c>
      <c r="AV131" s="15" t="s">
        <v>149</v>
      </c>
      <c r="AW131" s="15" t="s">
        <v>37</v>
      </c>
      <c r="AX131" s="15" t="s">
        <v>76</v>
      </c>
      <c r="AY131" s="257" t="s">
        <v>133</v>
      </c>
    </row>
    <row r="132" spans="1:51" s="16" customFormat="1" ht="12">
      <c r="A132" s="16"/>
      <c r="B132" s="258"/>
      <c r="C132" s="259"/>
      <c r="D132" s="219" t="s">
        <v>147</v>
      </c>
      <c r="E132" s="260" t="s">
        <v>19</v>
      </c>
      <c r="F132" s="261" t="s">
        <v>180</v>
      </c>
      <c r="G132" s="259"/>
      <c r="H132" s="262">
        <v>25.754</v>
      </c>
      <c r="I132" s="263"/>
      <c r="J132" s="259"/>
      <c r="K132" s="259"/>
      <c r="L132" s="264"/>
      <c r="M132" s="265"/>
      <c r="N132" s="266"/>
      <c r="O132" s="266"/>
      <c r="P132" s="266"/>
      <c r="Q132" s="266"/>
      <c r="R132" s="266"/>
      <c r="S132" s="266"/>
      <c r="T132" s="267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T132" s="268" t="s">
        <v>147</v>
      </c>
      <c r="AU132" s="268" t="s">
        <v>141</v>
      </c>
      <c r="AV132" s="16" t="s">
        <v>140</v>
      </c>
      <c r="AW132" s="16" t="s">
        <v>37</v>
      </c>
      <c r="AX132" s="16" t="s">
        <v>84</v>
      </c>
      <c r="AY132" s="268" t="s">
        <v>133</v>
      </c>
    </row>
    <row r="133" spans="1:65" s="2" customFormat="1" ht="24.15" customHeight="1">
      <c r="A133" s="40"/>
      <c r="B133" s="41"/>
      <c r="C133" s="206" t="s">
        <v>157</v>
      </c>
      <c r="D133" s="206" t="s">
        <v>135</v>
      </c>
      <c r="E133" s="207" t="s">
        <v>181</v>
      </c>
      <c r="F133" s="208" t="s">
        <v>182</v>
      </c>
      <c r="G133" s="209" t="s">
        <v>138</v>
      </c>
      <c r="H133" s="210">
        <v>13.248</v>
      </c>
      <c r="I133" s="211"/>
      <c r="J133" s="212">
        <f>ROUND(I133*H133,2)</f>
        <v>0</v>
      </c>
      <c r="K133" s="208" t="s">
        <v>139</v>
      </c>
      <c r="L133" s="46"/>
      <c r="M133" s="213" t="s">
        <v>19</v>
      </c>
      <c r="N133" s="214" t="s">
        <v>48</v>
      </c>
      <c r="O133" s="86"/>
      <c r="P133" s="215">
        <f>O133*H133</f>
        <v>0</v>
      </c>
      <c r="Q133" s="215">
        <v>0.00438</v>
      </c>
      <c r="R133" s="215">
        <f>Q133*H133</f>
        <v>0.05802624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140</v>
      </c>
      <c r="AT133" s="217" t="s">
        <v>135</v>
      </c>
      <c r="AU133" s="217" t="s">
        <v>141</v>
      </c>
      <c r="AY133" s="19" t="s">
        <v>133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141</v>
      </c>
      <c r="BK133" s="218">
        <f>ROUND(I133*H133,2)</f>
        <v>0</v>
      </c>
      <c r="BL133" s="19" t="s">
        <v>140</v>
      </c>
      <c r="BM133" s="217" t="s">
        <v>183</v>
      </c>
    </row>
    <row r="134" spans="1:47" s="2" customFormat="1" ht="12">
      <c r="A134" s="40"/>
      <c r="B134" s="41"/>
      <c r="C134" s="42"/>
      <c r="D134" s="219" t="s">
        <v>143</v>
      </c>
      <c r="E134" s="42"/>
      <c r="F134" s="220" t="s">
        <v>184</v>
      </c>
      <c r="G134" s="42"/>
      <c r="H134" s="42"/>
      <c r="I134" s="221"/>
      <c r="J134" s="42"/>
      <c r="K134" s="42"/>
      <c r="L134" s="46"/>
      <c r="M134" s="222"/>
      <c r="N134" s="22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143</v>
      </c>
      <c r="AU134" s="19" t="s">
        <v>141</v>
      </c>
    </row>
    <row r="135" spans="1:47" s="2" customFormat="1" ht="12">
      <c r="A135" s="40"/>
      <c r="B135" s="41"/>
      <c r="C135" s="42"/>
      <c r="D135" s="224" t="s">
        <v>145</v>
      </c>
      <c r="E135" s="42"/>
      <c r="F135" s="225" t="s">
        <v>185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145</v>
      </c>
      <c r="AU135" s="19" t="s">
        <v>141</v>
      </c>
    </row>
    <row r="136" spans="1:51" s="14" customFormat="1" ht="12">
      <c r="A136" s="14"/>
      <c r="B136" s="237"/>
      <c r="C136" s="238"/>
      <c r="D136" s="219" t="s">
        <v>147</v>
      </c>
      <c r="E136" s="239" t="s">
        <v>19</v>
      </c>
      <c r="F136" s="240" t="s">
        <v>178</v>
      </c>
      <c r="G136" s="238"/>
      <c r="H136" s="239" t="s">
        <v>19</v>
      </c>
      <c r="I136" s="241"/>
      <c r="J136" s="238"/>
      <c r="K136" s="238"/>
      <c r="L136" s="242"/>
      <c r="M136" s="243"/>
      <c r="N136" s="244"/>
      <c r="O136" s="244"/>
      <c r="P136" s="244"/>
      <c r="Q136" s="244"/>
      <c r="R136" s="244"/>
      <c r="S136" s="244"/>
      <c r="T136" s="24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6" t="s">
        <v>147</v>
      </c>
      <c r="AU136" s="246" t="s">
        <v>141</v>
      </c>
      <c r="AV136" s="14" t="s">
        <v>84</v>
      </c>
      <c r="AW136" s="14" t="s">
        <v>37</v>
      </c>
      <c r="AX136" s="14" t="s">
        <v>76</v>
      </c>
      <c r="AY136" s="246" t="s">
        <v>133</v>
      </c>
    </row>
    <row r="137" spans="1:51" s="13" customFormat="1" ht="12">
      <c r="A137" s="13"/>
      <c r="B137" s="226"/>
      <c r="C137" s="227"/>
      <c r="D137" s="219" t="s">
        <v>147</v>
      </c>
      <c r="E137" s="228" t="s">
        <v>19</v>
      </c>
      <c r="F137" s="229" t="s">
        <v>172</v>
      </c>
      <c r="G137" s="227"/>
      <c r="H137" s="230">
        <v>13.909</v>
      </c>
      <c r="I137" s="231"/>
      <c r="J137" s="227"/>
      <c r="K137" s="227"/>
      <c r="L137" s="232"/>
      <c r="M137" s="233"/>
      <c r="N137" s="234"/>
      <c r="O137" s="234"/>
      <c r="P137" s="234"/>
      <c r="Q137" s="234"/>
      <c r="R137" s="234"/>
      <c r="S137" s="234"/>
      <c r="T137" s="23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6" t="s">
        <v>147</v>
      </c>
      <c r="AU137" s="236" t="s">
        <v>141</v>
      </c>
      <c r="AV137" s="13" t="s">
        <v>141</v>
      </c>
      <c r="AW137" s="13" t="s">
        <v>37</v>
      </c>
      <c r="AX137" s="13" t="s">
        <v>76</v>
      </c>
      <c r="AY137" s="236" t="s">
        <v>133</v>
      </c>
    </row>
    <row r="138" spans="1:51" s="13" customFormat="1" ht="12">
      <c r="A138" s="13"/>
      <c r="B138" s="226"/>
      <c r="C138" s="227"/>
      <c r="D138" s="219" t="s">
        <v>147</v>
      </c>
      <c r="E138" s="228" t="s">
        <v>19</v>
      </c>
      <c r="F138" s="229" t="s">
        <v>173</v>
      </c>
      <c r="G138" s="227"/>
      <c r="H138" s="230">
        <v>-0.733</v>
      </c>
      <c r="I138" s="231"/>
      <c r="J138" s="227"/>
      <c r="K138" s="227"/>
      <c r="L138" s="232"/>
      <c r="M138" s="233"/>
      <c r="N138" s="234"/>
      <c r="O138" s="234"/>
      <c r="P138" s="234"/>
      <c r="Q138" s="234"/>
      <c r="R138" s="234"/>
      <c r="S138" s="234"/>
      <c r="T138" s="23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6" t="s">
        <v>147</v>
      </c>
      <c r="AU138" s="236" t="s">
        <v>141</v>
      </c>
      <c r="AV138" s="13" t="s">
        <v>141</v>
      </c>
      <c r="AW138" s="13" t="s">
        <v>37</v>
      </c>
      <c r="AX138" s="13" t="s">
        <v>76</v>
      </c>
      <c r="AY138" s="236" t="s">
        <v>133</v>
      </c>
    </row>
    <row r="139" spans="1:51" s="13" customFormat="1" ht="12">
      <c r="A139" s="13"/>
      <c r="B139" s="226"/>
      <c r="C139" s="227"/>
      <c r="D139" s="219" t="s">
        <v>147</v>
      </c>
      <c r="E139" s="228" t="s">
        <v>19</v>
      </c>
      <c r="F139" s="229" t="s">
        <v>174</v>
      </c>
      <c r="G139" s="227"/>
      <c r="H139" s="230">
        <v>-3.001</v>
      </c>
      <c r="I139" s="231"/>
      <c r="J139" s="227"/>
      <c r="K139" s="227"/>
      <c r="L139" s="232"/>
      <c r="M139" s="233"/>
      <c r="N139" s="234"/>
      <c r="O139" s="234"/>
      <c r="P139" s="234"/>
      <c r="Q139" s="234"/>
      <c r="R139" s="234"/>
      <c r="S139" s="234"/>
      <c r="T139" s="23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6" t="s">
        <v>147</v>
      </c>
      <c r="AU139" s="236" t="s">
        <v>141</v>
      </c>
      <c r="AV139" s="13" t="s">
        <v>141</v>
      </c>
      <c r="AW139" s="13" t="s">
        <v>37</v>
      </c>
      <c r="AX139" s="13" t="s">
        <v>76</v>
      </c>
      <c r="AY139" s="236" t="s">
        <v>133</v>
      </c>
    </row>
    <row r="140" spans="1:51" s="13" customFormat="1" ht="12">
      <c r="A140" s="13"/>
      <c r="B140" s="226"/>
      <c r="C140" s="227"/>
      <c r="D140" s="219" t="s">
        <v>147</v>
      </c>
      <c r="E140" s="228" t="s">
        <v>19</v>
      </c>
      <c r="F140" s="229" t="s">
        <v>175</v>
      </c>
      <c r="G140" s="227"/>
      <c r="H140" s="230">
        <v>1.392</v>
      </c>
      <c r="I140" s="231"/>
      <c r="J140" s="227"/>
      <c r="K140" s="227"/>
      <c r="L140" s="232"/>
      <c r="M140" s="233"/>
      <c r="N140" s="234"/>
      <c r="O140" s="234"/>
      <c r="P140" s="234"/>
      <c r="Q140" s="234"/>
      <c r="R140" s="234"/>
      <c r="S140" s="234"/>
      <c r="T140" s="23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6" t="s">
        <v>147</v>
      </c>
      <c r="AU140" s="236" t="s">
        <v>141</v>
      </c>
      <c r="AV140" s="13" t="s">
        <v>141</v>
      </c>
      <c r="AW140" s="13" t="s">
        <v>37</v>
      </c>
      <c r="AX140" s="13" t="s">
        <v>76</v>
      </c>
      <c r="AY140" s="236" t="s">
        <v>133</v>
      </c>
    </row>
    <row r="141" spans="1:51" s="13" customFormat="1" ht="12">
      <c r="A141" s="13"/>
      <c r="B141" s="226"/>
      <c r="C141" s="227"/>
      <c r="D141" s="219" t="s">
        <v>147</v>
      </c>
      <c r="E141" s="228" t="s">
        <v>19</v>
      </c>
      <c r="F141" s="229" t="s">
        <v>176</v>
      </c>
      <c r="G141" s="227"/>
      <c r="H141" s="230">
        <v>0.939</v>
      </c>
      <c r="I141" s="231"/>
      <c r="J141" s="227"/>
      <c r="K141" s="227"/>
      <c r="L141" s="232"/>
      <c r="M141" s="233"/>
      <c r="N141" s="234"/>
      <c r="O141" s="234"/>
      <c r="P141" s="234"/>
      <c r="Q141" s="234"/>
      <c r="R141" s="234"/>
      <c r="S141" s="234"/>
      <c r="T141" s="23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6" t="s">
        <v>147</v>
      </c>
      <c r="AU141" s="236" t="s">
        <v>141</v>
      </c>
      <c r="AV141" s="13" t="s">
        <v>141</v>
      </c>
      <c r="AW141" s="13" t="s">
        <v>37</v>
      </c>
      <c r="AX141" s="13" t="s">
        <v>76</v>
      </c>
      <c r="AY141" s="236" t="s">
        <v>133</v>
      </c>
    </row>
    <row r="142" spans="1:51" s="13" customFormat="1" ht="12">
      <c r="A142" s="13"/>
      <c r="B142" s="226"/>
      <c r="C142" s="227"/>
      <c r="D142" s="219" t="s">
        <v>147</v>
      </c>
      <c r="E142" s="228" t="s">
        <v>19</v>
      </c>
      <c r="F142" s="229" t="s">
        <v>179</v>
      </c>
      <c r="G142" s="227"/>
      <c r="H142" s="230">
        <v>0.742</v>
      </c>
      <c r="I142" s="231"/>
      <c r="J142" s="227"/>
      <c r="K142" s="227"/>
      <c r="L142" s="232"/>
      <c r="M142" s="233"/>
      <c r="N142" s="234"/>
      <c r="O142" s="234"/>
      <c r="P142" s="234"/>
      <c r="Q142" s="234"/>
      <c r="R142" s="234"/>
      <c r="S142" s="234"/>
      <c r="T142" s="23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6" t="s">
        <v>147</v>
      </c>
      <c r="AU142" s="236" t="s">
        <v>141</v>
      </c>
      <c r="AV142" s="13" t="s">
        <v>141</v>
      </c>
      <c r="AW142" s="13" t="s">
        <v>37</v>
      </c>
      <c r="AX142" s="13" t="s">
        <v>76</v>
      </c>
      <c r="AY142" s="236" t="s">
        <v>133</v>
      </c>
    </row>
    <row r="143" spans="1:51" s="16" customFormat="1" ht="12">
      <c r="A143" s="16"/>
      <c r="B143" s="258"/>
      <c r="C143" s="259"/>
      <c r="D143" s="219" t="s">
        <v>147</v>
      </c>
      <c r="E143" s="260" t="s">
        <v>19</v>
      </c>
      <c r="F143" s="261" t="s">
        <v>180</v>
      </c>
      <c r="G143" s="259"/>
      <c r="H143" s="262">
        <v>13.248</v>
      </c>
      <c r="I143" s="263"/>
      <c r="J143" s="259"/>
      <c r="K143" s="259"/>
      <c r="L143" s="264"/>
      <c r="M143" s="265"/>
      <c r="N143" s="266"/>
      <c r="O143" s="266"/>
      <c r="P143" s="266"/>
      <c r="Q143" s="266"/>
      <c r="R143" s="266"/>
      <c r="S143" s="266"/>
      <c r="T143" s="267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T143" s="268" t="s">
        <v>147</v>
      </c>
      <c r="AU143" s="268" t="s">
        <v>141</v>
      </c>
      <c r="AV143" s="16" t="s">
        <v>140</v>
      </c>
      <c r="AW143" s="16" t="s">
        <v>37</v>
      </c>
      <c r="AX143" s="16" t="s">
        <v>84</v>
      </c>
      <c r="AY143" s="268" t="s">
        <v>133</v>
      </c>
    </row>
    <row r="144" spans="1:65" s="2" customFormat="1" ht="24.15" customHeight="1">
      <c r="A144" s="40"/>
      <c r="B144" s="41"/>
      <c r="C144" s="206" t="s">
        <v>164</v>
      </c>
      <c r="D144" s="206" t="s">
        <v>135</v>
      </c>
      <c r="E144" s="207" t="s">
        <v>186</v>
      </c>
      <c r="F144" s="208" t="s">
        <v>187</v>
      </c>
      <c r="G144" s="209" t="s">
        <v>138</v>
      </c>
      <c r="H144" s="210">
        <v>13.248</v>
      </c>
      <c r="I144" s="211"/>
      <c r="J144" s="212">
        <f>ROUND(I144*H144,2)</f>
        <v>0</v>
      </c>
      <c r="K144" s="208" t="s">
        <v>139</v>
      </c>
      <c r="L144" s="46"/>
      <c r="M144" s="213" t="s">
        <v>19</v>
      </c>
      <c r="N144" s="214" t="s">
        <v>48</v>
      </c>
      <c r="O144" s="86"/>
      <c r="P144" s="215">
        <f>O144*H144</f>
        <v>0</v>
      </c>
      <c r="Q144" s="215">
        <v>0.0002</v>
      </c>
      <c r="R144" s="215">
        <f>Q144*H144</f>
        <v>0.0026496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140</v>
      </c>
      <c r="AT144" s="217" t="s">
        <v>135</v>
      </c>
      <c r="AU144" s="217" t="s">
        <v>141</v>
      </c>
      <c r="AY144" s="19" t="s">
        <v>133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141</v>
      </c>
      <c r="BK144" s="218">
        <f>ROUND(I144*H144,2)</f>
        <v>0</v>
      </c>
      <c r="BL144" s="19" t="s">
        <v>140</v>
      </c>
      <c r="BM144" s="217" t="s">
        <v>188</v>
      </c>
    </row>
    <row r="145" spans="1:47" s="2" customFormat="1" ht="12">
      <c r="A145" s="40"/>
      <c r="B145" s="41"/>
      <c r="C145" s="42"/>
      <c r="D145" s="219" t="s">
        <v>143</v>
      </c>
      <c r="E145" s="42"/>
      <c r="F145" s="220" t="s">
        <v>189</v>
      </c>
      <c r="G145" s="42"/>
      <c r="H145" s="42"/>
      <c r="I145" s="221"/>
      <c r="J145" s="42"/>
      <c r="K145" s="42"/>
      <c r="L145" s="46"/>
      <c r="M145" s="222"/>
      <c r="N145" s="223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143</v>
      </c>
      <c r="AU145" s="19" t="s">
        <v>141</v>
      </c>
    </row>
    <row r="146" spans="1:47" s="2" customFormat="1" ht="12">
      <c r="A146" s="40"/>
      <c r="B146" s="41"/>
      <c r="C146" s="42"/>
      <c r="D146" s="224" t="s">
        <v>145</v>
      </c>
      <c r="E146" s="42"/>
      <c r="F146" s="225" t="s">
        <v>190</v>
      </c>
      <c r="G146" s="42"/>
      <c r="H146" s="42"/>
      <c r="I146" s="221"/>
      <c r="J146" s="42"/>
      <c r="K146" s="42"/>
      <c r="L146" s="46"/>
      <c r="M146" s="222"/>
      <c r="N146" s="223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145</v>
      </c>
      <c r="AU146" s="19" t="s">
        <v>141</v>
      </c>
    </row>
    <row r="147" spans="1:65" s="2" customFormat="1" ht="24.15" customHeight="1">
      <c r="A147" s="40"/>
      <c r="B147" s="41"/>
      <c r="C147" s="206" t="s">
        <v>191</v>
      </c>
      <c r="D147" s="206" t="s">
        <v>135</v>
      </c>
      <c r="E147" s="207" t="s">
        <v>192</v>
      </c>
      <c r="F147" s="208" t="s">
        <v>193</v>
      </c>
      <c r="G147" s="209" t="s">
        <v>138</v>
      </c>
      <c r="H147" s="210">
        <v>12.506</v>
      </c>
      <c r="I147" s="211"/>
      <c r="J147" s="212">
        <f>ROUND(I147*H147,2)</f>
        <v>0</v>
      </c>
      <c r="K147" s="208" t="s">
        <v>139</v>
      </c>
      <c r="L147" s="46"/>
      <c r="M147" s="213" t="s">
        <v>19</v>
      </c>
      <c r="N147" s="214" t="s">
        <v>48</v>
      </c>
      <c r="O147" s="86"/>
      <c r="P147" s="215">
        <f>O147*H147</f>
        <v>0</v>
      </c>
      <c r="Q147" s="215">
        <v>0.02363</v>
      </c>
      <c r="R147" s="215">
        <f>Q147*H147</f>
        <v>0.29551678000000003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140</v>
      </c>
      <c r="AT147" s="217" t="s">
        <v>135</v>
      </c>
      <c r="AU147" s="217" t="s">
        <v>141</v>
      </c>
      <c r="AY147" s="19" t="s">
        <v>133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141</v>
      </c>
      <c r="BK147" s="218">
        <f>ROUND(I147*H147,2)</f>
        <v>0</v>
      </c>
      <c r="BL147" s="19" t="s">
        <v>140</v>
      </c>
      <c r="BM147" s="217" t="s">
        <v>194</v>
      </c>
    </row>
    <row r="148" spans="1:47" s="2" customFormat="1" ht="12">
      <c r="A148" s="40"/>
      <c r="B148" s="41"/>
      <c r="C148" s="42"/>
      <c r="D148" s="219" t="s">
        <v>143</v>
      </c>
      <c r="E148" s="42"/>
      <c r="F148" s="220" t="s">
        <v>195</v>
      </c>
      <c r="G148" s="42"/>
      <c r="H148" s="42"/>
      <c r="I148" s="221"/>
      <c r="J148" s="42"/>
      <c r="K148" s="42"/>
      <c r="L148" s="46"/>
      <c r="M148" s="222"/>
      <c r="N148" s="223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143</v>
      </c>
      <c r="AU148" s="19" t="s">
        <v>141</v>
      </c>
    </row>
    <row r="149" spans="1:47" s="2" customFormat="1" ht="12">
      <c r="A149" s="40"/>
      <c r="B149" s="41"/>
      <c r="C149" s="42"/>
      <c r="D149" s="224" t="s">
        <v>145</v>
      </c>
      <c r="E149" s="42"/>
      <c r="F149" s="225" t="s">
        <v>196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145</v>
      </c>
      <c r="AU149" s="19" t="s">
        <v>141</v>
      </c>
    </row>
    <row r="150" spans="1:51" s="14" customFormat="1" ht="12">
      <c r="A150" s="14"/>
      <c r="B150" s="237"/>
      <c r="C150" s="238"/>
      <c r="D150" s="219" t="s">
        <v>147</v>
      </c>
      <c r="E150" s="239" t="s">
        <v>19</v>
      </c>
      <c r="F150" s="240" t="s">
        <v>171</v>
      </c>
      <c r="G150" s="238"/>
      <c r="H150" s="239" t="s">
        <v>19</v>
      </c>
      <c r="I150" s="241"/>
      <c r="J150" s="238"/>
      <c r="K150" s="238"/>
      <c r="L150" s="242"/>
      <c r="M150" s="243"/>
      <c r="N150" s="244"/>
      <c r="O150" s="244"/>
      <c r="P150" s="244"/>
      <c r="Q150" s="244"/>
      <c r="R150" s="244"/>
      <c r="S150" s="244"/>
      <c r="T150" s="24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6" t="s">
        <v>147</v>
      </c>
      <c r="AU150" s="246" t="s">
        <v>141</v>
      </c>
      <c r="AV150" s="14" t="s">
        <v>84</v>
      </c>
      <c r="AW150" s="14" t="s">
        <v>37</v>
      </c>
      <c r="AX150" s="14" t="s">
        <v>76</v>
      </c>
      <c r="AY150" s="246" t="s">
        <v>133</v>
      </c>
    </row>
    <row r="151" spans="1:51" s="13" customFormat="1" ht="12">
      <c r="A151" s="13"/>
      <c r="B151" s="226"/>
      <c r="C151" s="227"/>
      <c r="D151" s="219" t="s">
        <v>147</v>
      </c>
      <c r="E151" s="228" t="s">
        <v>19</v>
      </c>
      <c r="F151" s="229" t="s">
        <v>172</v>
      </c>
      <c r="G151" s="227"/>
      <c r="H151" s="230">
        <v>13.909</v>
      </c>
      <c r="I151" s="231"/>
      <c r="J151" s="227"/>
      <c r="K151" s="227"/>
      <c r="L151" s="232"/>
      <c r="M151" s="233"/>
      <c r="N151" s="234"/>
      <c r="O151" s="234"/>
      <c r="P151" s="234"/>
      <c r="Q151" s="234"/>
      <c r="R151" s="234"/>
      <c r="S151" s="234"/>
      <c r="T151" s="23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6" t="s">
        <v>147</v>
      </c>
      <c r="AU151" s="236" t="s">
        <v>141</v>
      </c>
      <c r="AV151" s="13" t="s">
        <v>141</v>
      </c>
      <c r="AW151" s="13" t="s">
        <v>37</v>
      </c>
      <c r="AX151" s="13" t="s">
        <v>76</v>
      </c>
      <c r="AY151" s="236" t="s">
        <v>133</v>
      </c>
    </row>
    <row r="152" spans="1:51" s="13" customFormat="1" ht="12">
      <c r="A152" s="13"/>
      <c r="B152" s="226"/>
      <c r="C152" s="227"/>
      <c r="D152" s="219" t="s">
        <v>147</v>
      </c>
      <c r="E152" s="228" t="s">
        <v>19</v>
      </c>
      <c r="F152" s="229" t="s">
        <v>173</v>
      </c>
      <c r="G152" s="227"/>
      <c r="H152" s="230">
        <v>-0.733</v>
      </c>
      <c r="I152" s="231"/>
      <c r="J152" s="227"/>
      <c r="K152" s="227"/>
      <c r="L152" s="232"/>
      <c r="M152" s="233"/>
      <c r="N152" s="234"/>
      <c r="O152" s="234"/>
      <c r="P152" s="234"/>
      <c r="Q152" s="234"/>
      <c r="R152" s="234"/>
      <c r="S152" s="234"/>
      <c r="T152" s="23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6" t="s">
        <v>147</v>
      </c>
      <c r="AU152" s="236" t="s">
        <v>141</v>
      </c>
      <c r="AV152" s="13" t="s">
        <v>141</v>
      </c>
      <c r="AW152" s="13" t="s">
        <v>37</v>
      </c>
      <c r="AX152" s="13" t="s">
        <v>76</v>
      </c>
      <c r="AY152" s="236" t="s">
        <v>133</v>
      </c>
    </row>
    <row r="153" spans="1:51" s="13" customFormat="1" ht="12">
      <c r="A153" s="13"/>
      <c r="B153" s="226"/>
      <c r="C153" s="227"/>
      <c r="D153" s="219" t="s">
        <v>147</v>
      </c>
      <c r="E153" s="228" t="s">
        <v>19</v>
      </c>
      <c r="F153" s="229" t="s">
        <v>174</v>
      </c>
      <c r="G153" s="227"/>
      <c r="H153" s="230">
        <v>-3.001</v>
      </c>
      <c r="I153" s="231"/>
      <c r="J153" s="227"/>
      <c r="K153" s="227"/>
      <c r="L153" s="232"/>
      <c r="M153" s="233"/>
      <c r="N153" s="234"/>
      <c r="O153" s="234"/>
      <c r="P153" s="234"/>
      <c r="Q153" s="234"/>
      <c r="R153" s="234"/>
      <c r="S153" s="234"/>
      <c r="T153" s="23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6" t="s">
        <v>147</v>
      </c>
      <c r="AU153" s="236" t="s">
        <v>141</v>
      </c>
      <c r="AV153" s="13" t="s">
        <v>141</v>
      </c>
      <c r="AW153" s="13" t="s">
        <v>37</v>
      </c>
      <c r="AX153" s="13" t="s">
        <v>76</v>
      </c>
      <c r="AY153" s="236" t="s">
        <v>133</v>
      </c>
    </row>
    <row r="154" spans="1:51" s="13" customFormat="1" ht="12">
      <c r="A154" s="13"/>
      <c r="B154" s="226"/>
      <c r="C154" s="227"/>
      <c r="D154" s="219" t="s">
        <v>147</v>
      </c>
      <c r="E154" s="228" t="s">
        <v>19</v>
      </c>
      <c r="F154" s="229" t="s">
        <v>175</v>
      </c>
      <c r="G154" s="227"/>
      <c r="H154" s="230">
        <v>1.392</v>
      </c>
      <c r="I154" s="231"/>
      <c r="J154" s="227"/>
      <c r="K154" s="227"/>
      <c r="L154" s="232"/>
      <c r="M154" s="233"/>
      <c r="N154" s="234"/>
      <c r="O154" s="234"/>
      <c r="P154" s="234"/>
      <c r="Q154" s="234"/>
      <c r="R154" s="234"/>
      <c r="S154" s="234"/>
      <c r="T154" s="23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6" t="s">
        <v>147</v>
      </c>
      <c r="AU154" s="236" t="s">
        <v>141</v>
      </c>
      <c r="AV154" s="13" t="s">
        <v>141</v>
      </c>
      <c r="AW154" s="13" t="s">
        <v>37</v>
      </c>
      <c r="AX154" s="13" t="s">
        <v>76</v>
      </c>
      <c r="AY154" s="236" t="s">
        <v>133</v>
      </c>
    </row>
    <row r="155" spans="1:51" s="13" customFormat="1" ht="12">
      <c r="A155" s="13"/>
      <c r="B155" s="226"/>
      <c r="C155" s="227"/>
      <c r="D155" s="219" t="s">
        <v>147</v>
      </c>
      <c r="E155" s="228" t="s">
        <v>19</v>
      </c>
      <c r="F155" s="229" t="s">
        <v>176</v>
      </c>
      <c r="G155" s="227"/>
      <c r="H155" s="230">
        <v>0.939</v>
      </c>
      <c r="I155" s="231"/>
      <c r="J155" s="227"/>
      <c r="K155" s="227"/>
      <c r="L155" s="232"/>
      <c r="M155" s="233"/>
      <c r="N155" s="234"/>
      <c r="O155" s="234"/>
      <c r="P155" s="234"/>
      <c r="Q155" s="234"/>
      <c r="R155" s="234"/>
      <c r="S155" s="234"/>
      <c r="T155" s="23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6" t="s">
        <v>147</v>
      </c>
      <c r="AU155" s="236" t="s">
        <v>141</v>
      </c>
      <c r="AV155" s="13" t="s">
        <v>141</v>
      </c>
      <c r="AW155" s="13" t="s">
        <v>37</v>
      </c>
      <c r="AX155" s="13" t="s">
        <v>76</v>
      </c>
      <c r="AY155" s="236" t="s">
        <v>133</v>
      </c>
    </row>
    <row r="156" spans="1:51" s="16" customFormat="1" ht="12">
      <c r="A156" s="16"/>
      <c r="B156" s="258"/>
      <c r="C156" s="259"/>
      <c r="D156" s="219" t="s">
        <v>147</v>
      </c>
      <c r="E156" s="260" t="s">
        <v>19</v>
      </c>
      <c r="F156" s="261" t="s">
        <v>180</v>
      </c>
      <c r="G156" s="259"/>
      <c r="H156" s="262">
        <v>12.506</v>
      </c>
      <c r="I156" s="263"/>
      <c r="J156" s="259"/>
      <c r="K156" s="259"/>
      <c r="L156" s="264"/>
      <c r="M156" s="265"/>
      <c r="N156" s="266"/>
      <c r="O156" s="266"/>
      <c r="P156" s="266"/>
      <c r="Q156" s="266"/>
      <c r="R156" s="266"/>
      <c r="S156" s="266"/>
      <c r="T156" s="267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T156" s="268" t="s">
        <v>147</v>
      </c>
      <c r="AU156" s="268" t="s">
        <v>141</v>
      </c>
      <c r="AV156" s="16" t="s">
        <v>140</v>
      </c>
      <c r="AW156" s="16" t="s">
        <v>37</v>
      </c>
      <c r="AX156" s="16" t="s">
        <v>84</v>
      </c>
      <c r="AY156" s="268" t="s">
        <v>133</v>
      </c>
    </row>
    <row r="157" spans="1:65" s="2" customFormat="1" ht="24.15" customHeight="1">
      <c r="A157" s="40"/>
      <c r="B157" s="41"/>
      <c r="C157" s="206" t="s">
        <v>197</v>
      </c>
      <c r="D157" s="206" t="s">
        <v>135</v>
      </c>
      <c r="E157" s="207" t="s">
        <v>198</v>
      </c>
      <c r="F157" s="208" t="s">
        <v>199</v>
      </c>
      <c r="G157" s="209" t="s">
        <v>138</v>
      </c>
      <c r="H157" s="210">
        <v>12.506</v>
      </c>
      <c r="I157" s="211"/>
      <c r="J157" s="212">
        <f>ROUND(I157*H157,2)</f>
        <v>0</v>
      </c>
      <c r="K157" s="208" t="s">
        <v>139</v>
      </c>
      <c r="L157" s="46"/>
      <c r="M157" s="213" t="s">
        <v>19</v>
      </c>
      <c r="N157" s="214" t="s">
        <v>48</v>
      </c>
      <c r="O157" s="86"/>
      <c r="P157" s="215">
        <f>O157*H157</f>
        <v>0</v>
      </c>
      <c r="Q157" s="215">
        <v>0.0231</v>
      </c>
      <c r="R157" s="215">
        <f>Q157*H157</f>
        <v>0.2888886</v>
      </c>
      <c r="S157" s="215">
        <v>0</v>
      </c>
      <c r="T157" s="21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140</v>
      </c>
      <c r="AT157" s="217" t="s">
        <v>135</v>
      </c>
      <c r="AU157" s="217" t="s">
        <v>141</v>
      </c>
      <c r="AY157" s="19" t="s">
        <v>133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141</v>
      </c>
      <c r="BK157" s="218">
        <f>ROUND(I157*H157,2)</f>
        <v>0</v>
      </c>
      <c r="BL157" s="19" t="s">
        <v>140</v>
      </c>
      <c r="BM157" s="217" t="s">
        <v>200</v>
      </c>
    </row>
    <row r="158" spans="1:47" s="2" customFormat="1" ht="12">
      <c r="A158" s="40"/>
      <c r="B158" s="41"/>
      <c r="C158" s="42"/>
      <c r="D158" s="219" t="s">
        <v>143</v>
      </c>
      <c r="E158" s="42"/>
      <c r="F158" s="220" t="s">
        <v>201</v>
      </c>
      <c r="G158" s="42"/>
      <c r="H158" s="42"/>
      <c r="I158" s="221"/>
      <c r="J158" s="42"/>
      <c r="K158" s="42"/>
      <c r="L158" s="46"/>
      <c r="M158" s="222"/>
      <c r="N158" s="223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143</v>
      </c>
      <c r="AU158" s="19" t="s">
        <v>141</v>
      </c>
    </row>
    <row r="159" spans="1:47" s="2" customFormat="1" ht="12">
      <c r="A159" s="40"/>
      <c r="B159" s="41"/>
      <c r="C159" s="42"/>
      <c r="D159" s="224" t="s">
        <v>145</v>
      </c>
      <c r="E159" s="42"/>
      <c r="F159" s="225" t="s">
        <v>202</v>
      </c>
      <c r="G159" s="42"/>
      <c r="H159" s="42"/>
      <c r="I159" s="221"/>
      <c r="J159" s="42"/>
      <c r="K159" s="42"/>
      <c r="L159" s="46"/>
      <c r="M159" s="222"/>
      <c r="N159" s="22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145</v>
      </c>
      <c r="AU159" s="19" t="s">
        <v>141</v>
      </c>
    </row>
    <row r="160" spans="1:65" s="2" customFormat="1" ht="24.15" customHeight="1">
      <c r="A160" s="40"/>
      <c r="B160" s="41"/>
      <c r="C160" s="206" t="s">
        <v>203</v>
      </c>
      <c r="D160" s="206" t="s">
        <v>135</v>
      </c>
      <c r="E160" s="207" t="s">
        <v>204</v>
      </c>
      <c r="F160" s="208" t="s">
        <v>205</v>
      </c>
      <c r="G160" s="209" t="s">
        <v>138</v>
      </c>
      <c r="H160" s="210">
        <v>13.248</v>
      </c>
      <c r="I160" s="211"/>
      <c r="J160" s="212">
        <f>ROUND(I160*H160,2)</f>
        <v>0</v>
      </c>
      <c r="K160" s="208" t="s">
        <v>139</v>
      </c>
      <c r="L160" s="46"/>
      <c r="M160" s="213" t="s">
        <v>19</v>
      </c>
      <c r="N160" s="214" t="s">
        <v>48</v>
      </c>
      <c r="O160" s="86"/>
      <c r="P160" s="215">
        <f>O160*H160</f>
        <v>0</v>
      </c>
      <c r="Q160" s="215">
        <v>0.0057</v>
      </c>
      <c r="R160" s="215">
        <f>Q160*H160</f>
        <v>0.0755136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140</v>
      </c>
      <c r="AT160" s="217" t="s">
        <v>135</v>
      </c>
      <c r="AU160" s="217" t="s">
        <v>141</v>
      </c>
      <c r="AY160" s="19" t="s">
        <v>133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141</v>
      </c>
      <c r="BK160" s="218">
        <f>ROUND(I160*H160,2)</f>
        <v>0</v>
      </c>
      <c r="BL160" s="19" t="s">
        <v>140</v>
      </c>
      <c r="BM160" s="217" t="s">
        <v>206</v>
      </c>
    </row>
    <row r="161" spans="1:47" s="2" customFormat="1" ht="12">
      <c r="A161" s="40"/>
      <c r="B161" s="41"/>
      <c r="C161" s="42"/>
      <c r="D161" s="219" t="s">
        <v>143</v>
      </c>
      <c r="E161" s="42"/>
      <c r="F161" s="220" t="s">
        <v>207</v>
      </c>
      <c r="G161" s="42"/>
      <c r="H161" s="42"/>
      <c r="I161" s="221"/>
      <c r="J161" s="42"/>
      <c r="K161" s="42"/>
      <c r="L161" s="46"/>
      <c r="M161" s="222"/>
      <c r="N161" s="223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143</v>
      </c>
      <c r="AU161" s="19" t="s">
        <v>141</v>
      </c>
    </row>
    <row r="162" spans="1:47" s="2" customFormat="1" ht="12">
      <c r="A162" s="40"/>
      <c r="B162" s="41"/>
      <c r="C162" s="42"/>
      <c r="D162" s="224" t="s">
        <v>145</v>
      </c>
      <c r="E162" s="42"/>
      <c r="F162" s="225" t="s">
        <v>208</v>
      </c>
      <c r="G162" s="42"/>
      <c r="H162" s="42"/>
      <c r="I162" s="221"/>
      <c r="J162" s="42"/>
      <c r="K162" s="42"/>
      <c r="L162" s="46"/>
      <c r="M162" s="222"/>
      <c r="N162" s="223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145</v>
      </c>
      <c r="AU162" s="19" t="s">
        <v>141</v>
      </c>
    </row>
    <row r="163" spans="1:65" s="2" customFormat="1" ht="16.5" customHeight="1">
      <c r="A163" s="40"/>
      <c r="B163" s="41"/>
      <c r="C163" s="206" t="s">
        <v>209</v>
      </c>
      <c r="D163" s="206" t="s">
        <v>135</v>
      </c>
      <c r="E163" s="207" t="s">
        <v>210</v>
      </c>
      <c r="F163" s="208" t="s">
        <v>211</v>
      </c>
      <c r="G163" s="209" t="s">
        <v>138</v>
      </c>
      <c r="H163" s="210">
        <v>19.59</v>
      </c>
      <c r="I163" s="211"/>
      <c r="J163" s="212">
        <f>ROUND(I163*H163,2)</f>
        <v>0</v>
      </c>
      <c r="K163" s="208" t="s">
        <v>139</v>
      </c>
      <c r="L163" s="46"/>
      <c r="M163" s="213" t="s">
        <v>19</v>
      </c>
      <c r="N163" s="214" t="s">
        <v>48</v>
      </c>
      <c r="O163" s="86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140</v>
      </c>
      <c r="AT163" s="217" t="s">
        <v>135</v>
      </c>
      <c r="AU163" s="217" t="s">
        <v>141</v>
      </c>
      <c r="AY163" s="19" t="s">
        <v>133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141</v>
      </c>
      <c r="BK163" s="218">
        <f>ROUND(I163*H163,2)</f>
        <v>0</v>
      </c>
      <c r="BL163" s="19" t="s">
        <v>140</v>
      </c>
      <c r="BM163" s="217" t="s">
        <v>212</v>
      </c>
    </row>
    <row r="164" spans="1:47" s="2" customFormat="1" ht="12">
      <c r="A164" s="40"/>
      <c r="B164" s="41"/>
      <c r="C164" s="42"/>
      <c r="D164" s="219" t="s">
        <v>143</v>
      </c>
      <c r="E164" s="42"/>
      <c r="F164" s="220" t="s">
        <v>213</v>
      </c>
      <c r="G164" s="42"/>
      <c r="H164" s="42"/>
      <c r="I164" s="221"/>
      <c r="J164" s="42"/>
      <c r="K164" s="42"/>
      <c r="L164" s="46"/>
      <c r="M164" s="222"/>
      <c r="N164" s="223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143</v>
      </c>
      <c r="AU164" s="19" t="s">
        <v>141</v>
      </c>
    </row>
    <row r="165" spans="1:47" s="2" customFormat="1" ht="12">
      <c r="A165" s="40"/>
      <c r="B165" s="41"/>
      <c r="C165" s="42"/>
      <c r="D165" s="224" t="s">
        <v>145</v>
      </c>
      <c r="E165" s="42"/>
      <c r="F165" s="225" t="s">
        <v>214</v>
      </c>
      <c r="G165" s="42"/>
      <c r="H165" s="42"/>
      <c r="I165" s="221"/>
      <c r="J165" s="42"/>
      <c r="K165" s="42"/>
      <c r="L165" s="46"/>
      <c r="M165" s="222"/>
      <c r="N165" s="223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145</v>
      </c>
      <c r="AU165" s="19" t="s">
        <v>141</v>
      </c>
    </row>
    <row r="166" spans="1:51" s="13" customFormat="1" ht="12">
      <c r="A166" s="13"/>
      <c r="B166" s="226"/>
      <c r="C166" s="227"/>
      <c r="D166" s="219" t="s">
        <v>147</v>
      </c>
      <c r="E166" s="228" t="s">
        <v>19</v>
      </c>
      <c r="F166" s="229" t="s">
        <v>215</v>
      </c>
      <c r="G166" s="227"/>
      <c r="H166" s="230">
        <v>19.59</v>
      </c>
      <c r="I166" s="231"/>
      <c r="J166" s="227"/>
      <c r="K166" s="227"/>
      <c r="L166" s="232"/>
      <c r="M166" s="233"/>
      <c r="N166" s="234"/>
      <c r="O166" s="234"/>
      <c r="P166" s="234"/>
      <c r="Q166" s="234"/>
      <c r="R166" s="234"/>
      <c r="S166" s="234"/>
      <c r="T166" s="23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6" t="s">
        <v>147</v>
      </c>
      <c r="AU166" s="236" t="s">
        <v>141</v>
      </c>
      <c r="AV166" s="13" t="s">
        <v>141</v>
      </c>
      <c r="AW166" s="13" t="s">
        <v>37</v>
      </c>
      <c r="AX166" s="13" t="s">
        <v>84</v>
      </c>
      <c r="AY166" s="236" t="s">
        <v>133</v>
      </c>
    </row>
    <row r="167" spans="1:65" s="2" customFormat="1" ht="24.15" customHeight="1">
      <c r="A167" s="40"/>
      <c r="B167" s="41"/>
      <c r="C167" s="206" t="s">
        <v>216</v>
      </c>
      <c r="D167" s="206" t="s">
        <v>135</v>
      </c>
      <c r="E167" s="207" t="s">
        <v>217</v>
      </c>
      <c r="F167" s="208" t="s">
        <v>218</v>
      </c>
      <c r="G167" s="209" t="s">
        <v>138</v>
      </c>
      <c r="H167" s="210">
        <v>41.147</v>
      </c>
      <c r="I167" s="211"/>
      <c r="J167" s="212">
        <f>ROUND(I167*H167,2)</f>
        <v>0</v>
      </c>
      <c r="K167" s="208" t="s">
        <v>139</v>
      </c>
      <c r="L167" s="46"/>
      <c r="M167" s="213" t="s">
        <v>19</v>
      </c>
      <c r="N167" s="214" t="s">
        <v>48</v>
      </c>
      <c r="O167" s="86"/>
      <c r="P167" s="215">
        <f>O167*H167</f>
        <v>0</v>
      </c>
      <c r="Q167" s="215">
        <v>0</v>
      </c>
      <c r="R167" s="215">
        <f>Q167*H167</f>
        <v>0</v>
      </c>
      <c r="S167" s="215">
        <v>0</v>
      </c>
      <c r="T167" s="21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140</v>
      </c>
      <c r="AT167" s="217" t="s">
        <v>135</v>
      </c>
      <c r="AU167" s="217" t="s">
        <v>141</v>
      </c>
      <c r="AY167" s="19" t="s">
        <v>133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141</v>
      </c>
      <c r="BK167" s="218">
        <f>ROUND(I167*H167,2)</f>
        <v>0</v>
      </c>
      <c r="BL167" s="19" t="s">
        <v>140</v>
      </c>
      <c r="BM167" s="217" t="s">
        <v>219</v>
      </c>
    </row>
    <row r="168" spans="1:47" s="2" customFormat="1" ht="12">
      <c r="A168" s="40"/>
      <c r="B168" s="41"/>
      <c r="C168" s="42"/>
      <c r="D168" s="219" t="s">
        <v>143</v>
      </c>
      <c r="E168" s="42"/>
      <c r="F168" s="220" t="s">
        <v>220</v>
      </c>
      <c r="G168" s="42"/>
      <c r="H168" s="42"/>
      <c r="I168" s="221"/>
      <c r="J168" s="42"/>
      <c r="K168" s="42"/>
      <c r="L168" s="46"/>
      <c r="M168" s="222"/>
      <c r="N168" s="22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143</v>
      </c>
      <c r="AU168" s="19" t="s">
        <v>141</v>
      </c>
    </row>
    <row r="169" spans="1:47" s="2" customFormat="1" ht="12">
      <c r="A169" s="40"/>
      <c r="B169" s="41"/>
      <c r="C169" s="42"/>
      <c r="D169" s="224" t="s">
        <v>145</v>
      </c>
      <c r="E169" s="42"/>
      <c r="F169" s="225" t="s">
        <v>221</v>
      </c>
      <c r="G169" s="42"/>
      <c r="H169" s="42"/>
      <c r="I169" s="221"/>
      <c r="J169" s="42"/>
      <c r="K169" s="42"/>
      <c r="L169" s="46"/>
      <c r="M169" s="222"/>
      <c r="N169" s="223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145</v>
      </c>
      <c r="AU169" s="19" t="s">
        <v>141</v>
      </c>
    </row>
    <row r="170" spans="1:51" s="14" customFormat="1" ht="12">
      <c r="A170" s="14"/>
      <c r="B170" s="237"/>
      <c r="C170" s="238"/>
      <c r="D170" s="219" t="s">
        <v>147</v>
      </c>
      <c r="E170" s="239" t="s">
        <v>19</v>
      </c>
      <c r="F170" s="240" t="s">
        <v>222</v>
      </c>
      <c r="G170" s="238"/>
      <c r="H170" s="239" t="s">
        <v>19</v>
      </c>
      <c r="I170" s="241"/>
      <c r="J170" s="238"/>
      <c r="K170" s="238"/>
      <c r="L170" s="242"/>
      <c r="M170" s="243"/>
      <c r="N170" s="244"/>
      <c r="O170" s="244"/>
      <c r="P170" s="244"/>
      <c r="Q170" s="244"/>
      <c r="R170" s="244"/>
      <c r="S170" s="244"/>
      <c r="T170" s="24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6" t="s">
        <v>147</v>
      </c>
      <c r="AU170" s="246" t="s">
        <v>141</v>
      </c>
      <c r="AV170" s="14" t="s">
        <v>84</v>
      </c>
      <c r="AW170" s="14" t="s">
        <v>37</v>
      </c>
      <c r="AX170" s="14" t="s">
        <v>76</v>
      </c>
      <c r="AY170" s="246" t="s">
        <v>133</v>
      </c>
    </row>
    <row r="171" spans="1:51" s="13" customFormat="1" ht="12">
      <c r="A171" s="13"/>
      <c r="B171" s="226"/>
      <c r="C171" s="227"/>
      <c r="D171" s="219" t="s">
        <v>147</v>
      </c>
      <c r="E171" s="228" t="s">
        <v>19</v>
      </c>
      <c r="F171" s="229" t="s">
        <v>223</v>
      </c>
      <c r="G171" s="227"/>
      <c r="H171" s="230">
        <v>8.64</v>
      </c>
      <c r="I171" s="231"/>
      <c r="J171" s="227"/>
      <c r="K171" s="227"/>
      <c r="L171" s="232"/>
      <c r="M171" s="233"/>
      <c r="N171" s="234"/>
      <c r="O171" s="234"/>
      <c r="P171" s="234"/>
      <c r="Q171" s="234"/>
      <c r="R171" s="234"/>
      <c r="S171" s="234"/>
      <c r="T171" s="23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6" t="s">
        <v>147</v>
      </c>
      <c r="AU171" s="236" t="s">
        <v>141</v>
      </c>
      <c r="AV171" s="13" t="s">
        <v>141</v>
      </c>
      <c r="AW171" s="13" t="s">
        <v>37</v>
      </c>
      <c r="AX171" s="13" t="s">
        <v>76</v>
      </c>
      <c r="AY171" s="236" t="s">
        <v>133</v>
      </c>
    </row>
    <row r="172" spans="1:51" s="14" customFormat="1" ht="12">
      <c r="A172" s="14"/>
      <c r="B172" s="237"/>
      <c r="C172" s="238"/>
      <c r="D172" s="219" t="s">
        <v>147</v>
      </c>
      <c r="E172" s="239" t="s">
        <v>19</v>
      </c>
      <c r="F172" s="240" t="s">
        <v>224</v>
      </c>
      <c r="G172" s="238"/>
      <c r="H172" s="239" t="s">
        <v>19</v>
      </c>
      <c r="I172" s="241"/>
      <c r="J172" s="238"/>
      <c r="K172" s="238"/>
      <c r="L172" s="242"/>
      <c r="M172" s="243"/>
      <c r="N172" s="244"/>
      <c r="O172" s="244"/>
      <c r="P172" s="244"/>
      <c r="Q172" s="244"/>
      <c r="R172" s="244"/>
      <c r="S172" s="244"/>
      <c r="T172" s="245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6" t="s">
        <v>147</v>
      </c>
      <c r="AU172" s="246" t="s">
        <v>141</v>
      </c>
      <c r="AV172" s="14" t="s">
        <v>84</v>
      </c>
      <c r="AW172" s="14" t="s">
        <v>37</v>
      </c>
      <c r="AX172" s="14" t="s">
        <v>76</v>
      </c>
      <c r="AY172" s="246" t="s">
        <v>133</v>
      </c>
    </row>
    <row r="173" spans="1:51" s="13" customFormat="1" ht="12">
      <c r="A173" s="13"/>
      <c r="B173" s="226"/>
      <c r="C173" s="227"/>
      <c r="D173" s="219" t="s">
        <v>147</v>
      </c>
      <c r="E173" s="228" t="s">
        <v>19</v>
      </c>
      <c r="F173" s="229" t="s">
        <v>225</v>
      </c>
      <c r="G173" s="227"/>
      <c r="H173" s="230">
        <v>32.507</v>
      </c>
      <c r="I173" s="231"/>
      <c r="J173" s="227"/>
      <c r="K173" s="227"/>
      <c r="L173" s="232"/>
      <c r="M173" s="233"/>
      <c r="N173" s="234"/>
      <c r="O173" s="234"/>
      <c r="P173" s="234"/>
      <c r="Q173" s="234"/>
      <c r="R173" s="234"/>
      <c r="S173" s="234"/>
      <c r="T173" s="23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6" t="s">
        <v>147</v>
      </c>
      <c r="AU173" s="236" t="s">
        <v>141</v>
      </c>
      <c r="AV173" s="13" t="s">
        <v>141</v>
      </c>
      <c r="AW173" s="13" t="s">
        <v>37</v>
      </c>
      <c r="AX173" s="13" t="s">
        <v>76</v>
      </c>
      <c r="AY173" s="236" t="s">
        <v>133</v>
      </c>
    </row>
    <row r="174" spans="1:51" s="16" customFormat="1" ht="12">
      <c r="A174" s="16"/>
      <c r="B174" s="258"/>
      <c r="C174" s="259"/>
      <c r="D174" s="219" t="s">
        <v>147</v>
      </c>
      <c r="E174" s="260" t="s">
        <v>19</v>
      </c>
      <c r="F174" s="261" t="s">
        <v>180</v>
      </c>
      <c r="G174" s="259"/>
      <c r="H174" s="262">
        <v>41.147</v>
      </c>
      <c r="I174" s="263"/>
      <c r="J174" s="259"/>
      <c r="K174" s="259"/>
      <c r="L174" s="264"/>
      <c r="M174" s="265"/>
      <c r="N174" s="266"/>
      <c r="O174" s="266"/>
      <c r="P174" s="266"/>
      <c r="Q174" s="266"/>
      <c r="R174" s="266"/>
      <c r="S174" s="266"/>
      <c r="T174" s="267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T174" s="268" t="s">
        <v>147</v>
      </c>
      <c r="AU174" s="268" t="s">
        <v>141</v>
      </c>
      <c r="AV174" s="16" t="s">
        <v>140</v>
      </c>
      <c r="AW174" s="16" t="s">
        <v>37</v>
      </c>
      <c r="AX174" s="16" t="s">
        <v>84</v>
      </c>
      <c r="AY174" s="268" t="s">
        <v>133</v>
      </c>
    </row>
    <row r="175" spans="1:65" s="2" customFormat="1" ht="16.5" customHeight="1">
      <c r="A175" s="40"/>
      <c r="B175" s="41"/>
      <c r="C175" s="206" t="s">
        <v>226</v>
      </c>
      <c r="D175" s="206" t="s">
        <v>135</v>
      </c>
      <c r="E175" s="207" t="s">
        <v>227</v>
      </c>
      <c r="F175" s="208" t="s">
        <v>228</v>
      </c>
      <c r="G175" s="209" t="s">
        <v>138</v>
      </c>
      <c r="H175" s="210">
        <v>13.248</v>
      </c>
      <c r="I175" s="211"/>
      <c r="J175" s="212">
        <f>ROUND(I175*H175,2)</f>
        <v>0</v>
      </c>
      <c r="K175" s="208" t="s">
        <v>139</v>
      </c>
      <c r="L175" s="46"/>
      <c r="M175" s="213" t="s">
        <v>19</v>
      </c>
      <c r="N175" s="214" t="s">
        <v>48</v>
      </c>
      <c r="O175" s="86"/>
      <c r="P175" s="215">
        <f>O175*H175</f>
        <v>0</v>
      </c>
      <c r="Q175" s="215">
        <v>0</v>
      </c>
      <c r="R175" s="215">
        <f>Q175*H175</f>
        <v>0</v>
      </c>
      <c r="S175" s="215">
        <v>0</v>
      </c>
      <c r="T175" s="21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7" t="s">
        <v>140</v>
      </c>
      <c r="AT175" s="217" t="s">
        <v>135</v>
      </c>
      <c r="AU175" s="217" t="s">
        <v>141</v>
      </c>
      <c r="AY175" s="19" t="s">
        <v>133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9" t="s">
        <v>141</v>
      </c>
      <c r="BK175" s="218">
        <f>ROUND(I175*H175,2)</f>
        <v>0</v>
      </c>
      <c r="BL175" s="19" t="s">
        <v>140</v>
      </c>
      <c r="BM175" s="217" t="s">
        <v>229</v>
      </c>
    </row>
    <row r="176" spans="1:47" s="2" customFormat="1" ht="12">
      <c r="A176" s="40"/>
      <c r="B176" s="41"/>
      <c r="C176" s="42"/>
      <c r="D176" s="219" t="s">
        <v>143</v>
      </c>
      <c r="E176" s="42"/>
      <c r="F176" s="220" t="s">
        <v>230</v>
      </c>
      <c r="G176" s="42"/>
      <c r="H176" s="42"/>
      <c r="I176" s="221"/>
      <c r="J176" s="42"/>
      <c r="K176" s="42"/>
      <c r="L176" s="46"/>
      <c r="M176" s="222"/>
      <c r="N176" s="223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143</v>
      </c>
      <c r="AU176" s="19" t="s">
        <v>141</v>
      </c>
    </row>
    <row r="177" spans="1:47" s="2" customFormat="1" ht="12">
      <c r="A177" s="40"/>
      <c r="B177" s="41"/>
      <c r="C177" s="42"/>
      <c r="D177" s="224" t="s">
        <v>145</v>
      </c>
      <c r="E177" s="42"/>
      <c r="F177" s="225" t="s">
        <v>231</v>
      </c>
      <c r="G177" s="42"/>
      <c r="H177" s="42"/>
      <c r="I177" s="221"/>
      <c r="J177" s="42"/>
      <c r="K177" s="42"/>
      <c r="L177" s="46"/>
      <c r="M177" s="222"/>
      <c r="N177" s="223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145</v>
      </c>
      <c r="AU177" s="19" t="s">
        <v>141</v>
      </c>
    </row>
    <row r="178" spans="1:51" s="13" customFormat="1" ht="12">
      <c r="A178" s="13"/>
      <c r="B178" s="226"/>
      <c r="C178" s="227"/>
      <c r="D178" s="219" t="s">
        <v>147</v>
      </c>
      <c r="E178" s="228" t="s">
        <v>19</v>
      </c>
      <c r="F178" s="229" t="s">
        <v>172</v>
      </c>
      <c r="G178" s="227"/>
      <c r="H178" s="230">
        <v>13.909</v>
      </c>
      <c r="I178" s="231"/>
      <c r="J178" s="227"/>
      <c r="K178" s="227"/>
      <c r="L178" s="232"/>
      <c r="M178" s="233"/>
      <c r="N178" s="234"/>
      <c r="O178" s="234"/>
      <c r="P178" s="234"/>
      <c r="Q178" s="234"/>
      <c r="R178" s="234"/>
      <c r="S178" s="234"/>
      <c r="T178" s="23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6" t="s">
        <v>147</v>
      </c>
      <c r="AU178" s="236" t="s">
        <v>141</v>
      </c>
      <c r="AV178" s="13" t="s">
        <v>141</v>
      </c>
      <c r="AW178" s="13" t="s">
        <v>37</v>
      </c>
      <c r="AX178" s="13" t="s">
        <v>76</v>
      </c>
      <c r="AY178" s="236" t="s">
        <v>133</v>
      </c>
    </row>
    <row r="179" spans="1:51" s="13" customFormat="1" ht="12">
      <c r="A179" s="13"/>
      <c r="B179" s="226"/>
      <c r="C179" s="227"/>
      <c r="D179" s="219" t="s">
        <v>147</v>
      </c>
      <c r="E179" s="228" t="s">
        <v>19</v>
      </c>
      <c r="F179" s="229" t="s">
        <v>173</v>
      </c>
      <c r="G179" s="227"/>
      <c r="H179" s="230">
        <v>-0.733</v>
      </c>
      <c r="I179" s="231"/>
      <c r="J179" s="227"/>
      <c r="K179" s="227"/>
      <c r="L179" s="232"/>
      <c r="M179" s="233"/>
      <c r="N179" s="234"/>
      <c r="O179" s="234"/>
      <c r="P179" s="234"/>
      <c r="Q179" s="234"/>
      <c r="R179" s="234"/>
      <c r="S179" s="234"/>
      <c r="T179" s="23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6" t="s">
        <v>147</v>
      </c>
      <c r="AU179" s="236" t="s">
        <v>141</v>
      </c>
      <c r="AV179" s="13" t="s">
        <v>141</v>
      </c>
      <c r="AW179" s="13" t="s">
        <v>37</v>
      </c>
      <c r="AX179" s="13" t="s">
        <v>76</v>
      </c>
      <c r="AY179" s="236" t="s">
        <v>133</v>
      </c>
    </row>
    <row r="180" spans="1:51" s="13" customFormat="1" ht="12">
      <c r="A180" s="13"/>
      <c r="B180" s="226"/>
      <c r="C180" s="227"/>
      <c r="D180" s="219" t="s">
        <v>147</v>
      </c>
      <c r="E180" s="228" t="s">
        <v>19</v>
      </c>
      <c r="F180" s="229" t="s">
        <v>174</v>
      </c>
      <c r="G180" s="227"/>
      <c r="H180" s="230">
        <v>-3.001</v>
      </c>
      <c r="I180" s="231"/>
      <c r="J180" s="227"/>
      <c r="K180" s="227"/>
      <c r="L180" s="232"/>
      <c r="M180" s="233"/>
      <c r="N180" s="234"/>
      <c r="O180" s="234"/>
      <c r="P180" s="234"/>
      <c r="Q180" s="234"/>
      <c r="R180" s="234"/>
      <c r="S180" s="234"/>
      <c r="T180" s="23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6" t="s">
        <v>147</v>
      </c>
      <c r="AU180" s="236" t="s">
        <v>141</v>
      </c>
      <c r="AV180" s="13" t="s">
        <v>141</v>
      </c>
      <c r="AW180" s="13" t="s">
        <v>37</v>
      </c>
      <c r="AX180" s="13" t="s">
        <v>76</v>
      </c>
      <c r="AY180" s="236" t="s">
        <v>133</v>
      </c>
    </row>
    <row r="181" spans="1:51" s="13" customFormat="1" ht="12">
      <c r="A181" s="13"/>
      <c r="B181" s="226"/>
      <c r="C181" s="227"/>
      <c r="D181" s="219" t="s">
        <v>147</v>
      </c>
      <c r="E181" s="228" t="s">
        <v>19</v>
      </c>
      <c r="F181" s="229" t="s">
        <v>175</v>
      </c>
      <c r="G181" s="227"/>
      <c r="H181" s="230">
        <v>1.392</v>
      </c>
      <c r="I181" s="231"/>
      <c r="J181" s="227"/>
      <c r="K181" s="227"/>
      <c r="L181" s="232"/>
      <c r="M181" s="233"/>
      <c r="N181" s="234"/>
      <c r="O181" s="234"/>
      <c r="P181" s="234"/>
      <c r="Q181" s="234"/>
      <c r="R181" s="234"/>
      <c r="S181" s="234"/>
      <c r="T181" s="23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6" t="s">
        <v>147</v>
      </c>
      <c r="AU181" s="236" t="s">
        <v>141</v>
      </c>
      <c r="AV181" s="13" t="s">
        <v>141</v>
      </c>
      <c r="AW181" s="13" t="s">
        <v>37</v>
      </c>
      <c r="AX181" s="13" t="s">
        <v>76</v>
      </c>
      <c r="AY181" s="236" t="s">
        <v>133</v>
      </c>
    </row>
    <row r="182" spans="1:51" s="13" customFormat="1" ht="12">
      <c r="A182" s="13"/>
      <c r="B182" s="226"/>
      <c r="C182" s="227"/>
      <c r="D182" s="219" t="s">
        <v>147</v>
      </c>
      <c r="E182" s="228" t="s">
        <v>19</v>
      </c>
      <c r="F182" s="229" t="s">
        <v>176</v>
      </c>
      <c r="G182" s="227"/>
      <c r="H182" s="230">
        <v>0.939</v>
      </c>
      <c r="I182" s="231"/>
      <c r="J182" s="227"/>
      <c r="K182" s="227"/>
      <c r="L182" s="232"/>
      <c r="M182" s="233"/>
      <c r="N182" s="234"/>
      <c r="O182" s="234"/>
      <c r="P182" s="234"/>
      <c r="Q182" s="234"/>
      <c r="R182" s="234"/>
      <c r="S182" s="234"/>
      <c r="T182" s="23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6" t="s">
        <v>147</v>
      </c>
      <c r="AU182" s="236" t="s">
        <v>141</v>
      </c>
      <c r="AV182" s="13" t="s">
        <v>141</v>
      </c>
      <c r="AW182" s="13" t="s">
        <v>37</v>
      </c>
      <c r="AX182" s="13" t="s">
        <v>76</v>
      </c>
      <c r="AY182" s="236" t="s">
        <v>133</v>
      </c>
    </row>
    <row r="183" spans="1:51" s="13" customFormat="1" ht="12">
      <c r="A183" s="13"/>
      <c r="B183" s="226"/>
      <c r="C183" s="227"/>
      <c r="D183" s="219" t="s">
        <v>147</v>
      </c>
      <c r="E183" s="228" t="s">
        <v>19</v>
      </c>
      <c r="F183" s="229" t="s">
        <v>179</v>
      </c>
      <c r="G183" s="227"/>
      <c r="H183" s="230">
        <v>0.742</v>
      </c>
      <c r="I183" s="231"/>
      <c r="J183" s="227"/>
      <c r="K183" s="227"/>
      <c r="L183" s="232"/>
      <c r="M183" s="233"/>
      <c r="N183" s="234"/>
      <c r="O183" s="234"/>
      <c r="P183" s="234"/>
      <c r="Q183" s="234"/>
      <c r="R183" s="234"/>
      <c r="S183" s="234"/>
      <c r="T183" s="23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6" t="s">
        <v>147</v>
      </c>
      <c r="AU183" s="236" t="s">
        <v>141</v>
      </c>
      <c r="AV183" s="13" t="s">
        <v>141</v>
      </c>
      <c r="AW183" s="13" t="s">
        <v>37</v>
      </c>
      <c r="AX183" s="13" t="s">
        <v>76</v>
      </c>
      <c r="AY183" s="236" t="s">
        <v>133</v>
      </c>
    </row>
    <row r="184" spans="1:51" s="16" customFormat="1" ht="12">
      <c r="A184" s="16"/>
      <c r="B184" s="258"/>
      <c r="C184" s="259"/>
      <c r="D184" s="219" t="s">
        <v>147</v>
      </c>
      <c r="E184" s="260" t="s">
        <v>19</v>
      </c>
      <c r="F184" s="261" t="s">
        <v>180</v>
      </c>
      <c r="G184" s="259"/>
      <c r="H184" s="262">
        <v>13.248</v>
      </c>
      <c r="I184" s="263"/>
      <c r="J184" s="259"/>
      <c r="K184" s="259"/>
      <c r="L184" s="264"/>
      <c r="M184" s="265"/>
      <c r="N184" s="266"/>
      <c r="O184" s="266"/>
      <c r="P184" s="266"/>
      <c r="Q184" s="266"/>
      <c r="R184" s="266"/>
      <c r="S184" s="266"/>
      <c r="T184" s="267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T184" s="268" t="s">
        <v>147</v>
      </c>
      <c r="AU184" s="268" t="s">
        <v>141</v>
      </c>
      <c r="AV184" s="16" t="s">
        <v>140</v>
      </c>
      <c r="AW184" s="16" t="s">
        <v>37</v>
      </c>
      <c r="AX184" s="16" t="s">
        <v>84</v>
      </c>
      <c r="AY184" s="268" t="s">
        <v>133</v>
      </c>
    </row>
    <row r="185" spans="1:65" s="2" customFormat="1" ht="16.5" customHeight="1">
      <c r="A185" s="40"/>
      <c r="B185" s="41"/>
      <c r="C185" s="206" t="s">
        <v>232</v>
      </c>
      <c r="D185" s="206" t="s">
        <v>135</v>
      </c>
      <c r="E185" s="207" t="s">
        <v>233</v>
      </c>
      <c r="F185" s="208" t="s">
        <v>234</v>
      </c>
      <c r="G185" s="209" t="s">
        <v>138</v>
      </c>
      <c r="H185" s="210">
        <v>5.24</v>
      </c>
      <c r="I185" s="211"/>
      <c r="J185" s="212">
        <f>ROUND(I185*H185,2)</f>
        <v>0</v>
      </c>
      <c r="K185" s="208" t="s">
        <v>139</v>
      </c>
      <c r="L185" s="46"/>
      <c r="M185" s="213" t="s">
        <v>19</v>
      </c>
      <c r="N185" s="214" t="s">
        <v>48</v>
      </c>
      <c r="O185" s="86"/>
      <c r="P185" s="215">
        <f>O185*H185</f>
        <v>0</v>
      </c>
      <c r="Q185" s="215">
        <v>0.01352</v>
      </c>
      <c r="R185" s="215">
        <f>Q185*H185</f>
        <v>0.07084480000000001</v>
      </c>
      <c r="S185" s="215">
        <v>0</v>
      </c>
      <c r="T185" s="21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7" t="s">
        <v>140</v>
      </c>
      <c r="AT185" s="217" t="s">
        <v>135</v>
      </c>
      <c r="AU185" s="217" t="s">
        <v>141</v>
      </c>
      <c r="AY185" s="19" t="s">
        <v>133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9" t="s">
        <v>141</v>
      </c>
      <c r="BK185" s="218">
        <f>ROUND(I185*H185,2)</f>
        <v>0</v>
      </c>
      <c r="BL185" s="19" t="s">
        <v>140</v>
      </c>
      <c r="BM185" s="217" t="s">
        <v>235</v>
      </c>
    </row>
    <row r="186" spans="1:47" s="2" customFormat="1" ht="12">
      <c r="A186" s="40"/>
      <c r="B186" s="41"/>
      <c r="C186" s="42"/>
      <c r="D186" s="219" t="s">
        <v>143</v>
      </c>
      <c r="E186" s="42"/>
      <c r="F186" s="220" t="s">
        <v>236</v>
      </c>
      <c r="G186" s="42"/>
      <c r="H186" s="42"/>
      <c r="I186" s="221"/>
      <c r="J186" s="42"/>
      <c r="K186" s="42"/>
      <c r="L186" s="46"/>
      <c r="M186" s="222"/>
      <c r="N186" s="223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143</v>
      </c>
      <c r="AU186" s="19" t="s">
        <v>141</v>
      </c>
    </row>
    <row r="187" spans="1:47" s="2" customFormat="1" ht="12">
      <c r="A187" s="40"/>
      <c r="B187" s="41"/>
      <c r="C187" s="42"/>
      <c r="D187" s="224" t="s">
        <v>145</v>
      </c>
      <c r="E187" s="42"/>
      <c r="F187" s="225" t="s">
        <v>237</v>
      </c>
      <c r="G187" s="42"/>
      <c r="H187" s="42"/>
      <c r="I187" s="221"/>
      <c r="J187" s="42"/>
      <c r="K187" s="42"/>
      <c r="L187" s="46"/>
      <c r="M187" s="222"/>
      <c r="N187" s="223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145</v>
      </c>
      <c r="AU187" s="19" t="s">
        <v>141</v>
      </c>
    </row>
    <row r="188" spans="1:51" s="13" customFormat="1" ht="12">
      <c r="A188" s="13"/>
      <c r="B188" s="226"/>
      <c r="C188" s="227"/>
      <c r="D188" s="219" t="s">
        <v>147</v>
      </c>
      <c r="E188" s="228" t="s">
        <v>19</v>
      </c>
      <c r="F188" s="229" t="s">
        <v>238</v>
      </c>
      <c r="G188" s="227"/>
      <c r="H188" s="230">
        <v>1.93</v>
      </c>
      <c r="I188" s="231"/>
      <c r="J188" s="227"/>
      <c r="K188" s="227"/>
      <c r="L188" s="232"/>
      <c r="M188" s="233"/>
      <c r="N188" s="234"/>
      <c r="O188" s="234"/>
      <c r="P188" s="234"/>
      <c r="Q188" s="234"/>
      <c r="R188" s="234"/>
      <c r="S188" s="234"/>
      <c r="T188" s="23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6" t="s">
        <v>147</v>
      </c>
      <c r="AU188" s="236" t="s">
        <v>141</v>
      </c>
      <c r="AV188" s="13" t="s">
        <v>141</v>
      </c>
      <c r="AW188" s="13" t="s">
        <v>37</v>
      </c>
      <c r="AX188" s="13" t="s">
        <v>76</v>
      </c>
      <c r="AY188" s="236" t="s">
        <v>133</v>
      </c>
    </row>
    <row r="189" spans="1:51" s="13" customFormat="1" ht="12">
      <c r="A189" s="13"/>
      <c r="B189" s="226"/>
      <c r="C189" s="227"/>
      <c r="D189" s="219" t="s">
        <v>147</v>
      </c>
      <c r="E189" s="228" t="s">
        <v>19</v>
      </c>
      <c r="F189" s="229" t="s">
        <v>239</v>
      </c>
      <c r="G189" s="227"/>
      <c r="H189" s="230">
        <v>3.31</v>
      </c>
      <c r="I189" s="231"/>
      <c r="J189" s="227"/>
      <c r="K189" s="227"/>
      <c r="L189" s="232"/>
      <c r="M189" s="233"/>
      <c r="N189" s="234"/>
      <c r="O189" s="234"/>
      <c r="P189" s="234"/>
      <c r="Q189" s="234"/>
      <c r="R189" s="234"/>
      <c r="S189" s="234"/>
      <c r="T189" s="23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6" t="s">
        <v>147</v>
      </c>
      <c r="AU189" s="236" t="s">
        <v>141</v>
      </c>
      <c r="AV189" s="13" t="s">
        <v>141</v>
      </c>
      <c r="AW189" s="13" t="s">
        <v>37</v>
      </c>
      <c r="AX189" s="13" t="s">
        <v>76</v>
      </c>
      <c r="AY189" s="236" t="s">
        <v>133</v>
      </c>
    </row>
    <row r="190" spans="1:51" s="16" customFormat="1" ht="12">
      <c r="A190" s="16"/>
      <c r="B190" s="258"/>
      <c r="C190" s="259"/>
      <c r="D190" s="219" t="s">
        <v>147</v>
      </c>
      <c r="E190" s="260" t="s">
        <v>19</v>
      </c>
      <c r="F190" s="261" t="s">
        <v>180</v>
      </c>
      <c r="G190" s="259"/>
      <c r="H190" s="262">
        <v>5.24</v>
      </c>
      <c r="I190" s="263"/>
      <c r="J190" s="259"/>
      <c r="K190" s="259"/>
      <c r="L190" s="264"/>
      <c r="M190" s="265"/>
      <c r="N190" s="266"/>
      <c r="O190" s="266"/>
      <c r="P190" s="266"/>
      <c r="Q190" s="266"/>
      <c r="R190" s="266"/>
      <c r="S190" s="266"/>
      <c r="T190" s="267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T190" s="268" t="s">
        <v>147</v>
      </c>
      <c r="AU190" s="268" t="s">
        <v>141</v>
      </c>
      <c r="AV190" s="16" t="s">
        <v>140</v>
      </c>
      <c r="AW190" s="16" t="s">
        <v>37</v>
      </c>
      <c r="AX190" s="16" t="s">
        <v>84</v>
      </c>
      <c r="AY190" s="268" t="s">
        <v>133</v>
      </c>
    </row>
    <row r="191" spans="1:65" s="2" customFormat="1" ht="16.5" customHeight="1">
      <c r="A191" s="40"/>
      <c r="B191" s="41"/>
      <c r="C191" s="206" t="s">
        <v>240</v>
      </c>
      <c r="D191" s="206" t="s">
        <v>135</v>
      </c>
      <c r="E191" s="207" t="s">
        <v>241</v>
      </c>
      <c r="F191" s="208" t="s">
        <v>242</v>
      </c>
      <c r="G191" s="209" t="s">
        <v>138</v>
      </c>
      <c r="H191" s="210">
        <v>5.24</v>
      </c>
      <c r="I191" s="211"/>
      <c r="J191" s="212">
        <f>ROUND(I191*H191,2)</f>
        <v>0</v>
      </c>
      <c r="K191" s="208" t="s">
        <v>139</v>
      </c>
      <c r="L191" s="46"/>
      <c r="M191" s="213" t="s">
        <v>19</v>
      </c>
      <c r="N191" s="214" t="s">
        <v>48</v>
      </c>
      <c r="O191" s="86"/>
      <c r="P191" s="215">
        <f>O191*H191</f>
        <v>0</v>
      </c>
      <c r="Q191" s="215">
        <v>0</v>
      </c>
      <c r="R191" s="215">
        <f>Q191*H191</f>
        <v>0</v>
      </c>
      <c r="S191" s="215">
        <v>0</v>
      </c>
      <c r="T191" s="216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7" t="s">
        <v>140</v>
      </c>
      <c r="AT191" s="217" t="s">
        <v>135</v>
      </c>
      <c r="AU191" s="217" t="s">
        <v>141</v>
      </c>
      <c r="AY191" s="19" t="s">
        <v>133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9" t="s">
        <v>141</v>
      </c>
      <c r="BK191" s="218">
        <f>ROUND(I191*H191,2)</f>
        <v>0</v>
      </c>
      <c r="BL191" s="19" t="s">
        <v>140</v>
      </c>
      <c r="BM191" s="217" t="s">
        <v>243</v>
      </c>
    </row>
    <row r="192" spans="1:47" s="2" customFormat="1" ht="12">
      <c r="A192" s="40"/>
      <c r="B192" s="41"/>
      <c r="C192" s="42"/>
      <c r="D192" s="219" t="s">
        <v>143</v>
      </c>
      <c r="E192" s="42"/>
      <c r="F192" s="220" t="s">
        <v>244</v>
      </c>
      <c r="G192" s="42"/>
      <c r="H192" s="42"/>
      <c r="I192" s="221"/>
      <c r="J192" s="42"/>
      <c r="K192" s="42"/>
      <c r="L192" s="46"/>
      <c r="M192" s="222"/>
      <c r="N192" s="223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143</v>
      </c>
      <c r="AU192" s="19" t="s">
        <v>141</v>
      </c>
    </row>
    <row r="193" spans="1:47" s="2" customFormat="1" ht="12">
      <c r="A193" s="40"/>
      <c r="B193" s="41"/>
      <c r="C193" s="42"/>
      <c r="D193" s="224" t="s">
        <v>145</v>
      </c>
      <c r="E193" s="42"/>
      <c r="F193" s="225" t="s">
        <v>245</v>
      </c>
      <c r="G193" s="42"/>
      <c r="H193" s="42"/>
      <c r="I193" s="221"/>
      <c r="J193" s="42"/>
      <c r="K193" s="42"/>
      <c r="L193" s="46"/>
      <c r="M193" s="222"/>
      <c r="N193" s="223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145</v>
      </c>
      <c r="AU193" s="19" t="s">
        <v>141</v>
      </c>
    </row>
    <row r="194" spans="1:65" s="2" customFormat="1" ht="24.15" customHeight="1">
      <c r="A194" s="40"/>
      <c r="B194" s="41"/>
      <c r="C194" s="206" t="s">
        <v>8</v>
      </c>
      <c r="D194" s="206" t="s">
        <v>135</v>
      </c>
      <c r="E194" s="207" t="s">
        <v>246</v>
      </c>
      <c r="F194" s="208" t="s">
        <v>247</v>
      </c>
      <c r="G194" s="209" t="s">
        <v>138</v>
      </c>
      <c r="H194" s="210">
        <v>4.352</v>
      </c>
      <c r="I194" s="211"/>
      <c r="J194" s="212">
        <f>ROUND(I194*H194,2)</f>
        <v>0</v>
      </c>
      <c r="K194" s="208" t="s">
        <v>139</v>
      </c>
      <c r="L194" s="46"/>
      <c r="M194" s="213" t="s">
        <v>19</v>
      </c>
      <c r="N194" s="214" t="s">
        <v>48</v>
      </c>
      <c r="O194" s="86"/>
      <c r="P194" s="215">
        <f>O194*H194</f>
        <v>0</v>
      </c>
      <c r="Q194" s="215">
        <v>0.042</v>
      </c>
      <c r="R194" s="215">
        <f>Q194*H194</f>
        <v>0.18278400000000003</v>
      </c>
      <c r="S194" s="215">
        <v>0</v>
      </c>
      <c r="T194" s="216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7" t="s">
        <v>140</v>
      </c>
      <c r="AT194" s="217" t="s">
        <v>135</v>
      </c>
      <c r="AU194" s="217" t="s">
        <v>141</v>
      </c>
      <c r="AY194" s="19" t="s">
        <v>133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9" t="s">
        <v>141</v>
      </c>
      <c r="BK194" s="218">
        <f>ROUND(I194*H194,2)</f>
        <v>0</v>
      </c>
      <c r="BL194" s="19" t="s">
        <v>140</v>
      </c>
      <c r="BM194" s="217" t="s">
        <v>248</v>
      </c>
    </row>
    <row r="195" spans="1:47" s="2" customFormat="1" ht="12">
      <c r="A195" s="40"/>
      <c r="B195" s="41"/>
      <c r="C195" s="42"/>
      <c r="D195" s="219" t="s">
        <v>143</v>
      </c>
      <c r="E195" s="42"/>
      <c r="F195" s="220" t="s">
        <v>249</v>
      </c>
      <c r="G195" s="42"/>
      <c r="H195" s="42"/>
      <c r="I195" s="221"/>
      <c r="J195" s="42"/>
      <c r="K195" s="42"/>
      <c r="L195" s="46"/>
      <c r="M195" s="222"/>
      <c r="N195" s="223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143</v>
      </c>
      <c r="AU195" s="19" t="s">
        <v>141</v>
      </c>
    </row>
    <row r="196" spans="1:47" s="2" customFormat="1" ht="12">
      <c r="A196" s="40"/>
      <c r="B196" s="41"/>
      <c r="C196" s="42"/>
      <c r="D196" s="224" t="s">
        <v>145</v>
      </c>
      <c r="E196" s="42"/>
      <c r="F196" s="225" t="s">
        <v>250</v>
      </c>
      <c r="G196" s="42"/>
      <c r="H196" s="42"/>
      <c r="I196" s="221"/>
      <c r="J196" s="42"/>
      <c r="K196" s="42"/>
      <c r="L196" s="46"/>
      <c r="M196" s="222"/>
      <c r="N196" s="223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145</v>
      </c>
      <c r="AU196" s="19" t="s">
        <v>141</v>
      </c>
    </row>
    <row r="197" spans="1:51" s="13" customFormat="1" ht="12">
      <c r="A197" s="13"/>
      <c r="B197" s="226"/>
      <c r="C197" s="227"/>
      <c r="D197" s="219" t="s">
        <v>147</v>
      </c>
      <c r="E197" s="228" t="s">
        <v>19</v>
      </c>
      <c r="F197" s="229" t="s">
        <v>251</v>
      </c>
      <c r="G197" s="227"/>
      <c r="H197" s="230">
        <v>1.7</v>
      </c>
      <c r="I197" s="231"/>
      <c r="J197" s="227"/>
      <c r="K197" s="227"/>
      <c r="L197" s="232"/>
      <c r="M197" s="233"/>
      <c r="N197" s="234"/>
      <c r="O197" s="234"/>
      <c r="P197" s="234"/>
      <c r="Q197" s="234"/>
      <c r="R197" s="234"/>
      <c r="S197" s="234"/>
      <c r="T197" s="23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6" t="s">
        <v>147</v>
      </c>
      <c r="AU197" s="236" t="s">
        <v>141</v>
      </c>
      <c r="AV197" s="13" t="s">
        <v>141</v>
      </c>
      <c r="AW197" s="13" t="s">
        <v>37</v>
      </c>
      <c r="AX197" s="13" t="s">
        <v>76</v>
      </c>
      <c r="AY197" s="236" t="s">
        <v>133</v>
      </c>
    </row>
    <row r="198" spans="1:51" s="13" customFormat="1" ht="12">
      <c r="A198" s="13"/>
      <c r="B198" s="226"/>
      <c r="C198" s="227"/>
      <c r="D198" s="219" t="s">
        <v>147</v>
      </c>
      <c r="E198" s="228" t="s">
        <v>19</v>
      </c>
      <c r="F198" s="229" t="s">
        <v>252</v>
      </c>
      <c r="G198" s="227"/>
      <c r="H198" s="230">
        <v>2.652</v>
      </c>
      <c r="I198" s="231"/>
      <c r="J198" s="227"/>
      <c r="K198" s="227"/>
      <c r="L198" s="232"/>
      <c r="M198" s="233"/>
      <c r="N198" s="234"/>
      <c r="O198" s="234"/>
      <c r="P198" s="234"/>
      <c r="Q198" s="234"/>
      <c r="R198" s="234"/>
      <c r="S198" s="234"/>
      <c r="T198" s="23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6" t="s">
        <v>147</v>
      </c>
      <c r="AU198" s="236" t="s">
        <v>141</v>
      </c>
      <c r="AV198" s="13" t="s">
        <v>141</v>
      </c>
      <c r="AW198" s="13" t="s">
        <v>37</v>
      </c>
      <c r="AX198" s="13" t="s">
        <v>76</v>
      </c>
      <c r="AY198" s="236" t="s">
        <v>133</v>
      </c>
    </row>
    <row r="199" spans="1:51" s="16" customFormat="1" ht="12">
      <c r="A199" s="16"/>
      <c r="B199" s="258"/>
      <c r="C199" s="259"/>
      <c r="D199" s="219" t="s">
        <v>147</v>
      </c>
      <c r="E199" s="260" t="s">
        <v>19</v>
      </c>
      <c r="F199" s="261" t="s">
        <v>180</v>
      </c>
      <c r="G199" s="259"/>
      <c r="H199" s="262">
        <v>4.352</v>
      </c>
      <c r="I199" s="263"/>
      <c r="J199" s="259"/>
      <c r="K199" s="259"/>
      <c r="L199" s="264"/>
      <c r="M199" s="265"/>
      <c r="N199" s="266"/>
      <c r="O199" s="266"/>
      <c r="P199" s="266"/>
      <c r="Q199" s="266"/>
      <c r="R199" s="266"/>
      <c r="S199" s="266"/>
      <c r="T199" s="267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T199" s="268" t="s">
        <v>147</v>
      </c>
      <c r="AU199" s="268" t="s">
        <v>141</v>
      </c>
      <c r="AV199" s="16" t="s">
        <v>140</v>
      </c>
      <c r="AW199" s="16" t="s">
        <v>37</v>
      </c>
      <c r="AX199" s="16" t="s">
        <v>84</v>
      </c>
      <c r="AY199" s="268" t="s">
        <v>133</v>
      </c>
    </row>
    <row r="200" spans="1:65" s="2" customFormat="1" ht="33" customHeight="1">
      <c r="A200" s="40"/>
      <c r="B200" s="41"/>
      <c r="C200" s="206" t="s">
        <v>253</v>
      </c>
      <c r="D200" s="206" t="s">
        <v>135</v>
      </c>
      <c r="E200" s="207" t="s">
        <v>254</v>
      </c>
      <c r="F200" s="208" t="s">
        <v>255</v>
      </c>
      <c r="G200" s="209" t="s">
        <v>256</v>
      </c>
      <c r="H200" s="210">
        <v>6.4</v>
      </c>
      <c r="I200" s="211"/>
      <c r="J200" s="212">
        <f>ROUND(I200*H200,2)</f>
        <v>0</v>
      </c>
      <c r="K200" s="208" t="s">
        <v>139</v>
      </c>
      <c r="L200" s="46"/>
      <c r="M200" s="213" t="s">
        <v>19</v>
      </c>
      <c r="N200" s="214" t="s">
        <v>48</v>
      </c>
      <c r="O200" s="86"/>
      <c r="P200" s="215">
        <f>O200*H200</f>
        <v>0</v>
      </c>
      <c r="Q200" s="215">
        <v>2E-05</v>
      </c>
      <c r="R200" s="215">
        <f>Q200*H200</f>
        <v>0.00012800000000000002</v>
      </c>
      <c r="S200" s="215">
        <v>0</v>
      </c>
      <c r="T200" s="21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7" t="s">
        <v>140</v>
      </c>
      <c r="AT200" s="217" t="s">
        <v>135</v>
      </c>
      <c r="AU200" s="217" t="s">
        <v>141</v>
      </c>
      <c r="AY200" s="19" t="s">
        <v>133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9" t="s">
        <v>141</v>
      </c>
      <c r="BK200" s="218">
        <f>ROUND(I200*H200,2)</f>
        <v>0</v>
      </c>
      <c r="BL200" s="19" t="s">
        <v>140</v>
      </c>
      <c r="BM200" s="217" t="s">
        <v>257</v>
      </c>
    </row>
    <row r="201" spans="1:47" s="2" customFormat="1" ht="12">
      <c r="A201" s="40"/>
      <c r="B201" s="41"/>
      <c r="C201" s="42"/>
      <c r="D201" s="219" t="s">
        <v>143</v>
      </c>
      <c r="E201" s="42"/>
      <c r="F201" s="220" t="s">
        <v>258</v>
      </c>
      <c r="G201" s="42"/>
      <c r="H201" s="42"/>
      <c r="I201" s="221"/>
      <c r="J201" s="42"/>
      <c r="K201" s="42"/>
      <c r="L201" s="46"/>
      <c r="M201" s="222"/>
      <c r="N201" s="223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143</v>
      </c>
      <c r="AU201" s="19" t="s">
        <v>141</v>
      </c>
    </row>
    <row r="202" spans="1:47" s="2" customFormat="1" ht="12">
      <c r="A202" s="40"/>
      <c r="B202" s="41"/>
      <c r="C202" s="42"/>
      <c r="D202" s="224" t="s">
        <v>145</v>
      </c>
      <c r="E202" s="42"/>
      <c r="F202" s="225" t="s">
        <v>259</v>
      </c>
      <c r="G202" s="42"/>
      <c r="H202" s="42"/>
      <c r="I202" s="221"/>
      <c r="J202" s="42"/>
      <c r="K202" s="42"/>
      <c r="L202" s="46"/>
      <c r="M202" s="222"/>
      <c r="N202" s="223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145</v>
      </c>
      <c r="AU202" s="19" t="s">
        <v>141</v>
      </c>
    </row>
    <row r="203" spans="1:51" s="13" customFormat="1" ht="12">
      <c r="A203" s="13"/>
      <c r="B203" s="226"/>
      <c r="C203" s="227"/>
      <c r="D203" s="219" t="s">
        <v>147</v>
      </c>
      <c r="E203" s="228" t="s">
        <v>19</v>
      </c>
      <c r="F203" s="229" t="s">
        <v>260</v>
      </c>
      <c r="G203" s="227"/>
      <c r="H203" s="230">
        <v>6.4</v>
      </c>
      <c r="I203" s="231"/>
      <c r="J203" s="227"/>
      <c r="K203" s="227"/>
      <c r="L203" s="232"/>
      <c r="M203" s="233"/>
      <c r="N203" s="234"/>
      <c r="O203" s="234"/>
      <c r="P203" s="234"/>
      <c r="Q203" s="234"/>
      <c r="R203" s="234"/>
      <c r="S203" s="234"/>
      <c r="T203" s="23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6" t="s">
        <v>147</v>
      </c>
      <c r="AU203" s="236" t="s">
        <v>141</v>
      </c>
      <c r="AV203" s="13" t="s">
        <v>141</v>
      </c>
      <c r="AW203" s="13" t="s">
        <v>37</v>
      </c>
      <c r="AX203" s="13" t="s">
        <v>84</v>
      </c>
      <c r="AY203" s="236" t="s">
        <v>133</v>
      </c>
    </row>
    <row r="204" spans="1:65" s="2" customFormat="1" ht="24.15" customHeight="1">
      <c r="A204" s="40"/>
      <c r="B204" s="41"/>
      <c r="C204" s="206" t="s">
        <v>261</v>
      </c>
      <c r="D204" s="206" t="s">
        <v>135</v>
      </c>
      <c r="E204" s="207" t="s">
        <v>262</v>
      </c>
      <c r="F204" s="208" t="s">
        <v>263</v>
      </c>
      <c r="G204" s="209" t="s">
        <v>153</v>
      </c>
      <c r="H204" s="210">
        <v>6</v>
      </c>
      <c r="I204" s="211"/>
      <c r="J204" s="212">
        <f>ROUND(I204*H204,2)</f>
        <v>0</v>
      </c>
      <c r="K204" s="208" t="s">
        <v>139</v>
      </c>
      <c r="L204" s="46"/>
      <c r="M204" s="213" t="s">
        <v>19</v>
      </c>
      <c r="N204" s="214" t="s">
        <v>48</v>
      </c>
      <c r="O204" s="86"/>
      <c r="P204" s="215">
        <f>O204*H204</f>
        <v>0</v>
      </c>
      <c r="Q204" s="215">
        <v>0</v>
      </c>
      <c r="R204" s="215">
        <f>Q204*H204</f>
        <v>0</v>
      </c>
      <c r="S204" s="215">
        <v>0</v>
      </c>
      <c r="T204" s="21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7" t="s">
        <v>140</v>
      </c>
      <c r="AT204" s="217" t="s">
        <v>135</v>
      </c>
      <c r="AU204" s="217" t="s">
        <v>141</v>
      </c>
      <c r="AY204" s="19" t="s">
        <v>133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9" t="s">
        <v>141</v>
      </c>
      <c r="BK204" s="218">
        <f>ROUND(I204*H204,2)</f>
        <v>0</v>
      </c>
      <c r="BL204" s="19" t="s">
        <v>140</v>
      </c>
      <c r="BM204" s="217" t="s">
        <v>264</v>
      </c>
    </row>
    <row r="205" spans="1:47" s="2" customFormat="1" ht="12">
      <c r="A205" s="40"/>
      <c r="B205" s="41"/>
      <c r="C205" s="42"/>
      <c r="D205" s="219" t="s">
        <v>143</v>
      </c>
      <c r="E205" s="42"/>
      <c r="F205" s="220" t="s">
        <v>265</v>
      </c>
      <c r="G205" s="42"/>
      <c r="H205" s="42"/>
      <c r="I205" s="221"/>
      <c r="J205" s="42"/>
      <c r="K205" s="42"/>
      <c r="L205" s="46"/>
      <c r="M205" s="222"/>
      <c r="N205" s="223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143</v>
      </c>
      <c r="AU205" s="19" t="s">
        <v>141</v>
      </c>
    </row>
    <row r="206" spans="1:47" s="2" customFormat="1" ht="12">
      <c r="A206" s="40"/>
      <c r="B206" s="41"/>
      <c r="C206" s="42"/>
      <c r="D206" s="224" t="s">
        <v>145</v>
      </c>
      <c r="E206" s="42"/>
      <c r="F206" s="225" t="s">
        <v>266</v>
      </c>
      <c r="G206" s="42"/>
      <c r="H206" s="42"/>
      <c r="I206" s="221"/>
      <c r="J206" s="42"/>
      <c r="K206" s="42"/>
      <c r="L206" s="46"/>
      <c r="M206" s="222"/>
      <c r="N206" s="223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145</v>
      </c>
      <c r="AU206" s="19" t="s">
        <v>141</v>
      </c>
    </row>
    <row r="207" spans="1:65" s="2" customFormat="1" ht="16.5" customHeight="1">
      <c r="A207" s="40"/>
      <c r="B207" s="41"/>
      <c r="C207" s="269" t="s">
        <v>267</v>
      </c>
      <c r="D207" s="269" t="s">
        <v>268</v>
      </c>
      <c r="E207" s="270" t="s">
        <v>269</v>
      </c>
      <c r="F207" s="271" t="s">
        <v>270</v>
      </c>
      <c r="G207" s="272" t="s">
        <v>153</v>
      </c>
      <c r="H207" s="273">
        <v>2</v>
      </c>
      <c r="I207" s="274"/>
      <c r="J207" s="275">
        <f>ROUND(I207*H207,2)</f>
        <v>0</v>
      </c>
      <c r="K207" s="271" t="s">
        <v>19</v>
      </c>
      <c r="L207" s="276"/>
      <c r="M207" s="277" t="s">
        <v>19</v>
      </c>
      <c r="N207" s="278" t="s">
        <v>48</v>
      </c>
      <c r="O207" s="86"/>
      <c r="P207" s="215">
        <f>O207*H207</f>
        <v>0</v>
      </c>
      <c r="Q207" s="215">
        <v>0.002</v>
      </c>
      <c r="R207" s="215">
        <f>Q207*H207</f>
        <v>0.004</v>
      </c>
      <c r="S207" s="215">
        <v>0</v>
      </c>
      <c r="T207" s="21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197</v>
      </c>
      <c r="AT207" s="217" t="s">
        <v>268</v>
      </c>
      <c r="AU207" s="217" t="s">
        <v>141</v>
      </c>
      <c r="AY207" s="19" t="s">
        <v>133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141</v>
      </c>
      <c r="BK207" s="218">
        <f>ROUND(I207*H207,2)</f>
        <v>0</v>
      </c>
      <c r="BL207" s="19" t="s">
        <v>140</v>
      </c>
      <c r="BM207" s="217" t="s">
        <v>271</v>
      </c>
    </row>
    <row r="208" spans="1:47" s="2" customFormat="1" ht="12">
      <c r="A208" s="40"/>
      <c r="B208" s="41"/>
      <c r="C208" s="42"/>
      <c r="D208" s="219" t="s">
        <v>143</v>
      </c>
      <c r="E208" s="42"/>
      <c r="F208" s="220" t="s">
        <v>270</v>
      </c>
      <c r="G208" s="42"/>
      <c r="H208" s="42"/>
      <c r="I208" s="221"/>
      <c r="J208" s="42"/>
      <c r="K208" s="42"/>
      <c r="L208" s="46"/>
      <c r="M208" s="222"/>
      <c r="N208" s="223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143</v>
      </c>
      <c r="AU208" s="19" t="s">
        <v>141</v>
      </c>
    </row>
    <row r="209" spans="1:65" s="2" customFormat="1" ht="16.5" customHeight="1">
      <c r="A209" s="40"/>
      <c r="B209" s="41"/>
      <c r="C209" s="269" t="s">
        <v>272</v>
      </c>
      <c r="D209" s="269" t="s">
        <v>268</v>
      </c>
      <c r="E209" s="270" t="s">
        <v>273</v>
      </c>
      <c r="F209" s="271" t="s">
        <v>274</v>
      </c>
      <c r="G209" s="272" t="s">
        <v>153</v>
      </c>
      <c r="H209" s="273">
        <v>4</v>
      </c>
      <c r="I209" s="274"/>
      <c r="J209" s="275">
        <f>ROUND(I209*H209,2)</f>
        <v>0</v>
      </c>
      <c r="K209" s="271" t="s">
        <v>19</v>
      </c>
      <c r="L209" s="276"/>
      <c r="M209" s="277" t="s">
        <v>19</v>
      </c>
      <c r="N209" s="278" t="s">
        <v>48</v>
      </c>
      <c r="O209" s="86"/>
      <c r="P209" s="215">
        <f>O209*H209</f>
        <v>0</v>
      </c>
      <c r="Q209" s="215">
        <v>0.0026</v>
      </c>
      <c r="R209" s="215">
        <f>Q209*H209</f>
        <v>0.0104</v>
      </c>
      <c r="S209" s="215">
        <v>0</v>
      </c>
      <c r="T209" s="21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7" t="s">
        <v>197</v>
      </c>
      <c r="AT209" s="217" t="s">
        <v>268</v>
      </c>
      <c r="AU209" s="217" t="s">
        <v>141</v>
      </c>
      <c r="AY209" s="19" t="s">
        <v>133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9" t="s">
        <v>141</v>
      </c>
      <c r="BK209" s="218">
        <f>ROUND(I209*H209,2)</f>
        <v>0</v>
      </c>
      <c r="BL209" s="19" t="s">
        <v>140</v>
      </c>
      <c r="BM209" s="217" t="s">
        <v>275</v>
      </c>
    </row>
    <row r="210" spans="1:47" s="2" customFormat="1" ht="12">
      <c r="A210" s="40"/>
      <c r="B210" s="41"/>
      <c r="C210" s="42"/>
      <c r="D210" s="219" t="s">
        <v>143</v>
      </c>
      <c r="E210" s="42"/>
      <c r="F210" s="220" t="s">
        <v>274</v>
      </c>
      <c r="G210" s="42"/>
      <c r="H210" s="42"/>
      <c r="I210" s="221"/>
      <c r="J210" s="42"/>
      <c r="K210" s="42"/>
      <c r="L210" s="46"/>
      <c r="M210" s="222"/>
      <c r="N210" s="223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143</v>
      </c>
      <c r="AU210" s="19" t="s">
        <v>141</v>
      </c>
    </row>
    <row r="211" spans="1:63" s="12" customFormat="1" ht="22.8" customHeight="1">
      <c r="A211" s="12"/>
      <c r="B211" s="190"/>
      <c r="C211" s="191"/>
      <c r="D211" s="192" t="s">
        <v>75</v>
      </c>
      <c r="E211" s="204" t="s">
        <v>203</v>
      </c>
      <c r="F211" s="204" t="s">
        <v>276</v>
      </c>
      <c r="G211" s="191"/>
      <c r="H211" s="191"/>
      <c r="I211" s="194"/>
      <c r="J211" s="205">
        <f>BK211</f>
        <v>0</v>
      </c>
      <c r="K211" s="191"/>
      <c r="L211" s="196"/>
      <c r="M211" s="197"/>
      <c r="N211" s="198"/>
      <c r="O211" s="198"/>
      <c r="P211" s="199">
        <f>SUM(P212:P274)</f>
        <v>0</v>
      </c>
      <c r="Q211" s="198"/>
      <c r="R211" s="199">
        <f>SUM(R212:R274)</f>
        <v>0</v>
      </c>
      <c r="S211" s="198"/>
      <c r="T211" s="200">
        <f>SUM(T212:T274)</f>
        <v>1.6443480000000001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01" t="s">
        <v>84</v>
      </c>
      <c r="AT211" s="202" t="s">
        <v>75</v>
      </c>
      <c r="AU211" s="202" t="s">
        <v>84</v>
      </c>
      <c r="AY211" s="201" t="s">
        <v>133</v>
      </c>
      <c r="BK211" s="203">
        <f>SUM(BK212:BK274)</f>
        <v>0</v>
      </c>
    </row>
    <row r="212" spans="1:65" s="2" customFormat="1" ht="33" customHeight="1">
      <c r="A212" s="40"/>
      <c r="B212" s="41"/>
      <c r="C212" s="206" t="s">
        <v>277</v>
      </c>
      <c r="D212" s="206" t="s">
        <v>135</v>
      </c>
      <c r="E212" s="207" t="s">
        <v>278</v>
      </c>
      <c r="F212" s="208" t="s">
        <v>279</v>
      </c>
      <c r="G212" s="209" t="s">
        <v>138</v>
      </c>
      <c r="H212" s="210">
        <v>165.6</v>
      </c>
      <c r="I212" s="211"/>
      <c r="J212" s="212">
        <f>ROUND(I212*H212,2)</f>
        <v>0</v>
      </c>
      <c r="K212" s="208" t="s">
        <v>139</v>
      </c>
      <c r="L212" s="46"/>
      <c r="M212" s="213" t="s">
        <v>19</v>
      </c>
      <c r="N212" s="214" t="s">
        <v>48</v>
      </c>
      <c r="O212" s="86"/>
      <c r="P212" s="215">
        <f>O212*H212</f>
        <v>0</v>
      </c>
      <c r="Q212" s="215">
        <v>0</v>
      </c>
      <c r="R212" s="215">
        <f>Q212*H212</f>
        <v>0</v>
      </c>
      <c r="S212" s="215">
        <v>0</v>
      </c>
      <c r="T212" s="216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7" t="s">
        <v>140</v>
      </c>
      <c r="AT212" s="217" t="s">
        <v>135</v>
      </c>
      <c r="AU212" s="217" t="s">
        <v>141</v>
      </c>
      <c r="AY212" s="19" t="s">
        <v>133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9" t="s">
        <v>141</v>
      </c>
      <c r="BK212" s="218">
        <f>ROUND(I212*H212,2)</f>
        <v>0</v>
      </c>
      <c r="BL212" s="19" t="s">
        <v>140</v>
      </c>
      <c r="BM212" s="217" t="s">
        <v>280</v>
      </c>
    </row>
    <row r="213" spans="1:47" s="2" customFormat="1" ht="12">
      <c r="A213" s="40"/>
      <c r="B213" s="41"/>
      <c r="C213" s="42"/>
      <c r="D213" s="219" t="s">
        <v>143</v>
      </c>
      <c r="E213" s="42"/>
      <c r="F213" s="220" t="s">
        <v>281</v>
      </c>
      <c r="G213" s="42"/>
      <c r="H213" s="42"/>
      <c r="I213" s="221"/>
      <c r="J213" s="42"/>
      <c r="K213" s="42"/>
      <c r="L213" s="46"/>
      <c r="M213" s="222"/>
      <c r="N213" s="223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143</v>
      </c>
      <c r="AU213" s="19" t="s">
        <v>141</v>
      </c>
    </row>
    <row r="214" spans="1:47" s="2" customFormat="1" ht="12">
      <c r="A214" s="40"/>
      <c r="B214" s="41"/>
      <c r="C214" s="42"/>
      <c r="D214" s="224" t="s">
        <v>145</v>
      </c>
      <c r="E214" s="42"/>
      <c r="F214" s="225" t="s">
        <v>282</v>
      </c>
      <c r="G214" s="42"/>
      <c r="H214" s="42"/>
      <c r="I214" s="221"/>
      <c r="J214" s="42"/>
      <c r="K214" s="42"/>
      <c r="L214" s="46"/>
      <c r="M214" s="222"/>
      <c r="N214" s="223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145</v>
      </c>
      <c r="AU214" s="19" t="s">
        <v>141</v>
      </c>
    </row>
    <row r="215" spans="1:51" s="13" customFormat="1" ht="12">
      <c r="A215" s="13"/>
      <c r="B215" s="226"/>
      <c r="C215" s="227"/>
      <c r="D215" s="219" t="s">
        <v>147</v>
      </c>
      <c r="E215" s="228" t="s">
        <v>19</v>
      </c>
      <c r="F215" s="229" t="s">
        <v>283</v>
      </c>
      <c r="G215" s="227"/>
      <c r="H215" s="230">
        <v>58.5</v>
      </c>
      <c r="I215" s="231"/>
      <c r="J215" s="227"/>
      <c r="K215" s="227"/>
      <c r="L215" s="232"/>
      <c r="M215" s="233"/>
      <c r="N215" s="234"/>
      <c r="O215" s="234"/>
      <c r="P215" s="234"/>
      <c r="Q215" s="234"/>
      <c r="R215" s="234"/>
      <c r="S215" s="234"/>
      <c r="T215" s="23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6" t="s">
        <v>147</v>
      </c>
      <c r="AU215" s="236" t="s">
        <v>141</v>
      </c>
      <c r="AV215" s="13" t="s">
        <v>141</v>
      </c>
      <c r="AW215" s="13" t="s">
        <v>37</v>
      </c>
      <c r="AX215" s="13" t="s">
        <v>76</v>
      </c>
      <c r="AY215" s="236" t="s">
        <v>133</v>
      </c>
    </row>
    <row r="216" spans="1:51" s="13" customFormat="1" ht="12">
      <c r="A216" s="13"/>
      <c r="B216" s="226"/>
      <c r="C216" s="227"/>
      <c r="D216" s="219" t="s">
        <v>147</v>
      </c>
      <c r="E216" s="228" t="s">
        <v>19</v>
      </c>
      <c r="F216" s="229" t="s">
        <v>284</v>
      </c>
      <c r="G216" s="227"/>
      <c r="H216" s="230">
        <v>107.1</v>
      </c>
      <c r="I216" s="231"/>
      <c r="J216" s="227"/>
      <c r="K216" s="227"/>
      <c r="L216" s="232"/>
      <c r="M216" s="233"/>
      <c r="N216" s="234"/>
      <c r="O216" s="234"/>
      <c r="P216" s="234"/>
      <c r="Q216" s="234"/>
      <c r="R216" s="234"/>
      <c r="S216" s="234"/>
      <c r="T216" s="23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6" t="s">
        <v>147</v>
      </c>
      <c r="AU216" s="236" t="s">
        <v>141</v>
      </c>
      <c r="AV216" s="13" t="s">
        <v>141</v>
      </c>
      <c r="AW216" s="13" t="s">
        <v>37</v>
      </c>
      <c r="AX216" s="13" t="s">
        <v>76</v>
      </c>
      <c r="AY216" s="236" t="s">
        <v>133</v>
      </c>
    </row>
    <row r="217" spans="1:51" s="16" customFormat="1" ht="12">
      <c r="A217" s="16"/>
      <c r="B217" s="258"/>
      <c r="C217" s="259"/>
      <c r="D217" s="219" t="s">
        <v>147</v>
      </c>
      <c r="E217" s="260" t="s">
        <v>19</v>
      </c>
      <c r="F217" s="261" t="s">
        <v>180</v>
      </c>
      <c r="G217" s="259"/>
      <c r="H217" s="262">
        <v>165.6</v>
      </c>
      <c r="I217" s="263"/>
      <c r="J217" s="259"/>
      <c r="K217" s="259"/>
      <c r="L217" s="264"/>
      <c r="M217" s="265"/>
      <c r="N217" s="266"/>
      <c r="O217" s="266"/>
      <c r="P217" s="266"/>
      <c r="Q217" s="266"/>
      <c r="R217" s="266"/>
      <c r="S217" s="266"/>
      <c r="T217" s="267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T217" s="268" t="s">
        <v>147</v>
      </c>
      <c r="AU217" s="268" t="s">
        <v>141</v>
      </c>
      <c r="AV217" s="16" t="s">
        <v>140</v>
      </c>
      <c r="AW217" s="16" t="s">
        <v>37</v>
      </c>
      <c r="AX217" s="16" t="s">
        <v>84</v>
      </c>
      <c r="AY217" s="268" t="s">
        <v>133</v>
      </c>
    </row>
    <row r="218" spans="1:65" s="2" customFormat="1" ht="33" customHeight="1">
      <c r="A218" s="40"/>
      <c r="B218" s="41"/>
      <c r="C218" s="206" t="s">
        <v>7</v>
      </c>
      <c r="D218" s="206" t="s">
        <v>135</v>
      </c>
      <c r="E218" s="207" t="s">
        <v>285</v>
      </c>
      <c r="F218" s="208" t="s">
        <v>286</v>
      </c>
      <c r="G218" s="209" t="s">
        <v>138</v>
      </c>
      <c r="H218" s="210">
        <v>4968</v>
      </c>
      <c r="I218" s="211"/>
      <c r="J218" s="212">
        <f>ROUND(I218*H218,2)</f>
        <v>0</v>
      </c>
      <c r="K218" s="208" t="s">
        <v>139</v>
      </c>
      <c r="L218" s="46"/>
      <c r="M218" s="213" t="s">
        <v>19</v>
      </c>
      <c r="N218" s="214" t="s">
        <v>48</v>
      </c>
      <c r="O218" s="86"/>
      <c r="P218" s="215">
        <f>O218*H218</f>
        <v>0</v>
      </c>
      <c r="Q218" s="215">
        <v>0</v>
      </c>
      <c r="R218" s="215">
        <f>Q218*H218</f>
        <v>0</v>
      </c>
      <c r="S218" s="215">
        <v>0</v>
      </c>
      <c r="T218" s="216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7" t="s">
        <v>140</v>
      </c>
      <c r="AT218" s="217" t="s">
        <v>135</v>
      </c>
      <c r="AU218" s="217" t="s">
        <v>141</v>
      </c>
      <c r="AY218" s="19" t="s">
        <v>133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9" t="s">
        <v>141</v>
      </c>
      <c r="BK218" s="218">
        <f>ROUND(I218*H218,2)</f>
        <v>0</v>
      </c>
      <c r="BL218" s="19" t="s">
        <v>140</v>
      </c>
      <c r="BM218" s="217" t="s">
        <v>287</v>
      </c>
    </row>
    <row r="219" spans="1:47" s="2" customFormat="1" ht="12">
      <c r="A219" s="40"/>
      <c r="B219" s="41"/>
      <c r="C219" s="42"/>
      <c r="D219" s="219" t="s">
        <v>143</v>
      </c>
      <c r="E219" s="42"/>
      <c r="F219" s="220" t="s">
        <v>288</v>
      </c>
      <c r="G219" s="42"/>
      <c r="H219" s="42"/>
      <c r="I219" s="221"/>
      <c r="J219" s="42"/>
      <c r="K219" s="42"/>
      <c r="L219" s="46"/>
      <c r="M219" s="222"/>
      <c r="N219" s="223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143</v>
      </c>
      <c r="AU219" s="19" t="s">
        <v>141</v>
      </c>
    </row>
    <row r="220" spans="1:47" s="2" customFormat="1" ht="12">
      <c r="A220" s="40"/>
      <c r="B220" s="41"/>
      <c r="C220" s="42"/>
      <c r="D220" s="224" t="s">
        <v>145</v>
      </c>
      <c r="E220" s="42"/>
      <c r="F220" s="225" t="s">
        <v>289</v>
      </c>
      <c r="G220" s="42"/>
      <c r="H220" s="42"/>
      <c r="I220" s="221"/>
      <c r="J220" s="42"/>
      <c r="K220" s="42"/>
      <c r="L220" s="46"/>
      <c r="M220" s="222"/>
      <c r="N220" s="223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145</v>
      </c>
      <c r="AU220" s="19" t="s">
        <v>141</v>
      </c>
    </row>
    <row r="221" spans="1:51" s="13" customFormat="1" ht="12">
      <c r="A221" s="13"/>
      <c r="B221" s="226"/>
      <c r="C221" s="227"/>
      <c r="D221" s="219" t="s">
        <v>147</v>
      </c>
      <c r="E221" s="227"/>
      <c r="F221" s="229" t="s">
        <v>290</v>
      </c>
      <c r="G221" s="227"/>
      <c r="H221" s="230">
        <v>4968</v>
      </c>
      <c r="I221" s="231"/>
      <c r="J221" s="227"/>
      <c r="K221" s="227"/>
      <c r="L221" s="232"/>
      <c r="M221" s="233"/>
      <c r="N221" s="234"/>
      <c r="O221" s="234"/>
      <c r="P221" s="234"/>
      <c r="Q221" s="234"/>
      <c r="R221" s="234"/>
      <c r="S221" s="234"/>
      <c r="T221" s="23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6" t="s">
        <v>147</v>
      </c>
      <c r="AU221" s="236" t="s">
        <v>141</v>
      </c>
      <c r="AV221" s="13" t="s">
        <v>141</v>
      </c>
      <c r="AW221" s="13" t="s">
        <v>4</v>
      </c>
      <c r="AX221" s="13" t="s">
        <v>84</v>
      </c>
      <c r="AY221" s="236" t="s">
        <v>133</v>
      </c>
    </row>
    <row r="222" spans="1:65" s="2" customFormat="1" ht="33" customHeight="1">
      <c r="A222" s="40"/>
      <c r="B222" s="41"/>
      <c r="C222" s="206" t="s">
        <v>291</v>
      </c>
      <c r="D222" s="206" t="s">
        <v>135</v>
      </c>
      <c r="E222" s="207" t="s">
        <v>292</v>
      </c>
      <c r="F222" s="208" t="s">
        <v>293</v>
      </c>
      <c r="G222" s="209" t="s">
        <v>138</v>
      </c>
      <c r="H222" s="210">
        <v>165.6</v>
      </c>
      <c r="I222" s="211"/>
      <c r="J222" s="212">
        <f>ROUND(I222*H222,2)</f>
        <v>0</v>
      </c>
      <c r="K222" s="208" t="s">
        <v>139</v>
      </c>
      <c r="L222" s="46"/>
      <c r="M222" s="213" t="s">
        <v>19</v>
      </c>
      <c r="N222" s="214" t="s">
        <v>48</v>
      </c>
      <c r="O222" s="86"/>
      <c r="P222" s="215">
        <f>O222*H222</f>
        <v>0</v>
      </c>
      <c r="Q222" s="215">
        <v>0</v>
      </c>
      <c r="R222" s="215">
        <f>Q222*H222</f>
        <v>0</v>
      </c>
      <c r="S222" s="215">
        <v>0</v>
      </c>
      <c r="T222" s="216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7" t="s">
        <v>140</v>
      </c>
      <c r="AT222" s="217" t="s">
        <v>135</v>
      </c>
      <c r="AU222" s="217" t="s">
        <v>141</v>
      </c>
      <c r="AY222" s="19" t="s">
        <v>133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9" t="s">
        <v>141</v>
      </c>
      <c r="BK222" s="218">
        <f>ROUND(I222*H222,2)</f>
        <v>0</v>
      </c>
      <c r="BL222" s="19" t="s">
        <v>140</v>
      </c>
      <c r="BM222" s="217" t="s">
        <v>294</v>
      </c>
    </row>
    <row r="223" spans="1:47" s="2" customFormat="1" ht="12">
      <c r="A223" s="40"/>
      <c r="B223" s="41"/>
      <c r="C223" s="42"/>
      <c r="D223" s="219" t="s">
        <v>143</v>
      </c>
      <c r="E223" s="42"/>
      <c r="F223" s="220" t="s">
        <v>295</v>
      </c>
      <c r="G223" s="42"/>
      <c r="H223" s="42"/>
      <c r="I223" s="221"/>
      <c r="J223" s="42"/>
      <c r="K223" s="42"/>
      <c r="L223" s="46"/>
      <c r="M223" s="222"/>
      <c r="N223" s="223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143</v>
      </c>
      <c r="AU223" s="19" t="s">
        <v>141</v>
      </c>
    </row>
    <row r="224" spans="1:47" s="2" customFormat="1" ht="12">
      <c r="A224" s="40"/>
      <c r="B224" s="41"/>
      <c r="C224" s="42"/>
      <c r="D224" s="224" t="s">
        <v>145</v>
      </c>
      <c r="E224" s="42"/>
      <c r="F224" s="225" t="s">
        <v>296</v>
      </c>
      <c r="G224" s="42"/>
      <c r="H224" s="42"/>
      <c r="I224" s="221"/>
      <c r="J224" s="42"/>
      <c r="K224" s="42"/>
      <c r="L224" s="46"/>
      <c r="M224" s="222"/>
      <c r="N224" s="223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145</v>
      </c>
      <c r="AU224" s="19" t="s">
        <v>141</v>
      </c>
    </row>
    <row r="225" spans="1:65" s="2" customFormat="1" ht="16.5" customHeight="1">
      <c r="A225" s="40"/>
      <c r="B225" s="41"/>
      <c r="C225" s="206" t="s">
        <v>297</v>
      </c>
      <c r="D225" s="206" t="s">
        <v>135</v>
      </c>
      <c r="E225" s="207" t="s">
        <v>298</v>
      </c>
      <c r="F225" s="208" t="s">
        <v>299</v>
      </c>
      <c r="G225" s="209" t="s">
        <v>138</v>
      </c>
      <c r="H225" s="210">
        <v>165.6</v>
      </c>
      <c r="I225" s="211"/>
      <c r="J225" s="212">
        <f>ROUND(I225*H225,2)</f>
        <v>0</v>
      </c>
      <c r="K225" s="208" t="s">
        <v>139</v>
      </c>
      <c r="L225" s="46"/>
      <c r="M225" s="213" t="s">
        <v>19</v>
      </c>
      <c r="N225" s="214" t="s">
        <v>48</v>
      </c>
      <c r="O225" s="86"/>
      <c r="P225" s="215">
        <f>O225*H225</f>
        <v>0</v>
      </c>
      <c r="Q225" s="215">
        <v>0</v>
      </c>
      <c r="R225" s="215">
        <f>Q225*H225</f>
        <v>0</v>
      </c>
      <c r="S225" s="215">
        <v>0</v>
      </c>
      <c r="T225" s="216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7" t="s">
        <v>140</v>
      </c>
      <c r="AT225" s="217" t="s">
        <v>135</v>
      </c>
      <c r="AU225" s="217" t="s">
        <v>141</v>
      </c>
      <c r="AY225" s="19" t="s">
        <v>133</v>
      </c>
      <c r="BE225" s="218">
        <f>IF(N225="základní",J225,0)</f>
        <v>0</v>
      </c>
      <c r="BF225" s="218">
        <f>IF(N225="snížená",J225,0)</f>
        <v>0</v>
      </c>
      <c r="BG225" s="218">
        <f>IF(N225="zákl. přenesená",J225,0)</f>
        <v>0</v>
      </c>
      <c r="BH225" s="218">
        <f>IF(N225="sníž. přenesená",J225,0)</f>
        <v>0</v>
      </c>
      <c r="BI225" s="218">
        <f>IF(N225="nulová",J225,0)</f>
        <v>0</v>
      </c>
      <c r="BJ225" s="19" t="s">
        <v>141</v>
      </c>
      <c r="BK225" s="218">
        <f>ROUND(I225*H225,2)</f>
        <v>0</v>
      </c>
      <c r="BL225" s="19" t="s">
        <v>140</v>
      </c>
      <c r="BM225" s="217" t="s">
        <v>300</v>
      </c>
    </row>
    <row r="226" spans="1:47" s="2" customFormat="1" ht="12">
      <c r="A226" s="40"/>
      <c r="B226" s="41"/>
      <c r="C226" s="42"/>
      <c r="D226" s="219" t="s">
        <v>143</v>
      </c>
      <c r="E226" s="42"/>
      <c r="F226" s="220" t="s">
        <v>301</v>
      </c>
      <c r="G226" s="42"/>
      <c r="H226" s="42"/>
      <c r="I226" s="221"/>
      <c r="J226" s="42"/>
      <c r="K226" s="42"/>
      <c r="L226" s="46"/>
      <c r="M226" s="222"/>
      <c r="N226" s="223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143</v>
      </c>
      <c r="AU226" s="19" t="s">
        <v>141</v>
      </c>
    </row>
    <row r="227" spans="1:47" s="2" customFormat="1" ht="12">
      <c r="A227" s="40"/>
      <c r="B227" s="41"/>
      <c r="C227" s="42"/>
      <c r="D227" s="224" t="s">
        <v>145</v>
      </c>
      <c r="E227" s="42"/>
      <c r="F227" s="225" t="s">
        <v>302</v>
      </c>
      <c r="G227" s="42"/>
      <c r="H227" s="42"/>
      <c r="I227" s="221"/>
      <c r="J227" s="42"/>
      <c r="K227" s="42"/>
      <c r="L227" s="46"/>
      <c r="M227" s="222"/>
      <c r="N227" s="223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145</v>
      </c>
      <c r="AU227" s="19" t="s">
        <v>141</v>
      </c>
    </row>
    <row r="228" spans="1:65" s="2" customFormat="1" ht="21.75" customHeight="1">
      <c r="A228" s="40"/>
      <c r="B228" s="41"/>
      <c r="C228" s="206" t="s">
        <v>303</v>
      </c>
      <c r="D228" s="206" t="s">
        <v>135</v>
      </c>
      <c r="E228" s="207" t="s">
        <v>304</v>
      </c>
      <c r="F228" s="208" t="s">
        <v>305</v>
      </c>
      <c r="G228" s="209" t="s">
        <v>138</v>
      </c>
      <c r="H228" s="210">
        <v>4968</v>
      </c>
      <c r="I228" s="211"/>
      <c r="J228" s="212">
        <f>ROUND(I228*H228,2)</f>
        <v>0</v>
      </c>
      <c r="K228" s="208" t="s">
        <v>139</v>
      </c>
      <c r="L228" s="46"/>
      <c r="M228" s="213" t="s">
        <v>19</v>
      </c>
      <c r="N228" s="214" t="s">
        <v>48</v>
      </c>
      <c r="O228" s="86"/>
      <c r="P228" s="215">
        <f>O228*H228</f>
        <v>0</v>
      </c>
      <c r="Q228" s="215">
        <v>0</v>
      </c>
      <c r="R228" s="215">
        <f>Q228*H228</f>
        <v>0</v>
      </c>
      <c r="S228" s="215">
        <v>0</v>
      </c>
      <c r="T228" s="216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7" t="s">
        <v>140</v>
      </c>
      <c r="AT228" s="217" t="s">
        <v>135</v>
      </c>
      <c r="AU228" s="217" t="s">
        <v>141</v>
      </c>
      <c r="AY228" s="19" t="s">
        <v>133</v>
      </c>
      <c r="BE228" s="218">
        <f>IF(N228="základní",J228,0)</f>
        <v>0</v>
      </c>
      <c r="BF228" s="218">
        <f>IF(N228="snížená",J228,0)</f>
        <v>0</v>
      </c>
      <c r="BG228" s="218">
        <f>IF(N228="zákl. přenesená",J228,0)</f>
        <v>0</v>
      </c>
      <c r="BH228" s="218">
        <f>IF(N228="sníž. přenesená",J228,0)</f>
        <v>0</v>
      </c>
      <c r="BI228" s="218">
        <f>IF(N228="nulová",J228,0)</f>
        <v>0</v>
      </c>
      <c r="BJ228" s="19" t="s">
        <v>141</v>
      </c>
      <c r="BK228" s="218">
        <f>ROUND(I228*H228,2)</f>
        <v>0</v>
      </c>
      <c r="BL228" s="19" t="s">
        <v>140</v>
      </c>
      <c r="BM228" s="217" t="s">
        <v>306</v>
      </c>
    </row>
    <row r="229" spans="1:47" s="2" customFormat="1" ht="12">
      <c r="A229" s="40"/>
      <c r="B229" s="41"/>
      <c r="C229" s="42"/>
      <c r="D229" s="219" t="s">
        <v>143</v>
      </c>
      <c r="E229" s="42"/>
      <c r="F229" s="220" t="s">
        <v>307</v>
      </c>
      <c r="G229" s="42"/>
      <c r="H229" s="42"/>
      <c r="I229" s="221"/>
      <c r="J229" s="42"/>
      <c r="K229" s="42"/>
      <c r="L229" s="46"/>
      <c r="M229" s="222"/>
      <c r="N229" s="223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143</v>
      </c>
      <c r="AU229" s="19" t="s">
        <v>141</v>
      </c>
    </row>
    <row r="230" spans="1:47" s="2" customFormat="1" ht="12">
      <c r="A230" s="40"/>
      <c r="B230" s="41"/>
      <c r="C230" s="42"/>
      <c r="D230" s="224" t="s">
        <v>145</v>
      </c>
      <c r="E230" s="42"/>
      <c r="F230" s="225" t="s">
        <v>308</v>
      </c>
      <c r="G230" s="42"/>
      <c r="H230" s="42"/>
      <c r="I230" s="221"/>
      <c r="J230" s="42"/>
      <c r="K230" s="42"/>
      <c r="L230" s="46"/>
      <c r="M230" s="222"/>
      <c r="N230" s="223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145</v>
      </c>
      <c r="AU230" s="19" t="s">
        <v>141</v>
      </c>
    </row>
    <row r="231" spans="1:51" s="13" customFormat="1" ht="12">
      <c r="A231" s="13"/>
      <c r="B231" s="226"/>
      <c r="C231" s="227"/>
      <c r="D231" s="219" t="s">
        <v>147</v>
      </c>
      <c r="E231" s="227"/>
      <c r="F231" s="229" t="s">
        <v>290</v>
      </c>
      <c r="G231" s="227"/>
      <c r="H231" s="230">
        <v>4968</v>
      </c>
      <c r="I231" s="231"/>
      <c r="J231" s="227"/>
      <c r="K231" s="227"/>
      <c r="L231" s="232"/>
      <c r="M231" s="233"/>
      <c r="N231" s="234"/>
      <c r="O231" s="234"/>
      <c r="P231" s="234"/>
      <c r="Q231" s="234"/>
      <c r="R231" s="234"/>
      <c r="S231" s="234"/>
      <c r="T231" s="23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6" t="s">
        <v>147</v>
      </c>
      <c r="AU231" s="236" t="s">
        <v>141</v>
      </c>
      <c r="AV231" s="13" t="s">
        <v>141</v>
      </c>
      <c r="AW231" s="13" t="s">
        <v>4</v>
      </c>
      <c r="AX231" s="13" t="s">
        <v>84</v>
      </c>
      <c r="AY231" s="236" t="s">
        <v>133</v>
      </c>
    </row>
    <row r="232" spans="1:65" s="2" customFormat="1" ht="21.75" customHeight="1">
      <c r="A232" s="40"/>
      <c r="B232" s="41"/>
      <c r="C232" s="206" t="s">
        <v>309</v>
      </c>
      <c r="D232" s="206" t="s">
        <v>135</v>
      </c>
      <c r="E232" s="207" t="s">
        <v>310</v>
      </c>
      <c r="F232" s="208" t="s">
        <v>311</v>
      </c>
      <c r="G232" s="209" t="s">
        <v>138</v>
      </c>
      <c r="H232" s="210">
        <v>650.6</v>
      </c>
      <c r="I232" s="211"/>
      <c r="J232" s="212">
        <f>ROUND(I232*H232,2)</f>
        <v>0</v>
      </c>
      <c r="K232" s="208" t="s">
        <v>139</v>
      </c>
      <c r="L232" s="46"/>
      <c r="M232" s="213" t="s">
        <v>19</v>
      </c>
      <c r="N232" s="214" t="s">
        <v>48</v>
      </c>
      <c r="O232" s="86"/>
      <c r="P232" s="215">
        <f>O232*H232</f>
        <v>0</v>
      </c>
      <c r="Q232" s="215">
        <v>0</v>
      </c>
      <c r="R232" s="215">
        <f>Q232*H232</f>
        <v>0</v>
      </c>
      <c r="S232" s="215">
        <v>0</v>
      </c>
      <c r="T232" s="216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7" t="s">
        <v>140</v>
      </c>
      <c r="AT232" s="217" t="s">
        <v>135</v>
      </c>
      <c r="AU232" s="217" t="s">
        <v>141</v>
      </c>
      <c r="AY232" s="19" t="s">
        <v>133</v>
      </c>
      <c r="BE232" s="218">
        <f>IF(N232="základní",J232,0)</f>
        <v>0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9" t="s">
        <v>141</v>
      </c>
      <c r="BK232" s="218">
        <f>ROUND(I232*H232,2)</f>
        <v>0</v>
      </c>
      <c r="BL232" s="19" t="s">
        <v>140</v>
      </c>
      <c r="BM232" s="217" t="s">
        <v>312</v>
      </c>
    </row>
    <row r="233" spans="1:47" s="2" customFormat="1" ht="12">
      <c r="A233" s="40"/>
      <c r="B233" s="41"/>
      <c r="C233" s="42"/>
      <c r="D233" s="219" t="s">
        <v>143</v>
      </c>
      <c r="E233" s="42"/>
      <c r="F233" s="220" t="s">
        <v>313</v>
      </c>
      <c r="G233" s="42"/>
      <c r="H233" s="42"/>
      <c r="I233" s="221"/>
      <c r="J233" s="42"/>
      <c r="K233" s="42"/>
      <c r="L233" s="46"/>
      <c r="M233" s="222"/>
      <c r="N233" s="223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143</v>
      </c>
      <c r="AU233" s="19" t="s">
        <v>141</v>
      </c>
    </row>
    <row r="234" spans="1:47" s="2" customFormat="1" ht="12">
      <c r="A234" s="40"/>
      <c r="B234" s="41"/>
      <c r="C234" s="42"/>
      <c r="D234" s="224" t="s">
        <v>145</v>
      </c>
      <c r="E234" s="42"/>
      <c r="F234" s="225" t="s">
        <v>314</v>
      </c>
      <c r="G234" s="42"/>
      <c r="H234" s="42"/>
      <c r="I234" s="221"/>
      <c r="J234" s="42"/>
      <c r="K234" s="42"/>
      <c r="L234" s="46"/>
      <c r="M234" s="222"/>
      <c r="N234" s="223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145</v>
      </c>
      <c r="AU234" s="19" t="s">
        <v>141</v>
      </c>
    </row>
    <row r="235" spans="1:65" s="2" customFormat="1" ht="24.15" customHeight="1">
      <c r="A235" s="40"/>
      <c r="B235" s="41"/>
      <c r="C235" s="206" t="s">
        <v>315</v>
      </c>
      <c r="D235" s="206" t="s">
        <v>135</v>
      </c>
      <c r="E235" s="207" t="s">
        <v>316</v>
      </c>
      <c r="F235" s="208" t="s">
        <v>317</v>
      </c>
      <c r="G235" s="209" t="s">
        <v>138</v>
      </c>
      <c r="H235" s="210">
        <v>4.352</v>
      </c>
      <c r="I235" s="211"/>
      <c r="J235" s="212">
        <f>ROUND(I235*H235,2)</f>
        <v>0</v>
      </c>
      <c r="K235" s="208" t="s">
        <v>139</v>
      </c>
      <c r="L235" s="46"/>
      <c r="M235" s="213" t="s">
        <v>19</v>
      </c>
      <c r="N235" s="214" t="s">
        <v>48</v>
      </c>
      <c r="O235" s="86"/>
      <c r="P235" s="215">
        <f>O235*H235</f>
        <v>0</v>
      </c>
      <c r="Q235" s="215">
        <v>0</v>
      </c>
      <c r="R235" s="215">
        <f>Q235*H235</f>
        <v>0</v>
      </c>
      <c r="S235" s="215">
        <v>0.09</v>
      </c>
      <c r="T235" s="216">
        <f>S235*H235</f>
        <v>0.39168000000000003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7" t="s">
        <v>140</v>
      </c>
      <c r="AT235" s="217" t="s">
        <v>135</v>
      </c>
      <c r="AU235" s="217" t="s">
        <v>141</v>
      </c>
      <c r="AY235" s="19" t="s">
        <v>133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9" t="s">
        <v>141</v>
      </c>
      <c r="BK235" s="218">
        <f>ROUND(I235*H235,2)</f>
        <v>0</v>
      </c>
      <c r="BL235" s="19" t="s">
        <v>140</v>
      </c>
      <c r="BM235" s="217" t="s">
        <v>318</v>
      </c>
    </row>
    <row r="236" spans="1:47" s="2" customFormat="1" ht="12">
      <c r="A236" s="40"/>
      <c r="B236" s="41"/>
      <c r="C236" s="42"/>
      <c r="D236" s="219" t="s">
        <v>143</v>
      </c>
      <c r="E236" s="42"/>
      <c r="F236" s="220" t="s">
        <v>319</v>
      </c>
      <c r="G236" s="42"/>
      <c r="H236" s="42"/>
      <c r="I236" s="221"/>
      <c r="J236" s="42"/>
      <c r="K236" s="42"/>
      <c r="L236" s="46"/>
      <c r="M236" s="222"/>
      <c r="N236" s="223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143</v>
      </c>
      <c r="AU236" s="19" t="s">
        <v>141</v>
      </c>
    </row>
    <row r="237" spans="1:47" s="2" customFormat="1" ht="12">
      <c r="A237" s="40"/>
      <c r="B237" s="41"/>
      <c r="C237" s="42"/>
      <c r="D237" s="224" t="s">
        <v>145</v>
      </c>
      <c r="E237" s="42"/>
      <c r="F237" s="225" t="s">
        <v>320</v>
      </c>
      <c r="G237" s="42"/>
      <c r="H237" s="42"/>
      <c r="I237" s="221"/>
      <c r="J237" s="42"/>
      <c r="K237" s="42"/>
      <c r="L237" s="46"/>
      <c r="M237" s="222"/>
      <c r="N237" s="223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145</v>
      </c>
      <c r="AU237" s="19" t="s">
        <v>141</v>
      </c>
    </row>
    <row r="238" spans="1:51" s="13" customFormat="1" ht="12">
      <c r="A238" s="13"/>
      <c r="B238" s="226"/>
      <c r="C238" s="227"/>
      <c r="D238" s="219" t="s">
        <v>147</v>
      </c>
      <c r="E238" s="228" t="s">
        <v>19</v>
      </c>
      <c r="F238" s="229" t="s">
        <v>251</v>
      </c>
      <c r="G238" s="227"/>
      <c r="H238" s="230">
        <v>1.7</v>
      </c>
      <c r="I238" s="231"/>
      <c r="J238" s="227"/>
      <c r="K238" s="227"/>
      <c r="L238" s="232"/>
      <c r="M238" s="233"/>
      <c r="N238" s="234"/>
      <c r="O238" s="234"/>
      <c r="P238" s="234"/>
      <c r="Q238" s="234"/>
      <c r="R238" s="234"/>
      <c r="S238" s="234"/>
      <c r="T238" s="23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6" t="s">
        <v>147</v>
      </c>
      <c r="AU238" s="236" t="s">
        <v>141</v>
      </c>
      <c r="AV238" s="13" t="s">
        <v>141</v>
      </c>
      <c r="AW238" s="13" t="s">
        <v>37</v>
      </c>
      <c r="AX238" s="13" t="s">
        <v>76</v>
      </c>
      <c r="AY238" s="236" t="s">
        <v>133</v>
      </c>
    </row>
    <row r="239" spans="1:51" s="13" customFormat="1" ht="12">
      <c r="A239" s="13"/>
      <c r="B239" s="226"/>
      <c r="C239" s="227"/>
      <c r="D239" s="219" t="s">
        <v>147</v>
      </c>
      <c r="E239" s="228" t="s">
        <v>19</v>
      </c>
      <c r="F239" s="229" t="s">
        <v>252</v>
      </c>
      <c r="G239" s="227"/>
      <c r="H239" s="230">
        <v>2.652</v>
      </c>
      <c r="I239" s="231"/>
      <c r="J239" s="227"/>
      <c r="K239" s="227"/>
      <c r="L239" s="232"/>
      <c r="M239" s="233"/>
      <c r="N239" s="234"/>
      <c r="O239" s="234"/>
      <c r="P239" s="234"/>
      <c r="Q239" s="234"/>
      <c r="R239" s="234"/>
      <c r="S239" s="234"/>
      <c r="T239" s="23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6" t="s">
        <v>147</v>
      </c>
      <c r="AU239" s="236" t="s">
        <v>141</v>
      </c>
      <c r="AV239" s="13" t="s">
        <v>141</v>
      </c>
      <c r="AW239" s="13" t="s">
        <v>37</v>
      </c>
      <c r="AX239" s="13" t="s">
        <v>76</v>
      </c>
      <c r="AY239" s="236" t="s">
        <v>133</v>
      </c>
    </row>
    <row r="240" spans="1:51" s="16" customFormat="1" ht="12">
      <c r="A240" s="16"/>
      <c r="B240" s="258"/>
      <c r="C240" s="259"/>
      <c r="D240" s="219" t="s">
        <v>147</v>
      </c>
      <c r="E240" s="260" t="s">
        <v>19</v>
      </c>
      <c r="F240" s="261" t="s">
        <v>180</v>
      </c>
      <c r="G240" s="259"/>
      <c r="H240" s="262">
        <v>4.352</v>
      </c>
      <c r="I240" s="263"/>
      <c r="J240" s="259"/>
      <c r="K240" s="259"/>
      <c r="L240" s="264"/>
      <c r="M240" s="265"/>
      <c r="N240" s="266"/>
      <c r="O240" s="266"/>
      <c r="P240" s="266"/>
      <c r="Q240" s="266"/>
      <c r="R240" s="266"/>
      <c r="S240" s="266"/>
      <c r="T240" s="267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T240" s="268" t="s">
        <v>147</v>
      </c>
      <c r="AU240" s="268" t="s">
        <v>141</v>
      </c>
      <c r="AV240" s="16" t="s">
        <v>140</v>
      </c>
      <c r="AW240" s="16" t="s">
        <v>37</v>
      </c>
      <c r="AX240" s="16" t="s">
        <v>84</v>
      </c>
      <c r="AY240" s="268" t="s">
        <v>133</v>
      </c>
    </row>
    <row r="241" spans="1:65" s="2" customFormat="1" ht="16.5" customHeight="1">
      <c r="A241" s="40"/>
      <c r="B241" s="41"/>
      <c r="C241" s="206" t="s">
        <v>321</v>
      </c>
      <c r="D241" s="206" t="s">
        <v>135</v>
      </c>
      <c r="E241" s="207" t="s">
        <v>322</v>
      </c>
      <c r="F241" s="208" t="s">
        <v>323</v>
      </c>
      <c r="G241" s="209" t="s">
        <v>256</v>
      </c>
      <c r="H241" s="210">
        <v>6.4</v>
      </c>
      <c r="I241" s="211"/>
      <c r="J241" s="212">
        <f>ROUND(I241*H241,2)</f>
        <v>0</v>
      </c>
      <c r="K241" s="208" t="s">
        <v>139</v>
      </c>
      <c r="L241" s="46"/>
      <c r="M241" s="213" t="s">
        <v>19</v>
      </c>
      <c r="N241" s="214" t="s">
        <v>48</v>
      </c>
      <c r="O241" s="86"/>
      <c r="P241" s="215">
        <f>O241*H241</f>
        <v>0</v>
      </c>
      <c r="Q241" s="215">
        <v>0</v>
      </c>
      <c r="R241" s="215">
        <f>Q241*H241</f>
        <v>0</v>
      </c>
      <c r="S241" s="215">
        <v>0.009</v>
      </c>
      <c r="T241" s="216">
        <f>S241*H241</f>
        <v>0.0576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17" t="s">
        <v>140</v>
      </c>
      <c r="AT241" s="217" t="s">
        <v>135</v>
      </c>
      <c r="AU241" s="217" t="s">
        <v>141</v>
      </c>
      <c r="AY241" s="19" t="s">
        <v>133</v>
      </c>
      <c r="BE241" s="218">
        <f>IF(N241="základní",J241,0)</f>
        <v>0</v>
      </c>
      <c r="BF241" s="218">
        <f>IF(N241="snížená",J241,0)</f>
        <v>0</v>
      </c>
      <c r="BG241" s="218">
        <f>IF(N241="zákl. přenesená",J241,0)</f>
        <v>0</v>
      </c>
      <c r="BH241" s="218">
        <f>IF(N241="sníž. přenesená",J241,0)</f>
        <v>0</v>
      </c>
      <c r="BI241" s="218">
        <f>IF(N241="nulová",J241,0)</f>
        <v>0</v>
      </c>
      <c r="BJ241" s="19" t="s">
        <v>141</v>
      </c>
      <c r="BK241" s="218">
        <f>ROUND(I241*H241,2)</f>
        <v>0</v>
      </c>
      <c r="BL241" s="19" t="s">
        <v>140</v>
      </c>
      <c r="BM241" s="217" t="s">
        <v>324</v>
      </c>
    </row>
    <row r="242" spans="1:47" s="2" customFormat="1" ht="12">
      <c r="A242" s="40"/>
      <c r="B242" s="41"/>
      <c r="C242" s="42"/>
      <c r="D242" s="219" t="s">
        <v>143</v>
      </c>
      <c r="E242" s="42"/>
      <c r="F242" s="220" t="s">
        <v>325</v>
      </c>
      <c r="G242" s="42"/>
      <c r="H242" s="42"/>
      <c r="I242" s="221"/>
      <c r="J242" s="42"/>
      <c r="K242" s="42"/>
      <c r="L242" s="46"/>
      <c r="M242" s="222"/>
      <c r="N242" s="223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143</v>
      </c>
      <c r="AU242" s="19" t="s">
        <v>141</v>
      </c>
    </row>
    <row r="243" spans="1:47" s="2" customFormat="1" ht="12">
      <c r="A243" s="40"/>
      <c r="B243" s="41"/>
      <c r="C243" s="42"/>
      <c r="D243" s="224" t="s">
        <v>145</v>
      </c>
      <c r="E243" s="42"/>
      <c r="F243" s="225" t="s">
        <v>326</v>
      </c>
      <c r="G243" s="42"/>
      <c r="H243" s="42"/>
      <c r="I243" s="221"/>
      <c r="J243" s="42"/>
      <c r="K243" s="42"/>
      <c r="L243" s="46"/>
      <c r="M243" s="222"/>
      <c r="N243" s="223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145</v>
      </c>
      <c r="AU243" s="19" t="s">
        <v>141</v>
      </c>
    </row>
    <row r="244" spans="1:51" s="13" customFormat="1" ht="12">
      <c r="A244" s="13"/>
      <c r="B244" s="226"/>
      <c r="C244" s="227"/>
      <c r="D244" s="219" t="s">
        <v>147</v>
      </c>
      <c r="E244" s="228" t="s">
        <v>19</v>
      </c>
      <c r="F244" s="229" t="s">
        <v>327</v>
      </c>
      <c r="G244" s="227"/>
      <c r="H244" s="230">
        <v>6.4</v>
      </c>
      <c r="I244" s="231"/>
      <c r="J244" s="227"/>
      <c r="K244" s="227"/>
      <c r="L244" s="232"/>
      <c r="M244" s="233"/>
      <c r="N244" s="234"/>
      <c r="O244" s="234"/>
      <c r="P244" s="234"/>
      <c r="Q244" s="234"/>
      <c r="R244" s="234"/>
      <c r="S244" s="234"/>
      <c r="T244" s="235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6" t="s">
        <v>147</v>
      </c>
      <c r="AU244" s="236" t="s">
        <v>141</v>
      </c>
      <c r="AV244" s="13" t="s">
        <v>141</v>
      </c>
      <c r="AW244" s="13" t="s">
        <v>37</v>
      </c>
      <c r="AX244" s="13" t="s">
        <v>84</v>
      </c>
      <c r="AY244" s="236" t="s">
        <v>133</v>
      </c>
    </row>
    <row r="245" spans="1:65" s="2" customFormat="1" ht="24.15" customHeight="1">
      <c r="A245" s="40"/>
      <c r="B245" s="41"/>
      <c r="C245" s="206" t="s">
        <v>328</v>
      </c>
      <c r="D245" s="206" t="s">
        <v>135</v>
      </c>
      <c r="E245" s="207" t="s">
        <v>329</v>
      </c>
      <c r="F245" s="208" t="s">
        <v>330</v>
      </c>
      <c r="G245" s="209" t="s">
        <v>153</v>
      </c>
      <c r="H245" s="210">
        <v>7</v>
      </c>
      <c r="I245" s="211"/>
      <c r="J245" s="212">
        <f>ROUND(I245*H245,2)</f>
        <v>0</v>
      </c>
      <c r="K245" s="208" t="s">
        <v>139</v>
      </c>
      <c r="L245" s="46"/>
      <c r="M245" s="213" t="s">
        <v>19</v>
      </c>
      <c r="N245" s="214" t="s">
        <v>48</v>
      </c>
      <c r="O245" s="86"/>
      <c r="P245" s="215">
        <f>O245*H245</f>
        <v>0</v>
      </c>
      <c r="Q245" s="215">
        <v>0</v>
      </c>
      <c r="R245" s="215">
        <f>Q245*H245</f>
        <v>0</v>
      </c>
      <c r="S245" s="215">
        <v>0.009</v>
      </c>
      <c r="T245" s="216">
        <f>S245*H245</f>
        <v>0.063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17" t="s">
        <v>140</v>
      </c>
      <c r="AT245" s="217" t="s">
        <v>135</v>
      </c>
      <c r="AU245" s="217" t="s">
        <v>141</v>
      </c>
      <c r="AY245" s="19" t="s">
        <v>133</v>
      </c>
      <c r="BE245" s="218">
        <f>IF(N245="základní",J245,0)</f>
        <v>0</v>
      </c>
      <c r="BF245" s="218">
        <f>IF(N245="snížená",J245,0)</f>
        <v>0</v>
      </c>
      <c r="BG245" s="218">
        <f>IF(N245="zákl. přenesená",J245,0)</f>
        <v>0</v>
      </c>
      <c r="BH245" s="218">
        <f>IF(N245="sníž. přenesená",J245,0)</f>
        <v>0</v>
      </c>
      <c r="BI245" s="218">
        <f>IF(N245="nulová",J245,0)</f>
        <v>0</v>
      </c>
      <c r="BJ245" s="19" t="s">
        <v>141</v>
      </c>
      <c r="BK245" s="218">
        <f>ROUND(I245*H245,2)</f>
        <v>0</v>
      </c>
      <c r="BL245" s="19" t="s">
        <v>140</v>
      </c>
      <c r="BM245" s="217" t="s">
        <v>331</v>
      </c>
    </row>
    <row r="246" spans="1:47" s="2" customFormat="1" ht="12">
      <c r="A246" s="40"/>
      <c r="B246" s="41"/>
      <c r="C246" s="42"/>
      <c r="D246" s="219" t="s">
        <v>143</v>
      </c>
      <c r="E246" s="42"/>
      <c r="F246" s="220" t="s">
        <v>332</v>
      </c>
      <c r="G246" s="42"/>
      <c r="H246" s="42"/>
      <c r="I246" s="221"/>
      <c r="J246" s="42"/>
      <c r="K246" s="42"/>
      <c r="L246" s="46"/>
      <c r="M246" s="222"/>
      <c r="N246" s="223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143</v>
      </c>
      <c r="AU246" s="19" t="s">
        <v>141</v>
      </c>
    </row>
    <row r="247" spans="1:47" s="2" customFormat="1" ht="12">
      <c r="A247" s="40"/>
      <c r="B247" s="41"/>
      <c r="C247" s="42"/>
      <c r="D247" s="224" t="s">
        <v>145</v>
      </c>
      <c r="E247" s="42"/>
      <c r="F247" s="225" t="s">
        <v>333</v>
      </c>
      <c r="G247" s="42"/>
      <c r="H247" s="42"/>
      <c r="I247" s="221"/>
      <c r="J247" s="42"/>
      <c r="K247" s="42"/>
      <c r="L247" s="46"/>
      <c r="M247" s="222"/>
      <c r="N247" s="223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145</v>
      </c>
      <c r="AU247" s="19" t="s">
        <v>141</v>
      </c>
    </row>
    <row r="248" spans="1:65" s="2" customFormat="1" ht="24.15" customHeight="1">
      <c r="A248" s="40"/>
      <c r="B248" s="41"/>
      <c r="C248" s="206" t="s">
        <v>334</v>
      </c>
      <c r="D248" s="206" t="s">
        <v>135</v>
      </c>
      <c r="E248" s="207" t="s">
        <v>335</v>
      </c>
      <c r="F248" s="208" t="s">
        <v>336</v>
      </c>
      <c r="G248" s="209" t="s">
        <v>138</v>
      </c>
      <c r="H248" s="210">
        <v>11.289</v>
      </c>
      <c r="I248" s="211"/>
      <c r="J248" s="212">
        <f>ROUND(I248*H248,2)</f>
        <v>0</v>
      </c>
      <c r="K248" s="208" t="s">
        <v>139</v>
      </c>
      <c r="L248" s="46"/>
      <c r="M248" s="213" t="s">
        <v>19</v>
      </c>
      <c r="N248" s="214" t="s">
        <v>48</v>
      </c>
      <c r="O248" s="86"/>
      <c r="P248" s="215">
        <f>O248*H248</f>
        <v>0</v>
      </c>
      <c r="Q248" s="215">
        <v>0</v>
      </c>
      <c r="R248" s="215">
        <f>Q248*H248</f>
        <v>0</v>
      </c>
      <c r="S248" s="215">
        <v>0.068</v>
      </c>
      <c r="T248" s="216">
        <f>S248*H248</f>
        <v>0.767652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17" t="s">
        <v>140</v>
      </c>
      <c r="AT248" s="217" t="s">
        <v>135</v>
      </c>
      <c r="AU248" s="217" t="s">
        <v>141</v>
      </c>
      <c r="AY248" s="19" t="s">
        <v>133</v>
      </c>
      <c r="BE248" s="218">
        <f>IF(N248="základní",J248,0)</f>
        <v>0</v>
      </c>
      <c r="BF248" s="218">
        <f>IF(N248="snížená",J248,0)</f>
        <v>0</v>
      </c>
      <c r="BG248" s="218">
        <f>IF(N248="zákl. přenesená",J248,0)</f>
        <v>0</v>
      </c>
      <c r="BH248" s="218">
        <f>IF(N248="sníž. přenesená",J248,0)</f>
        <v>0</v>
      </c>
      <c r="BI248" s="218">
        <f>IF(N248="nulová",J248,0)</f>
        <v>0</v>
      </c>
      <c r="BJ248" s="19" t="s">
        <v>141</v>
      </c>
      <c r="BK248" s="218">
        <f>ROUND(I248*H248,2)</f>
        <v>0</v>
      </c>
      <c r="BL248" s="19" t="s">
        <v>140</v>
      </c>
      <c r="BM248" s="217" t="s">
        <v>337</v>
      </c>
    </row>
    <row r="249" spans="1:47" s="2" customFormat="1" ht="12">
      <c r="A249" s="40"/>
      <c r="B249" s="41"/>
      <c r="C249" s="42"/>
      <c r="D249" s="219" t="s">
        <v>143</v>
      </c>
      <c r="E249" s="42"/>
      <c r="F249" s="220" t="s">
        <v>338</v>
      </c>
      <c r="G249" s="42"/>
      <c r="H249" s="42"/>
      <c r="I249" s="221"/>
      <c r="J249" s="42"/>
      <c r="K249" s="42"/>
      <c r="L249" s="46"/>
      <c r="M249" s="222"/>
      <c r="N249" s="223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143</v>
      </c>
      <c r="AU249" s="19" t="s">
        <v>141</v>
      </c>
    </row>
    <row r="250" spans="1:47" s="2" customFormat="1" ht="12">
      <c r="A250" s="40"/>
      <c r="B250" s="41"/>
      <c r="C250" s="42"/>
      <c r="D250" s="224" t="s">
        <v>145</v>
      </c>
      <c r="E250" s="42"/>
      <c r="F250" s="225" t="s">
        <v>339</v>
      </c>
      <c r="G250" s="42"/>
      <c r="H250" s="42"/>
      <c r="I250" s="221"/>
      <c r="J250" s="42"/>
      <c r="K250" s="42"/>
      <c r="L250" s="46"/>
      <c r="M250" s="222"/>
      <c r="N250" s="223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145</v>
      </c>
      <c r="AU250" s="19" t="s">
        <v>141</v>
      </c>
    </row>
    <row r="251" spans="1:51" s="14" customFormat="1" ht="12">
      <c r="A251" s="14"/>
      <c r="B251" s="237"/>
      <c r="C251" s="238"/>
      <c r="D251" s="219" t="s">
        <v>147</v>
      </c>
      <c r="E251" s="239" t="s">
        <v>19</v>
      </c>
      <c r="F251" s="240" t="s">
        <v>340</v>
      </c>
      <c r="G251" s="238"/>
      <c r="H251" s="239" t="s">
        <v>19</v>
      </c>
      <c r="I251" s="241"/>
      <c r="J251" s="238"/>
      <c r="K251" s="238"/>
      <c r="L251" s="242"/>
      <c r="M251" s="243"/>
      <c r="N251" s="244"/>
      <c r="O251" s="244"/>
      <c r="P251" s="244"/>
      <c r="Q251" s="244"/>
      <c r="R251" s="244"/>
      <c r="S251" s="244"/>
      <c r="T251" s="245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6" t="s">
        <v>147</v>
      </c>
      <c r="AU251" s="246" t="s">
        <v>141</v>
      </c>
      <c r="AV251" s="14" t="s">
        <v>84</v>
      </c>
      <c r="AW251" s="14" t="s">
        <v>37</v>
      </c>
      <c r="AX251" s="14" t="s">
        <v>76</v>
      </c>
      <c r="AY251" s="246" t="s">
        <v>133</v>
      </c>
    </row>
    <row r="252" spans="1:51" s="14" customFormat="1" ht="12">
      <c r="A252" s="14"/>
      <c r="B252" s="237"/>
      <c r="C252" s="238"/>
      <c r="D252" s="219" t="s">
        <v>147</v>
      </c>
      <c r="E252" s="239" t="s">
        <v>19</v>
      </c>
      <c r="F252" s="240" t="s">
        <v>178</v>
      </c>
      <c r="G252" s="238"/>
      <c r="H252" s="239" t="s">
        <v>19</v>
      </c>
      <c r="I252" s="241"/>
      <c r="J252" s="238"/>
      <c r="K252" s="238"/>
      <c r="L252" s="242"/>
      <c r="M252" s="243"/>
      <c r="N252" s="244"/>
      <c r="O252" s="244"/>
      <c r="P252" s="244"/>
      <c r="Q252" s="244"/>
      <c r="R252" s="244"/>
      <c r="S252" s="244"/>
      <c r="T252" s="245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6" t="s">
        <v>147</v>
      </c>
      <c r="AU252" s="246" t="s">
        <v>141</v>
      </c>
      <c r="AV252" s="14" t="s">
        <v>84</v>
      </c>
      <c r="AW252" s="14" t="s">
        <v>37</v>
      </c>
      <c r="AX252" s="14" t="s">
        <v>76</v>
      </c>
      <c r="AY252" s="246" t="s">
        <v>133</v>
      </c>
    </row>
    <row r="253" spans="1:51" s="13" customFormat="1" ht="12">
      <c r="A253" s="13"/>
      <c r="B253" s="226"/>
      <c r="C253" s="227"/>
      <c r="D253" s="219" t="s">
        <v>147</v>
      </c>
      <c r="E253" s="228" t="s">
        <v>19</v>
      </c>
      <c r="F253" s="229" t="s">
        <v>341</v>
      </c>
      <c r="G253" s="227"/>
      <c r="H253" s="230">
        <v>11.95</v>
      </c>
      <c r="I253" s="231"/>
      <c r="J253" s="227"/>
      <c r="K253" s="227"/>
      <c r="L253" s="232"/>
      <c r="M253" s="233"/>
      <c r="N253" s="234"/>
      <c r="O253" s="234"/>
      <c r="P253" s="234"/>
      <c r="Q253" s="234"/>
      <c r="R253" s="234"/>
      <c r="S253" s="234"/>
      <c r="T253" s="23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6" t="s">
        <v>147</v>
      </c>
      <c r="AU253" s="236" t="s">
        <v>141</v>
      </c>
      <c r="AV253" s="13" t="s">
        <v>141</v>
      </c>
      <c r="AW253" s="13" t="s">
        <v>37</v>
      </c>
      <c r="AX253" s="13" t="s">
        <v>76</v>
      </c>
      <c r="AY253" s="236" t="s">
        <v>133</v>
      </c>
    </row>
    <row r="254" spans="1:51" s="13" customFormat="1" ht="12">
      <c r="A254" s="13"/>
      <c r="B254" s="226"/>
      <c r="C254" s="227"/>
      <c r="D254" s="219" t="s">
        <v>147</v>
      </c>
      <c r="E254" s="228" t="s">
        <v>19</v>
      </c>
      <c r="F254" s="229" t="s">
        <v>173</v>
      </c>
      <c r="G254" s="227"/>
      <c r="H254" s="230">
        <v>-0.733</v>
      </c>
      <c r="I254" s="231"/>
      <c r="J254" s="227"/>
      <c r="K254" s="227"/>
      <c r="L254" s="232"/>
      <c r="M254" s="233"/>
      <c r="N254" s="234"/>
      <c r="O254" s="234"/>
      <c r="P254" s="234"/>
      <c r="Q254" s="234"/>
      <c r="R254" s="234"/>
      <c r="S254" s="234"/>
      <c r="T254" s="235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6" t="s">
        <v>147</v>
      </c>
      <c r="AU254" s="236" t="s">
        <v>141</v>
      </c>
      <c r="AV254" s="13" t="s">
        <v>141</v>
      </c>
      <c r="AW254" s="13" t="s">
        <v>37</v>
      </c>
      <c r="AX254" s="13" t="s">
        <v>76</v>
      </c>
      <c r="AY254" s="236" t="s">
        <v>133</v>
      </c>
    </row>
    <row r="255" spans="1:51" s="13" customFormat="1" ht="12">
      <c r="A255" s="13"/>
      <c r="B255" s="226"/>
      <c r="C255" s="227"/>
      <c r="D255" s="219" t="s">
        <v>147</v>
      </c>
      <c r="E255" s="228" t="s">
        <v>19</v>
      </c>
      <c r="F255" s="229" t="s">
        <v>174</v>
      </c>
      <c r="G255" s="227"/>
      <c r="H255" s="230">
        <v>-3.001</v>
      </c>
      <c r="I255" s="231"/>
      <c r="J255" s="227"/>
      <c r="K255" s="227"/>
      <c r="L255" s="232"/>
      <c r="M255" s="233"/>
      <c r="N255" s="234"/>
      <c r="O255" s="234"/>
      <c r="P255" s="234"/>
      <c r="Q255" s="234"/>
      <c r="R255" s="234"/>
      <c r="S255" s="234"/>
      <c r="T255" s="23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6" t="s">
        <v>147</v>
      </c>
      <c r="AU255" s="236" t="s">
        <v>141</v>
      </c>
      <c r="AV255" s="13" t="s">
        <v>141</v>
      </c>
      <c r="AW255" s="13" t="s">
        <v>37</v>
      </c>
      <c r="AX255" s="13" t="s">
        <v>76</v>
      </c>
      <c r="AY255" s="236" t="s">
        <v>133</v>
      </c>
    </row>
    <row r="256" spans="1:51" s="13" customFormat="1" ht="12">
      <c r="A256" s="13"/>
      <c r="B256" s="226"/>
      <c r="C256" s="227"/>
      <c r="D256" s="219" t="s">
        <v>147</v>
      </c>
      <c r="E256" s="228" t="s">
        <v>19</v>
      </c>
      <c r="F256" s="229" t="s">
        <v>175</v>
      </c>
      <c r="G256" s="227"/>
      <c r="H256" s="230">
        <v>1.392</v>
      </c>
      <c r="I256" s="231"/>
      <c r="J256" s="227"/>
      <c r="K256" s="227"/>
      <c r="L256" s="232"/>
      <c r="M256" s="233"/>
      <c r="N256" s="234"/>
      <c r="O256" s="234"/>
      <c r="P256" s="234"/>
      <c r="Q256" s="234"/>
      <c r="R256" s="234"/>
      <c r="S256" s="234"/>
      <c r="T256" s="235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6" t="s">
        <v>147</v>
      </c>
      <c r="AU256" s="236" t="s">
        <v>141</v>
      </c>
      <c r="AV256" s="13" t="s">
        <v>141</v>
      </c>
      <c r="AW256" s="13" t="s">
        <v>37</v>
      </c>
      <c r="AX256" s="13" t="s">
        <v>76</v>
      </c>
      <c r="AY256" s="236" t="s">
        <v>133</v>
      </c>
    </row>
    <row r="257" spans="1:51" s="13" customFormat="1" ht="12">
      <c r="A257" s="13"/>
      <c r="B257" s="226"/>
      <c r="C257" s="227"/>
      <c r="D257" s="219" t="s">
        <v>147</v>
      </c>
      <c r="E257" s="228" t="s">
        <v>19</v>
      </c>
      <c r="F257" s="229" t="s">
        <v>176</v>
      </c>
      <c r="G257" s="227"/>
      <c r="H257" s="230">
        <v>0.939</v>
      </c>
      <c r="I257" s="231"/>
      <c r="J257" s="227"/>
      <c r="K257" s="227"/>
      <c r="L257" s="232"/>
      <c r="M257" s="233"/>
      <c r="N257" s="234"/>
      <c r="O257" s="234"/>
      <c r="P257" s="234"/>
      <c r="Q257" s="234"/>
      <c r="R257" s="234"/>
      <c r="S257" s="234"/>
      <c r="T257" s="235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6" t="s">
        <v>147</v>
      </c>
      <c r="AU257" s="236" t="s">
        <v>141</v>
      </c>
      <c r="AV257" s="13" t="s">
        <v>141</v>
      </c>
      <c r="AW257" s="13" t="s">
        <v>37</v>
      </c>
      <c r="AX257" s="13" t="s">
        <v>76</v>
      </c>
      <c r="AY257" s="236" t="s">
        <v>133</v>
      </c>
    </row>
    <row r="258" spans="1:51" s="13" customFormat="1" ht="12">
      <c r="A258" s="13"/>
      <c r="B258" s="226"/>
      <c r="C258" s="227"/>
      <c r="D258" s="219" t="s">
        <v>147</v>
      </c>
      <c r="E258" s="228" t="s">
        <v>19</v>
      </c>
      <c r="F258" s="229" t="s">
        <v>179</v>
      </c>
      <c r="G258" s="227"/>
      <c r="H258" s="230">
        <v>0.742</v>
      </c>
      <c r="I258" s="231"/>
      <c r="J258" s="227"/>
      <c r="K258" s="227"/>
      <c r="L258" s="232"/>
      <c r="M258" s="233"/>
      <c r="N258" s="234"/>
      <c r="O258" s="234"/>
      <c r="P258" s="234"/>
      <c r="Q258" s="234"/>
      <c r="R258" s="234"/>
      <c r="S258" s="234"/>
      <c r="T258" s="23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6" t="s">
        <v>147</v>
      </c>
      <c r="AU258" s="236" t="s">
        <v>141</v>
      </c>
      <c r="AV258" s="13" t="s">
        <v>141</v>
      </c>
      <c r="AW258" s="13" t="s">
        <v>37</v>
      </c>
      <c r="AX258" s="13" t="s">
        <v>76</v>
      </c>
      <c r="AY258" s="236" t="s">
        <v>133</v>
      </c>
    </row>
    <row r="259" spans="1:51" s="16" customFormat="1" ht="12">
      <c r="A259" s="16"/>
      <c r="B259" s="258"/>
      <c r="C259" s="259"/>
      <c r="D259" s="219" t="s">
        <v>147</v>
      </c>
      <c r="E259" s="260" t="s">
        <v>19</v>
      </c>
      <c r="F259" s="261" t="s">
        <v>180</v>
      </c>
      <c r="G259" s="259"/>
      <c r="H259" s="262">
        <v>11.289</v>
      </c>
      <c r="I259" s="263"/>
      <c r="J259" s="259"/>
      <c r="K259" s="259"/>
      <c r="L259" s="264"/>
      <c r="M259" s="265"/>
      <c r="N259" s="266"/>
      <c r="O259" s="266"/>
      <c r="P259" s="266"/>
      <c r="Q259" s="266"/>
      <c r="R259" s="266"/>
      <c r="S259" s="266"/>
      <c r="T259" s="267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T259" s="268" t="s">
        <v>147</v>
      </c>
      <c r="AU259" s="268" t="s">
        <v>141</v>
      </c>
      <c r="AV259" s="16" t="s">
        <v>140</v>
      </c>
      <c r="AW259" s="16" t="s">
        <v>37</v>
      </c>
      <c r="AX259" s="16" t="s">
        <v>84</v>
      </c>
      <c r="AY259" s="268" t="s">
        <v>133</v>
      </c>
    </row>
    <row r="260" spans="1:65" s="2" customFormat="1" ht="24.15" customHeight="1">
      <c r="A260" s="40"/>
      <c r="B260" s="41"/>
      <c r="C260" s="206" t="s">
        <v>342</v>
      </c>
      <c r="D260" s="206" t="s">
        <v>135</v>
      </c>
      <c r="E260" s="207" t="s">
        <v>343</v>
      </c>
      <c r="F260" s="208" t="s">
        <v>344</v>
      </c>
      <c r="G260" s="209" t="s">
        <v>138</v>
      </c>
      <c r="H260" s="210">
        <v>4.352</v>
      </c>
      <c r="I260" s="211"/>
      <c r="J260" s="212">
        <f>ROUND(I260*H260,2)</f>
        <v>0</v>
      </c>
      <c r="K260" s="208" t="s">
        <v>139</v>
      </c>
      <c r="L260" s="46"/>
      <c r="M260" s="213" t="s">
        <v>19</v>
      </c>
      <c r="N260" s="214" t="s">
        <v>48</v>
      </c>
      <c r="O260" s="86"/>
      <c r="P260" s="215">
        <f>O260*H260</f>
        <v>0</v>
      </c>
      <c r="Q260" s="215">
        <v>0</v>
      </c>
      <c r="R260" s="215">
        <f>Q260*H260</f>
        <v>0</v>
      </c>
      <c r="S260" s="215">
        <v>0.073</v>
      </c>
      <c r="T260" s="216">
        <f>S260*H260</f>
        <v>0.317696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17" t="s">
        <v>140</v>
      </c>
      <c r="AT260" s="217" t="s">
        <v>135</v>
      </c>
      <c r="AU260" s="217" t="s">
        <v>141</v>
      </c>
      <c r="AY260" s="19" t="s">
        <v>133</v>
      </c>
      <c r="BE260" s="218">
        <f>IF(N260="základní",J260,0)</f>
        <v>0</v>
      </c>
      <c r="BF260" s="218">
        <f>IF(N260="snížená",J260,0)</f>
        <v>0</v>
      </c>
      <c r="BG260" s="218">
        <f>IF(N260="zákl. přenesená",J260,0)</f>
        <v>0</v>
      </c>
      <c r="BH260" s="218">
        <f>IF(N260="sníž. přenesená",J260,0)</f>
        <v>0</v>
      </c>
      <c r="BI260" s="218">
        <f>IF(N260="nulová",J260,0)</f>
        <v>0</v>
      </c>
      <c r="BJ260" s="19" t="s">
        <v>141</v>
      </c>
      <c r="BK260" s="218">
        <f>ROUND(I260*H260,2)</f>
        <v>0</v>
      </c>
      <c r="BL260" s="19" t="s">
        <v>140</v>
      </c>
      <c r="BM260" s="217" t="s">
        <v>345</v>
      </c>
    </row>
    <row r="261" spans="1:47" s="2" customFormat="1" ht="12">
      <c r="A261" s="40"/>
      <c r="B261" s="41"/>
      <c r="C261" s="42"/>
      <c r="D261" s="219" t="s">
        <v>143</v>
      </c>
      <c r="E261" s="42"/>
      <c r="F261" s="220" t="s">
        <v>346</v>
      </c>
      <c r="G261" s="42"/>
      <c r="H261" s="42"/>
      <c r="I261" s="221"/>
      <c r="J261" s="42"/>
      <c r="K261" s="42"/>
      <c r="L261" s="46"/>
      <c r="M261" s="222"/>
      <c r="N261" s="223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143</v>
      </c>
      <c r="AU261" s="19" t="s">
        <v>141</v>
      </c>
    </row>
    <row r="262" spans="1:47" s="2" customFormat="1" ht="12">
      <c r="A262" s="40"/>
      <c r="B262" s="41"/>
      <c r="C262" s="42"/>
      <c r="D262" s="224" t="s">
        <v>145</v>
      </c>
      <c r="E262" s="42"/>
      <c r="F262" s="225" t="s">
        <v>347</v>
      </c>
      <c r="G262" s="42"/>
      <c r="H262" s="42"/>
      <c r="I262" s="221"/>
      <c r="J262" s="42"/>
      <c r="K262" s="42"/>
      <c r="L262" s="46"/>
      <c r="M262" s="222"/>
      <c r="N262" s="223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145</v>
      </c>
      <c r="AU262" s="19" t="s">
        <v>141</v>
      </c>
    </row>
    <row r="263" spans="1:51" s="13" customFormat="1" ht="12">
      <c r="A263" s="13"/>
      <c r="B263" s="226"/>
      <c r="C263" s="227"/>
      <c r="D263" s="219" t="s">
        <v>147</v>
      </c>
      <c r="E263" s="228" t="s">
        <v>19</v>
      </c>
      <c r="F263" s="229" t="s">
        <v>251</v>
      </c>
      <c r="G263" s="227"/>
      <c r="H263" s="230">
        <v>1.7</v>
      </c>
      <c r="I263" s="231"/>
      <c r="J263" s="227"/>
      <c r="K263" s="227"/>
      <c r="L263" s="232"/>
      <c r="M263" s="233"/>
      <c r="N263" s="234"/>
      <c r="O263" s="234"/>
      <c r="P263" s="234"/>
      <c r="Q263" s="234"/>
      <c r="R263" s="234"/>
      <c r="S263" s="234"/>
      <c r="T263" s="23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6" t="s">
        <v>147</v>
      </c>
      <c r="AU263" s="236" t="s">
        <v>141</v>
      </c>
      <c r="AV263" s="13" t="s">
        <v>141</v>
      </c>
      <c r="AW263" s="13" t="s">
        <v>37</v>
      </c>
      <c r="AX263" s="13" t="s">
        <v>76</v>
      </c>
      <c r="AY263" s="236" t="s">
        <v>133</v>
      </c>
    </row>
    <row r="264" spans="1:51" s="13" customFormat="1" ht="12">
      <c r="A264" s="13"/>
      <c r="B264" s="226"/>
      <c r="C264" s="227"/>
      <c r="D264" s="219" t="s">
        <v>147</v>
      </c>
      <c r="E264" s="228" t="s">
        <v>19</v>
      </c>
      <c r="F264" s="229" t="s">
        <v>252</v>
      </c>
      <c r="G264" s="227"/>
      <c r="H264" s="230">
        <v>2.652</v>
      </c>
      <c r="I264" s="231"/>
      <c r="J264" s="227"/>
      <c r="K264" s="227"/>
      <c r="L264" s="232"/>
      <c r="M264" s="233"/>
      <c r="N264" s="234"/>
      <c r="O264" s="234"/>
      <c r="P264" s="234"/>
      <c r="Q264" s="234"/>
      <c r="R264" s="234"/>
      <c r="S264" s="234"/>
      <c r="T264" s="23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6" t="s">
        <v>147</v>
      </c>
      <c r="AU264" s="236" t="s">
        <v>141</v>
      </c>
      <c r="AV264" s="13" t="s">
        <v>141</v>
      </c>
      <c r="AW264" s="13" t="s">
        <v>37</v>
      </c>
      <c r="AX264" s="13" t="s">
        <v>76</v>
      </c>
      <c r="AY264" s="236" t="s">
        <v>133</v>
      </c>
    </row>
    <row r="265" spans="1:51" s="16" customFormat="1" ht="12">
      <c r="A265" s="16"/>
      <c r="B265" s="258"/>
      <c r="C265" s="259"/>
      <c r="D265" s="219" t="s">
        <v>147</v>
      </c>
      <c r="E265" s="260" t="s">
        <v>19</v>
      </c>
      <c r="F265" s="261" t="s">
        <v>180</v>
      </c>
      <c r="G265" s="259"/>
      <c r="H265" s="262">
        <v>4.352</v>
      </c>
      <c r="I265" s="263"/>
      <c r="J265" s="259"/>
      <c r="K265" s="259"/>
      <c r="L265" s="264"/>
      <c r="M265" s="265"/>
      <c r="N265" s="266"/>
      <c r="O265" s="266"/>
      <c r="P265" s="266"/>
      <c r="Q265" s="266"/>
      <c r="R265" s="266"/>
      <c r="S265" s="266"/>
      <c r="T265" s="267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T265" s="268" t="s">
        <v>147</v>
      </c>
      <c r="AU265" s="268" t="s">
        <v>141</v>
      </c>
      <c r="AV265" s="16" t="s">
        <v>140</v>
      </c>
      <c r="AW265" s="16" t="s">
        <v>37</v>
      </c>
      <c r="AX265" s="16" t="s">
        <v>84</v>
      </c>
      <c r="AY265" s="268" t="s">
        <v>133</v>
      </c>
    </row>
    <row r="266" spans="1:65" s="2" customFormat="1" ht="24.15" customHeight="1">
      <c r="A266" s="40"/>
      <c r="B266" s="41"/>
      <c r="C266" s="206" t="s">
        <v>348</v>
      </c>
      <c r="D266" s="206" t="s">
        <v>135</v>
      </c>
      <c r="E266" s="207" t="s">
        <v>349</v>
      </c>
      <c r="F266" s="208" t="s">
        <v>350</v>
      </c>
      <c r="G266" s="209" t="s">
        <v>138</v>
      </c>
      <c r="H266" s="210">
        <v>0.64</v>
      </c>
      <c r="I266" s="211"/>
      <c r="J266" s="212">
        <f>ROUND(I266*H266,2)</f>
        <v>0</v>
      </c>
      <c r="K266" s="208" t="s">
        <v>139</v>
      </c>
      <c r="L266" s="46"/>
      <c r="M266" s="213" t="s">
        <v>19</v>
      </c>
      <c r="N266" s="214" t="s">
        <v>48</v>
      </c>
      <c r="O266" s="86"/>
      <c r="P266" s="215">
        <f>O266*H266</f>
        <v>0</v>
      </c>
      <c r="Q266" s="215">
        <v>0</v>
      </c>
      <c r="R266" s="215">
        <f>Q266*H266</f>
        <v>0</v>
      </c>
      <c r="S266" s="215">
        <v>0.073</v>
      </c>
      <c r="T266" s="216">
        <f>S266*H266</f>
        <v>0.04672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17" t="s">
        <v>140</v>
      </c>
      <c r="AT266" s="217" t="s">
        <v>135</v>
      </c>
      <c r="AU266" s="217" t="s">
        <v>141</v>
      </c>
      <c r="AY266" s="19" t="s">
        <v>133</v>
      </c>
      <c r="BE266" s="218">
        <f>IF(N266="základní",J266,0)</f>
        <v>0</v>
      </c>
      <c r="BF266" s="218">
        <f>IF(N266="snížená",J266,0)</f>
        <v>0</v>
      </c>
      <c r="BG266" s="218">
        <f>IF(N266="zákl. přenesená",J266,0)</f>
        <v>0</v>
      </c>
      <c r="BH266" s="218">
        <f>IF(N266="sníž. přenesená",J266,0)</f>
        <v>0</v>
      </c>
      <c r="BI266" s="218">
        <f>IF(N266="nulová",J266,0)</f>
        <v>0</v>
      </c>
      <c r="BJ266" s="19" t="s">
        <v>141</v>
      </c>
      <c r="BK266" s="218">
        <f>ROUND(I266*H266,2)</f>
        <v>0</v>
      </c>
      <c r="BL266" s="19" t="s">
        <v>140</v>
      </c>
      <c r="BM266" s="217" t="s">
        <v>351</v>
      </c>
    </row>
    <row r="267" spans="1:47" s="2" customFormat="1" ht="12">
      <c r="A267" s="40"/>
      <c r="B267" s="41"/>
      <c r="C267" s="42"/>
      <c r="D267" s="219" t="s">
        <v>143</v>
      </c>
      <c r="E267" s="42"/>
      <c r="F267" s="220" t="s">
        <v>352</v>
      </c>
      <c r="G267" s="42"/>
      <c r="H267" s="42"/>
      <c r="I267" s="221"/>
      <c r="J267" s="42"/>
      <c r="K267" s="42"/>
      <c r="L267" s="46"/>
      <c r="M267" s="222"/>
      <c r="N267" s="223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143</v>
      </c>
      <c r="AU267" s="19" t="s">
        <v>141</v>
      </c>
    </row>
    <row r="268" spans="1:47" s="2" customFormat="1" ht="12">
      <c r="A268" s="40"/>
      <c r="B268" s="41"/>
      <c r="C268" s="42"/>
      <c r="D268" s="224" t="s">
        <v>145</v>
      </c>
      <c r="E268" s="42"/>
      <c r="F268" s="225" t="s">
        <v>353</v>
      </c>
      <c r="G268" s="42"/>
      <c r="H268" s="42"/>
      <c r="I268" s="221"/>
      <c r="J268" s="42"/>
      <c r="K268" s="42"/>
      <c r="L268" s="46"/>
      <c r="M268" s="222"/>
      <c r="N268" s="223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145</v>
      </c>
      <c r="AU268" s="19" t="s">
        <v>141</v>
      </c>
    </row>
    <row r="269" spans="1:51" s="13" customFormat="1" ht="12">
      <c r="A269" s="13"/>
      <c r="B269" s="226"/>
      <c r="C269" s="227"/>
      <c r="D269" s="219" t="s">
        <v>147</v>
      </c>
      <c r="E269" s="228" t="s">
        <v>19</v>
      </c>
      <c r="F269" s="229" t="s">
        <v>354</v>
      </c>
      <c r="G269" s="227"/>
      <c r="H269" s="230">
        <v>0.25</v>
      </c>
      <c r="I269" s="231"/>
      <c r="J269" s="227"/>
      <c r="K269" s="227"/>
      <c r="L269" s="232"/>
      <c r="M269" s="233"/>
      <c r="N269" s="234"/>
      <c r="O269" s="234"/>
      <c r="P269" s="234"/>
      <c r="Q269" s="234"/>
      <c r="R269" s="234"/>
      <c r="S269" s="234"/>
      <c r="T269" s="235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6" t="s">
        <v>147</v>
      </c>
      <c r="AU269" s="236" t="s">
        <v>141</v>
      </c>
      <c r="AV269" s="13" t="s">
        <v>141</v>
      </c>
      <c r="AW269" s="13" t="s">
        <v>37</v>
      </c>
      <c r="AX269" s="13" t="s">
        <v>76</v>
      </c>
      <c r="AY269" s="236" t="s">
        <v>133</v>
      </c>
    </row>
    <row r="270" spans="1:51" s="13" customFormat="1" ht="12">
      <c r="A270" s="13"/>
      <c r="B270" s="226"/>
      <c r="C270" s="227"/>
      <c r="D270" s="219" t="s">
        <v>147</v>
      </c>
      <c r="E270" s="228" t="s">
        <v>19</v>
      </c>
      <c r="F270" s="229" t="s">
        <v>355</v>
      </c>
      <c r="G270" s="227"/>
      <c r="H270" s="230">
        <v>0.39</v>
      </c>
      <c r="I270" s="231"/>
      <c r="J270" s="227"/>
      <c r="K270" s="227"/>
      <c r="L270" s="232"/>
      <c r="M270" s="233"/>
      <c r="N270" s="234"/>
      <c r="O270" s="234"/>
      <c r="P270" s="234"/>
      <c r="Q270" s="234"/>
      <c r="R270" s="234"/>
      <c r="S270" s="234"/>
      <c r="T270" s="235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6" t="s">
        <v>147</v>
      </c>
      <c r="AU270" s="236" t="s">
        <v>141</v>
      </c>
      <c r="AV270" s="13" t="s">
        <v>141</v>
      </c>
      <c r="AW270" s="13" t="s">
        <v>37</v>
      </c>
      <c r="AX270" s="13" t="s">
        <v>76</v>
      </c>
      <c r="AY270" s="236" t="s">
        <v>133</v>
      </c>
    </row>
    <row r="271" spans="1:51" s="16" customFormat="1" ht="12">
      <c r="A271" s="16"/>
      <c r="B271" s="258"/>
      <c r="C271" s="259"/>
      <c r="D271" s="219" t="s">
        <v>147</v>
      </c>
      <c r="E271" s="260" t="s">
        <v>19</v>
      </c>
      <c r="F271" s="261" t="s">
        <v>180</v>
      </c>
      <c r="G271" s="259"/>
      <c r="H271" s="262">
        <v>0.64</v>
      </c>
      <c r="I271" s="263"/>
      <c r="J271" s="259"/>
      <c r="K271" s="259"/>
      <c r="L271" s="264"/>
      <c r="M271" s="265"/>
      <c r="N271" s="266"/>
      <c r="O271" s="266"/>
      <c r="P271" s="266"/>
      <c r="Q271" s="266"/>
      <c r="R271" s="266"/>
      <c r="S271" s="266"/>
      <c r="T271" s="267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T271" s="268" t="s">
        <v>147</v>
      </c>
      <c r="AU271" s="268" t="s">
        <v>141</v>
      </c>
      <c r="AV271" s="16" t="s">
        <v>140</v>
      </c>
      <c r="AW271" s="16" t="s">
        <v>37</v>
      </c>
      <c r="AX271" s="16" t="s">
        <v>84</v>
      </c>
      <c r="AY271" s="268" t="s">
        <v>133</v>
      </c>
    </row>
    <row r="272" spans="1:65" s="2" customFormat="1" ht="24.15" customHeight="1">
      <c r="A272" s="40"/>
      <c r="B272" s="41"/>
      <c r="C272" s="206" t="s">
        <v>356</v>
      </c>
      <c r="D272" s="206" t="s">
        <v>135</v>
      </c>
      <c r="E272" s="207" t="s">
        <v>357</v>
      </c>
      <c r="F272" s="208" t="s">
        <v>358</v>
      </c>
      <c r="G272" s="209" t="s">
        <v>138</v>
      </c>
      <c r="H272" s="210">
        <v>5.877</v>
      </c>
      <c r="I272" s="211"/>
      <c r="J272" s="212">
        <f>ROUND(I272*H272,2)</f>
        <v>0</v>
      </c>
      <c r="K272" s="208" t="s">
        <v>139</v>
      </c>
      <c r="L272" s="46"/>
      <c r="M272" s="213" t="s">
        <v>19</v>
      </c>
      <c r="N272" s="214" t="s">
        <v>48</v>
      </c>
      <c r="O272" s="86"/>
      <c r="P272" s="215">
        <f>O272*H272</f>
        <v>0</v>
      </c>
      <c r="Q272" s="215">
        <v>0</v>
      </c>
      <c r="R272" s="215">
        <f>Q272*H272</f>
        <v>0</v>
      </c>
      <c r="S272" s="215">
        <v>0</v>
      </c>
      <c r="T272" s="216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7" t="s">
        <v>140</v>
      </c>
      <c r="AT272" s="217" t="s">
        <v>135</v>
      </c>
      <c r="AU272" s="217" t="s">
        <v>141</v>
      </c>
      <c r="AY272" s="19" t="s">
        <v>133</v>
      </c>
      <c r="BE272" s="218">
        <f>IF(N272="základní",J272,0)</f>
        <v>0</v>
      </c>
      <c r="BF272" s="218">
        <f>IF(N272="snížená",J272,0)</f>
        <v>0</v>
      </c>
      <c r="BG272" s="218">
        <f>IF(N272="zákl. přenesená",J272,0)</f>
        <v>0</v>
      </c>
      <c r="BH272" s="218">
        <f>IF(N272="sníž. přenesená",J272,0)</f>
        <v>0</v>
      </c>
      <c r="BI272" s="218">
        <f>IF(N272="nulová",J272,0)</f>
        <v>0</v>
      </c>
      <c r="BJ272" s="19" t="s">
        <v>141</v>
      </c>
      <c r="BK272" s="218">
        <f>ROUND(I272*H272,2)</f>
        <v>0</v>
      </c>
      <c r="BL272" s="19" t="s">
        <v>140</v>
      </c>
      <c r="BM272" s="217" t="s">
        <v>359</v>
      </c>
    </row>
    <row r="273" spans="1:47" s="2" customFormat="1" ht="12">
      <c r="A273" s="40"/>
      <c r="B273" s="41"/>
      <c r="C273" s="42"/>
      <c r="D273" s="219" t="s">
        <v>143</v>
      </c>
      <c r="E273" s="42"/>
      <c r="F273" s="220" t="s">
        <v>360</v>
      </c>
      <c r="G273" s="42"/>
      <c r="H273" s="42"/>
      <c r="I273" s="221"/>
      <c r="J273" s="42"/>
      <c r="K273" s="42"/>
      <c r="L273" s="46"/>
      <c r="M273" s="222"/>
      <c r="N273" s="223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143</v>
      </c>
      <c r="AU273" s="19" t="s">
        <v>141</v>
      </c>
    </row>
    <row r="274" spans="1:47" s="2" customFormat="1" ht="12">
      <c r="A274" s="40"/>
      <c r="B274" s="41"/>
      <c r="C274" s="42"/>
      <c r="D274" s="224" t="s">
        <v>145</v>
      </c>
      <c r="E274" s="42"/>
      <c r="F274" s="225" t="s">
        <v>361</v>
      </c>
      <c r="G274" s="42"/>
      <c r="H274" s="42"/>
      <c r="I274" s="221"/>
      <c r="J274" s="42"/>
      <c r="K274" s="42"/>
      <c r="L274" s="46"/>
      <c r="M274" s="222"/>
      <c r="N274" s="223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145</v>
      </c>
      <c r="AU274" s="19" t="s">
        <v>141</v>
      </c>
    </row>
    <row r="275" spans="1:63" s="12" customFormat="1" ht="22.8" customHeight="1">
      <c r="A275" s="12"/>
      <c r="B275" s="190"/>
      <c r="C275" s="191"/>
      <c r="D275" s="192" t="s">
        <v>75</v>
      </c>
      <c r="E275" s="204" t="s">
        <v>362</v>
      </c>
      <c r="F275" s="204" t="s">
        <v>363</v>
      </c>
      <c r="G275" s="191"/>
      <c r="H275" s="191"/>
      <c r="I275" s="194"/>
      <c r="J275" s="205">
        <f>BK275</f>
        <v>0</v>
      </c>
      <c r="K275" s="191"/>
      <c r="L275" s="196"/>
      <c r="M275" s="197"/>
      <c r="N275" s="198"/>
      <c r="O275" s="198"/>
      <c r="P275" s="199">
        <f>SUM(P276:P291)</f>
        <v>0</v>
      </c>
      <c r="Q275" s="198"/>
      <c r="R275" s="199">
        <f>SUM(R276:R291)</f>
        <v>0</v>
      </c>
      <c r="S275" s="198"/>
      <c r="T275" s="200">
        <f>SUM(T276:T291)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01" t="s">
        <v>84</v>
      </c>
      <c r="AT275" s="202" t="s">
        <v>75</v>
      </c>
      <c r="AU275" s="202" t="s">
        <v>84</v>
      </c>
      <c r="AY275" s="201" t="s">
        <v>133</v>
      </c>
      <c r="BK275" s="203">
        <f>SUM(BK276:BK291)</f>
        <v>0</v>
      </c>
    </row>
    <row r="276" spans="1:65" s="2" customFormat="1" ht="24.15" customHeight="1">
      <c r="A276" s="40"/>
      <c r="B276" s="41"/>
      <c r="C276" s="206" t="s">
        <v>364</v>
      </c>
      <c r="D276" s="206" t="s">
        <v>135</v>
      </c>
      <c r="E276" s="207" t="s">
        <v>365</v>
      </c>
      <c r="F276" s="208" t="s">
        <v>366</v>
      </c>
      <c r="G276" s="209" t="s">
        <v>367</v>
      </c>
      <c r="H276" s="210">
        <v>3.804</v>
      </c>
      <c r="I276" s="211"/>
      <c r="J276" s="212">
        <f>ROUND(I276*H276,2)</f>
        <v>0</v>
      </c>
      <c r="K276" s="208" t="s">
        <v>139</v>
      </c>
      <c r="L276" s="46"/>
      <c r="M276" s="213" t="s">
        <v>19</v>
      </c>
      <c r="N276" s="214" t="s">
        <v>48</v>
      </c>
      <c r="O276" s="86"/>
      <c r="P276" s="215">
        <f>O276*H276</f>
        <v>0</v>
      </c>
      <c r="Q276" s="215">
        <v>0</v>
      </c>
      <c r="R276" s="215">
        <f>Q276*H276</f>
        <v>0</v>
      </c>
      <c r="S276" s="215">
        <v>0</v>
      </c>
      <c r="T276" s="216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17" t="s">
        <v>140</v>
      </c>
      <c r="AT276" s="217" t="s">
        <v>135</v>
      </c>
      <c r="AU276" s="217" t="s">
        <v>141</v>
      </c>
      <c r="AY276" s="19" t="s">
        <v>133</v>
      </c>
      <c r="BE276" s="218">
        <f>IF(N276="základní",J276,0)</f>
        <v>0</v>
      </c>
      <c r="BF276" s="218">
        <f>IF(N276="snížená",J276,0)</f>
        <v>0</v>
      </c>
      <c r="BG276" s="218">
        <f>IF(N276="zákl. přenesená",J276,0)</f>
        <v>0</v>
      </c>
      <c r="BH276" s="218">
        <f>IF(N276="sníž. přenesená",J276,0)</f>
        <v>0</v>
      </c>
      <c r="BI276" s="218">
        <f>IF(N276="nulová",J276,0)</f>
        <v>0</v>
      </c>
      <c r="BJ276" s="19" t="s">
        <v>141</v>
      </c>
      <c r="BK276" s="218">
        <f>ROUND(I276*H276,2)</f>
        <v>0</v>
      </c>
      <c r="BL276" s="19" t="s">
        <v>140</v>
      </c>
      <c r="BM276" s="217" t="s">
        <v>368</v>
      </c>
    </row>
    <row r="277" spans="1:47" s="2" customFormat="1" ht="12">
      <c r="A277" s="40"/>
      <c r="B277" s="41"/>
      <c r="C277" s="42"/>
      <c r="D277" s="219" t="s">
        <v>143</v>
      </c>
      <c r="E277" s="42"/>
      <c r="F277" s="220" t="s">
        <v>369</v>
      </c>
      <c r="G277" s="42"/>
      <c r="H277" s="42"/>
      <c r="I277" s="221"/>
      <c r="J277" s="42"/>
      <c r="K277" s="42"/>
      <c r="L277" s="46"/>
      <c r="M277" s="222"/>
      <c r="N277" s="223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143</v>
      </c>
      <c r="AU277" s="19" t="s">
        <v>141</v>
      </c>
    </row>
    <row r="278" spans="1:47" s="2" customFormat="1" ht="12">
      <c r="A278" s="40"/>
      <c r="B278" s="41"/>
      <c r="C278" s="42"/>
      <c r="D278" s="224" t="s">
        <v>145</v>
      </c>
      <c r="E278" s="42"/>
      <c r="F278" s="225" t="s">
        <v>370</v>
      </c>
      <c r="G278" s="42"/>
      <c r="H278" s="42"/>
      <c r="I278" s="221"/>
      <c r="J278" s="42"/>
      <c r="K278" s="42"/>
      <c r="L278" s="46"/>
      <c r="M278" s="222"/>
      <c r="N278" s="223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145</v>
      </c>
      <c r="AU278" s="19" t="s">
        <v>141</v>
      </c>
    </row>
    <row r="279" spans="1:65" s="2" customFormat="1" ht="24.15" customHeight="1">
      <c r="A279" s="40"/>
      <c r="B279" s="41"/>
      <c r="C279" s="206" t="s">
        <v>371</v>
      </c>
      <c r="D279" s="206" t="s">
        <v>135</v>
      </c>
      <c r="E279" s="207" t="s">
        <v>372</v>
      </c>
      <c r="F279" s="208" t="s">
        <v>373</v>
      </c>
      <c r="G279" s="209" t="s">
        <v>367</v>
      </c>
      <c r="H279" s="210">
        <v>3.804</v>
      </c>
      <c r="I279" s="211"/>
      <c r="J279" s="212">
        <f>ROUND(I279*H279,2)</f>
        <v>0</v>
      </c>
      <c r="K279" s="208" t="s">
        <v>139</v>
      </c>
      <c r="L279" s="46"/>
      <c r="M279" s="213" t="s">
        <v>19</v>
      </c>
      <c r="N279" s="214" t="s">
        <v>48</v>
      </c>
      <c r="O279" s="86"/>
      <c r="P279" s="215">
        <f>O279*H279</f>
        <v>0</v>
      </c>
      <c r="Q279" s="215">
        <v>0</v>
      </c>
      <c r="R279" s="215">
        <f>Q279*H279</f>
        <v>0</v>
      </c>
      <c r="S279" s="215">
        <v>0</v>
      </c>
      <c r="T279" s="216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17" t="s">
        <v>140</v>
      </c>
      <c r="AT279" s="217" t="s">
        <v>135</v>
      </c>
      <c r="AU279" s="217" t="s">
        <v>141</v>
      </c>
      <c r="AY279" s="19" t="s">
        <v>133</v>
      </c>
      <c r="BE279" s="218">
        <f>IF(N279="základní",J279,0)</f>
        <v>0</v>
      </c>
      <c r="BF279" s="218">
        <f>IF(N279="snížená",J279,0)</f>
        <v>0</v>
      </c>
      <c r="BG279" s="218">
        <f>IF(N279="zákl. přenesená",J279,0)</f>
        <v>0</v>
      </c>
      <c r="BH279" s="218">
        <f>IF(N279="sníž. přenesená",J279,0)</f>
        <v>0</v>
      </c>
      <c r="BI279" s="218">
        <f>IF(N279="nulová",J279,0)</f>
        <v>0</v>
      </c>
      <c r="BJ279" s="19" t="s">
        <v>141</v>
      </c>
      <c r="BK279" s="218">
        <f>ROUND(I279*H279,2)</f>
        <v>0</v>
      </c>
      <c r="BL279" s="19" t="s">
        <v>140</v>
      </c>
      <c r="BM279" s="217" t="s">
        <v>374</v>
      </c>
    </row>
    <row r="280" spans="1:47" s="2" customFormat="1" ht="12">
      <c r="A280" s="40"/>
      <c r="B280" s="41"/>
      <c r="C280" s="42"/>
      <c r="D280" s="219" t="s">
        <v>143</v>
      </c>
      <c r="E280" s="42"/>
      <c r="F280" s="220" t="s">
        <v>375</v>
      </c>
      <c r="G280" s="42"/>
      <c r="H280" s="42"/>
      <c r="I280" s="221"/>
      <c r="J280" s="42"/>
      <c r="K280" s="42"/>
      <c r="L280" s="46"/>
      <c r="M280" s="222"/>
      <c r="N280" s="223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143</v>
      </c>
      <c r="AU280" s="19" t="s">
        <v>141</v>
      </c>
    </row>
    <row r="281" spans="1:47" s="2" customFormat="1" ht="12">
      <c r="A281" s="40"/>
      <c r="B281" s="41"/>
      <c r="C281" s="42"/>
      <c r="D281" s="224" t="s">
        <v>145</v>
      </c>
      <c r="E281" s="42"/>
      <c r="F281" s="225" t="s">
        <v>376</v>
      </c>
      <c r="G281" s="42"/>
      <c r="H281" s="42"/>
      <c r="I281" s="221"/>
      <c r="J281" s="42"/>
      <c r="K281" s="42"/>
      <c r="L281" s="46"/>
      <c r="M281" s="222"/>
      <c r="N281" s="223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145</v>
      </c>
      <c r="AU281" s="19" t="s">
        <v>141</v>
      </c>
    </row>
    <row r="282" spans="1:65" s="2" customFormat="1" ht="24.15" customHeight="1">
      <c r="A282" s="40"/>
      <c r="B282" s="41"/>
      <c r="C282" s="206" t="s">
        <v>377</v>
      </c>
      <c r="D282" s="206" t="s">
        <v>135</v>
      </c>
      <c r="E282" s="207" t="s">
        <v>378</v>
      </c>
      <c r="F282" s="208" t="s">
        <v>379</v>
      </c>
      <c r="G282" s="209" t="s">
        <v>367</v>
      </c>
      <c r="H282" s="210">
        <v>15.216</v>
      </c>
      <c r="I282" s="211"/>
      <c r="J282" s="212">
        <f>ROUND(I282*H282,2)</f>
        <v>0</v>
      </c>
      <c r="K282" s="208" t="s">
        <v>139</v>
      </c>
      <c r="L282" s="46"/>
      <c r="M282" s="213" t="s">
        <v>19</v>
      </c>
      <c r="N282" s="214" t="s">
        <v>48</v>
      </c>
      <c r="O282" s="86"/>
      <c r="P282" s="215">
        <f>O282*H282</f>
        <v>0</v>
      </c>
      <c r="Q282" s="215">
        <v>0</v>
      </c>
      <c r="R282" s="215">
        <f>Q282*H282</f>
        <v>0</v>
      </c>
      <c r="S282" s="215">
        <v>0</v>
      </c>
      <c r="T282" s="216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17" t="s">
        <v>140</v>
      </c>
      <c r="AT282" s="217" t="s">
        <v>135</v>
      </c>
      <c r="AU282" s="217" t="s">
        <v>141</v>
      </c>
      <c r="AY282" s="19" t="s">
        <v>133</v>
      </c>
      <c r="BE282" s="218">
        <f>IF(N282="základní",J282,0)</f>
        <v>0</v>
      </c>
      <c r="BF282" s="218">
        <f>IF(N282="snížená",J282,0)</f>
        <v>0</v>
      </c>
      <c r="BG282" s="218">
        <f>IF(N282="zákl. přenesená",J282,0)</f>
        <v>0</v>
      </c>
      <c r="BH282" s="218">
        <f>IF(N282="sníž. přenesená",J282,0)</f>
        <v>0</v>
      </c>
      <c r="BI282" s="218">
        <f>IF(N282="nulová",J282,0)</f>
        <v>0</v>
      </c>
      <c r="BJ282" s="19" t="s">
        <v>141</v>
      </c>
      <c r="BK282" s="218">
        <f>ROUND(I282*H282,2)</f>
        <v>0</v>
      </c>
      <c r="BL282" s="19" t="s">
        <v>140</v>
      </c>
      <c r="BM282" s="217" t="s">
        <v>380</v>
      </c>
    </row>
    <row r="283" spans="1:47" s="2" customFormat="1" ht="12">
      <c r="A283" s="40"/>
      <c r="B283" s="41"/>
      <c r="C283" s="42"/>
      <c r="D283" s="219" t="s">
        <v>143</v>
      </c>
      <c r="E283" s="42"/>
      <c r="F283" s="220" t="s">
        <v>381</v>
      </c>
      <c r="G283" s="42"/>
      <c r="H283" s="42"/>
      <c r="I283" s="221"/>
      <c r="J283" s="42"/>
      <c r="K283" s="42"/>
      <c r="L283" s="46"/>
      <c r="M283" s="222"/>
      <c r="N283" s="223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143</v>
      </c>
      <c r="AU283" s="19" t="s">
        <v>141</v>
      </c>
    </row>
    <row r="284" spans="1:47" s="2" customFormat="1" ht="12">
      <c r="A284" s="40"/>
      <c r="B284" s="41"/>
      <c r="C284" s="42"/>
      <c r="D284" s="224" t="s">
        <v>145</v>
      </c>
      <c r="E284" s="42"/>
      <c r="F284" s="225" t="s">
        <v>382</v>
      </c>
      <c r="G284" s="42"/>
      <c r="H284" s="42"/>
      <c r="I284" s="221"/>
      <c r="J284" s="42"/>
      <c r="K284" s="42"/>
      <c r="L284" s="46"/>
      <c r="M284" s="222"/>
      <c r="N284" s="223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145</v>
      </c>
      <c r="AU284" s="19" t="s">
        <v>141</v>
      </c>
    </row>
    <row r="285" spans="1:51" s="13" customFormat="1" ht="12">
      <c r="A285" s="13"/>
      <c r="B285" s="226"/>
      <c r="C285" s="227"/>
      <c r="D285" s="219" t="s">
        <v>147</v>
      </c>
      <c r="E285" s="227"/>
      <c r="F285" s="229" t="s">
        <v>383</v>
      </c>
      <c r="G285" s="227"/>
      <c r="H285" s="230">
        <v>15.216</v>
      </c>
      <c r="I285" s="231"/>
      <c r="J285" s="227"/>
      <c r="K285" s="227"/>
      <c r="L285" s="232"/>
      <c r="M285" s="233"/>
      <c r="N285" s="234"/>
      <c r="O285" s="234"/>
      <c r="P285" s="234"/>
      <c r="Q285" s="234"/>
      <c r="R285" s="234"/>
      <c r="S285" s="234"/>
      <c r="T285" s="235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6" t="s">
        <v>147</v>
      </c>
      <c r="AU285" s="236" t="s">
        <v>141</v>
      </c>
      <c r="AV285" s="13" t="s">
        <v>141</v>
      </c>
      <c r="AW285" s="13" t="s">
        <v>4</v>
      </c>
      <c r="AX285" s="13" t="s">
        <v>84</v>
      </c>
      <c r="AY285" s="236" t="s">
        <v>133</v>
      </c>
    </row>
    <row r="286" spans="1:65" s="2" customFormat="1" ht="33" customHeight="1">
      <c r="A286" s="40"/>
      <c r="B286" s="41"/>
      <c r="C286" s="206" t="s">
        <v>384</v>
      </c>
      <c r="D286" s="206" t="s">
        <v>135</v>
      </c>
      <c r="E286" s="207" t="s">
        <v>385</v>
      </c>
      <c r="F286" s="208" t="s">
        <v>386</v>
      </c>
      <c r="G286" s="209" t="s">
        <v>367</v>
      </c>
      <c r="H286" s="210">
        <v>3.44</v>
      </c>
      <c r="I286" s="211"/>
      <c r="J286" s="212">
        <f>ROUND(I286*H286,2)</f>
        <v>0</v>
      </c>
      <c r="K286" s="208" t="s">
        <v>139</v>
      </c>
      <c r="L286" s="46"/>
      <c r="M286" s="213" t="s">
        <v>19</v>
      </c>
      <c r="N286" s="214" t="s">
        <v>48</v>
      </c>
      <c r="O286" s="86"/>
      <c r="P286" s="215">
        <f>O286*H286</f>
        <v>0</v>
      </c>
      <c r="Q286" s="215">
        <v>0</v>
      </c>
      <c r="R286" s="215">
        <f>Q286*H286</f>
        <v>0</v>
      </c>
      <c r="S286" s="215">
        <v>0</v>
      </c>
      <c r="T286" s="216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17" t="s">
        <v>140</v>
      </c>
      <c r="AT286" s="217" t="s">
        <v>135</v>
      </c>
      <c r="AU286" s="217" t="s">
        <v>141</v>
      </c>
      <c r="AY286" s="19" t="s">
        <v>133</v>
      </c>
      <c r="BE286" s="218">
        <f>IF(N286="základní",J286,0)</f>
        <v>0</v>
      </c>
      <c r="BF286" s="218">
        <f>IF(N286="snížená",J286,0)</f>
        <v>0</v>
      </c>
      <c r="BG286" s="218">
        <f>IF(N286="zákl. přenesená",J286,0)</f>
        <v>0</v>
      </c>
      <c r="BH286" s="218">
        <f>IF(N286="sníž. přenesená",J286,0)</f>
        <v>0</v>
      </c>
      <c r="BI286" s="218">
        <f>IF(N286="nulová",J286,0)</f>
        <v>0</v>
      </c>
      <c r="BJ286" s="19" t="s">
        <v>141</v>
      </c>
      <c r="BK286" s="218">
        <f>ROUND(I286*H286,2)</f>
        <v>0</v>
      </c>
      <c r="BL286" s="19" t="s">
        <v>140</v>
      </c>
      <c r="BM286" s="217" t="s">
        <v>387</v>
      </c>
    </row>
    <row r="287" spans="1:47" s="2" customFormat="1" ht="12">
      <c r="A287" s="40"/>
      <c r="B287" s="41"/>
      <c r="C287" s="42"/>
      <c r="D287" s="219" t="s">
        <v>143</v>
      </c>
      <c r="E287" s="42"/>
      <c r="F287" s="220" t="s">
        <v>388</v>
      </c>
      <c r="G287" s="42"/>
      <c r="H287" s="42"/>
      <c r="I287" s="221"/>
      <c r="J287" s="42"/>
      <c r="K287" s="42"/>
      <c r="L287" s="46"/>
      <c r="M287" s="222"/>
      <c r="N287" s="223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143</v>
      </c>
      <c r="AU287" s="19" t="s">
        <v>141</v>
      </c>
    </row>
    <row r="288" spans="1:47" s="2" customFormat="1" ht="12">
      <c r="A288" s="40"/>
      <c r="B288" s="41"/>
      <c r="C288" s="42"/>
      <c r="D288" s="224" t="s">
        <v>145</v>
      </c>
      <c r="E288" s="42"/>
      <c r="F288" s="225" t="s">
        <v>389</v>
      </c>
      <c r="G288" s="42"/>
      <c r="H288" s="42"/>
      <c r="I288" s="221"/>
      <c r="J288" s="42"/>
      <c r="K288" s="42"/>
      <c r="L288" s="46"/>
      <c r="M288" s="222"/>
      <c r="N288" s="223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145</v>
      </c>
      <c r="AU288" s="19" t="s">
        <v>141</v>
      </c>
    </row>
    <row r="289" spans="1:65" s="2" customFormat="1" ht="33" customHeight="1">
      <c r="A289" s="40"/>
      <c r="B289" s="41"/>
      <c r="C289" s="206" t="s">
        <v>390</v>
      </c>
      <c r="D289" s="206" t="s">
        <v>135</v>
      </c>
      <c r="E289" s="207" t="s">
        <v>391</v>
      </c>
      <c r="F289" s="208" t="s">
        <v>392</v>
      </c>
      <c r="G289" s="209" t="s">
        <v>367</v>
      </c>
      <c r="H289" s="210">
        <v>0.364</v>
      </c>
      <c r="I289" s="211"/>
      <c r="J289" s="212">
        <f>ROUND(I289*H289,2)</f>
        <v>0</v>
      </c>
      <c r="K289" s="208" t="s">
        <v>139</v>
      </c>
      <c r="L289" s="46"/>
      <c r="M289" s="213" t="s">
        <v>19</v>
      </c>
      <c r="N289" s="214" t="s">
        <v>48</v>
      </c>
      <c r="O289" s="86"/>
      <c r="P289" s="215">
        <f>O289*H289</f>
        <v>0</v>
      </c>
      <c r="Q289" s="215">
        <v>0</v>
      </c>
      <c r="R289" s="215">
        <f>Q289*H289</f>
        <v>0</v>
      </c>
      <c r="S289" s="215">
        <v>0</v>
      </c>
      <c r="T289" s="216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17" t="s">
        <v>140</v>
      </c>
      <c r="AT289" s="217" t="s">
        <v>135</v>
      </c>
      <c r="AU289" s="217" t="s">
        <v>141</v>
      </c>
      <c r="AY289" s="19" t="s">
        <v>133</v>
      </c>
      <c r="BE289" s="218">
        <f>IF(N289="základní",J289,0)</f>
        <v>0</v>
      </c>
      <c r="BF289" s="218">
        <f>IF(N289="snížená",J289,0)</f>
        <v>0</v>
      </c>
      <c r="BG289" s="218">
        <f>IF(N289="zákl. přenesená",J289,0)</f>
        <v>0</v>
      </c>
      <c r="BH289" s="218">
        <f>IF(N289="sníž. přenesená",J289,0)</f>
        <v>0</v>
      </c>
      <c r="BI289" s="218">
        <f>IF(N289="nulová",J289,0)</f>
        <v>0</v>
      </c>
      <c r="BJ289" s="19" t="s">
        <v>141</v>
      </c>
      <c r="BK289" s="218">
        <f>ROUND(I289*H289,2)</f>
        <v>0</v>
      </c>
      <c r="BL289" s="19" t="s">
        <v>140</v>
      </c>
      <c r="BM289" s="217" t="s">
        <v>393</v>
      </c>
    </row>
    <row r="290" spans="1:47" s="2" customFormat="1" ht="12">
      <c r="A290" s="40"/>
      <c r="B290" s="41"/>
      <c r="C290" s="42"/>
      <c r="D290" s="219" t="s">
        <v>143</v>
      </c>
      <c r="E290" s="42"/>
      <c r="F290" s="220" t="s">
        <v>394</v>
      </c>
      <c r="G290" s="42"/>
      <c r="H290" s="42"/>
      <c r="I290" s="221"/>
      <c r="J290" s="42"/>
      <c r="K290" s="42"/>
      <c r="L290" s="46"/>
      <c r="M290" s="222"/>
      <c r="N290" s="223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9" t="s">
        <v>143</v>
      </c>
      <c r="AU290" s="19" t="s">
        <v>141</v>
      </c>
    </row>
    <row r="291" spans="1:47" s="2" customFormat="1" ht="12">
      <c r="A291" s="40"/>
      <c r="B291" s="41"/>
      <c r="C291" s="42"/>
      <c r="D291" s="224" t="s">
        <v>145</v>
      </c>
      <c r="E291" s="42"/>
      <c r="F291" s="225" t="s">
        <v>395</v>
      </c>
      <c r="G291" s="42"/>
      <c r="H291" s="42"/>
      <c r="I291" s="221"/>
      <c r="J291" s="42"/>
      <c r="K291" s="42"/>
      <c r="L291" s="46"/>
      <c r="M291" s="222"/>
      <c r="N291" s="223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145</v>
      </c>
      <c r="AU291" s="19" t="s">
        <v>141</v>
      </c>
    </row>
    <row r="292" spans="1:63" s="12" customFormat="1" ht="22.8" customHeight="1">
      <c r="A292" s="12"/>
      <c r="B292" s="190"/>
      <c r="C292" s="191"/>
      <c r="D292" s="192" t="s">
        <v>75</v>
      </c>
      <c r="E292" s="204" t="s">
        <v>396</v>
      </c>
      <c r="F292" s="204" t="s">
        <v>397</v>
      </c>
      <c r="G292" s="191"/>
      <c r="H292" s="191"/>
      <c r="I292" s="194"/>
      <c r="J292" s="205">
        <f>BK292</f>
        <v>0</v>
      </c>
      <c r="K292" s="191"/>
      <c r="L292" s="196"/>
      <c r="M292" s="197"/>
      <c r="N292" s="198"/>
      <c r="O292" s="198"/>
      <c r="P292" s="199">
        <f>SUM(P293:P295)</f>
        <v>0</v>
      </c>
      <c r="Q292" s="198"/>
      <c r="R292" s="199">
        <f>SUM(R293:R295)</f>
        <v>0</v>
      </c>
      <c r="S292" s="198"/>
      <c r="T292" s="200">
        <f>SUM(T293:T295)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01" t="s">
        <v>84</v>
      </c>
      <c r="AT292" s="202" t="s">
        <v>75</v>
      </c>
      <c r="AU292" s="202" t="s">
        <v>84</v>
      </c>
      <c r="AY292" s="201" t="s">
        <v>133</v>
      </c>
      <c r="BK292" s="203">
        <f>SUM(BK293:BK295)</f>
        <v>0</v>
      </c>
    </row>
    <row r="293" spans="1:65" s="2" customFormat="1" ht="21.75" customHeight="1">
      <c r="A293" s="40"/>
      <c r="B293" s="41"/>
      <c r="C293" s="206" t="s">
        <v>398</v>
      </c>
      <c r="D293" s="206" t="s">
        <v>135</v>
      </c>
      <c r="E293" s="207" t="s">
        <v>399</v>
      </c>
      <c r="F293" s="208" t="s">
        <v>400</v>
      </c>
      <c r="G293" s="209" t="s">
        <v>367</v>
      </c>
      <c r="H293" s="210">
        <v>1.64</v>
      </c>
      <c r="I293" s="211"/>
      <c r="J293" s="212">
        <f>ROUND(I293*H293,2)</f>
        <v>0</v>
      </c>
      <c r="K293" s="208" t="s">
        <v>139</v>
      </c>
      <c r="L293" s="46"/>
      <c r="M293" s="213" t="s">
        <v>19</v>
      </c>
      <c r="N293" s="214" t="s">
        <v>48</v>
      </c>
      <c r="O293" s="86"/>
      <c r="P293" s="215">
        <f>O293*H293</f>
        <v>0</v>
      </c>
      <c r="Q293" s="215">
        <v>0</v>
      </c>
      <c r="R293" s="215">
        <f>Q293*H293</f>
        <v>0</v>
      </c>
      <c r="S293" s="215">
        <v>0</v>
      </c>
      <c r="T293" s="216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17" t="s">
        <v>140</v>
      </c>
      <c r="AT293" s="217" t="s">
        <v>135</v>
      </c>
      <c r="AU293" s="217" t="s">
        <v>141</v>
      </c>
      <c r="AY293" s="19" t="s">
        <v>133</v>
      </c>
      <c r="BE293" s="218">
        <f>IF(N293="základní",J293,0)</f>
        <v>0</v>
      </c>
      <c r="BF293" s="218">
        <f>IF(N293="snížená",J293,0)</f>
        <v>0</v>
      </c>
      <c r="BG293" s="218">
        <f>IF(N293="zákl. přenesená",J293,0)</f>
        <v>0</v>
      </c>
      <c r="BH293" s="218">
        <f>IF(N293="sníž. přenesená",J293,0)</f>
        <v>0</v>
      </c>
      <c r="BI293" s="218">
        <f>IF(N293="nulová",J293,0)</f>
        <v>0</v>
      </c>
      <c r="BJ293" s="19" t="s">
        <v>141</v>
      </c>
      <c r="BK293" s="218">
        <f>ROUND(I293*H293,2)</f>
        <v>0</v>
      </c>
      <c r="BL293" s="19" t="s">
        <v>140</v>
      </c>
      <c r="BM293" s="217" t="s">
        <v>401</v>
      </c>
    </row>
    <row r="294" spans="1:47" s="2" customFormat="1" ht="12">
      <c r="A294" s="40"/>
      <c r="B294" s="41"/>
      <c r="C294" s="42"/>
      <c r="D294" s="219" t="s">
        <v>143</v>
      </c>
      <c r="E294" s="42"/>
      <c r="F294" s="220" t="s">
        <v>402</v>
      </c>
      <c r="G294" s="42"/>
      <c r="H294" s="42"/>
      <c r="I294" s="221"/>
      <c r="J294" s="42"/>
      <c r="K294" s="42"/>
      <c r="L294" s="46"/>
      <c r="M294" s="222"/>
      <c r="N294" s="223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143</v>
      </c>
      <c r="AU294" s="19" t="s">
        <v>141</v>
      </c>
    </row>
    <row r="295" spans="1:47" s="2" customFormat="1" ht="12">
      <c r="A295" s="40"/>
      <c r="B295" s="41"/>
      <c r="C295" s="42"/>
      <c r="D295" s="224" t="s">
        <v>145</v>
      </c>
      <c r="E295" s="42"/>
      <c r="F295" s="225" t="s">
        <v>403</v>
      </c>
      <c r="G295" s="42"/>
      <c r="H295" s="42"/>
      <c r="I295" s="221"/>
      <c r="J295" s="42"/>
      <c r="K295" s="42"/>
      <c r="L295" s="46"/>
      <c r="M295" s="222"/>
      <c r="N295" s="223"/>
      <c r="O295" s="86"/>
      <c r="P295" s="86"/>
      <c r="Q295" s="86"/>
      <c r="R295" s="86"/>
      <c r="S295" s="86"/>
      <c r="T295" s="87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9" t="s">
        <v>145</v>
      </c>
      <c r="AU295" s="19" t="s">
        <v>141</v>
      </c>
    </row>
    <row r="296" spans="1:63" s="12" customFormat="1" ht="25.9" customHeight="1">
      <c r="A296" s="12"/>
      <c r="B296" s="190"/>
      <c r="C296" s="191"/>
      <c r="D296" s="192" t="s">
        <v>75</v>
      </c>
      <c r="E296" s="193" t="s">
        <v>404</v>
      </c>
      <c r="F296" s="193" t="s">
        <v>405</v>
      </c>
      <c r="G296" s="191"/>
      <c r="H296" s="191"/>
      <c r="I296" s="194"/>
      <c r="J296" s="195">
        <f>BK296</f>
        <v>0</v>
      </c>
      <c r="K296" s="191"/>
      <c r="L296" s="196"/>
      <c r="M296" s="197"/>
      <c r="N296" s="198"/>
      <c r="O296" s="198"/>
      <c r="P296" s="199">
        <f>P297+P332+P351+P366+P416+P426</f>
        <v>0</v>
      </c>
      <c r="Q296" s="198"/>
      <c r="R296" s="199">
        <f>R297+R332+R351+R366+R416+R426</f>
        <v>0.36768271999999996</v>
      </c>
      <c r="S296" s="198"/>
      <c r="T296" s="200">
        <f>T297+T332+T351+T366+T416+T426</f>
        <v>0.6318124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01" t="s">
        <v>141</v>
      </c>
      <c r="AT296" s="202" t="s">
        <v>75</v>
      </c>
      <c r="AU296" s="202" t="s">
        <v>76</v>
      </c>
      <c r="AY296" s="201" t="s">
        <v>133</v>
      </c>
      <c r="BK296" s="203">
        <f>BK297+BK332+BK351+BK366+BK416+BK426</f>
        <v>0</v>
      </c>
    </row>
    <row r="297" spans="1:63" s="12" customFormat="1" ht="22.8" customHeight="1">
      <c r="A297" s="12"/>
      <c r="B297" s="190"/>
      <c r="C297" s="191"/>
      <c r="D297" s="192" t="s">
        <v>75</v>
      </c>
      <c r="E297" s="204" t="s">
        <v>406</v>
      </c>
      <c r="F297" s="204" t="s">
        <v>407</v>
      </c>
      <c r="G297" s="191"/>
      <c r="H297" s="191"/>
      <c r="I297" s="194"/>
      <c r="J297" s="205">
        <f>BK297</f>
        <v>0</v>
      </c>
      <c r="K297" s="191"/>
      <c r="L297" s="196"/>
      <c r="M297" s="197"/>
      <c r="N297" s="198"/>
      <c r="O297" s="198"/>
      <c r="P297" s="199">
        <f>SUM(P298:P331)</f>
        <v>0</v>
      </c>
      <c r="Q297" s="198"/>
      <c r="R297" s="199">
        <f>SUM(R298:R331)</f>
        <v>0.07581341999999999</v>
      </c>
      <c r="S297" s="198"/>
      <c r="T297" s="200">
        <f>SUM(T298:T331)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01" t="s">
        <v>141</v>
      </c>
      <c r="AT297" s="202" t="s">
        <v>75</v>
      </c>
      <c r="AU297" s="202" t="s">
        <v>84</v>
      </c>
      <c r="AY297" s="201" t="s">
        <v>133</v>
      </c>
      <c r="BK297" s="203">
        <f>SUM(BK298:BK331)</f>
        <v>0</v>
      </c>
    </row>
    <row r="298" spans="1:65" s="2" customFormat="1" ht="33" customHeight="1">
      <c r="A298" s="40"/>
      <c r="B298" s="41"/>
      <c r="C298" s="206" t="s">
        <v>408</v>
      </c>
      <c r="D298" s="206" t="s">
        <v>135</v>
      </c>
      <c r="E298" s="207" t="s">
        <v>409</v>
      </c>
      <c r="F298" s="208" t="s">
        <v>410</v>
      </c>
      <c r="G298" s="209" t="s">
        <v>138</v>
      </c>
      <c r="H298" s="210">
        <v>12.506</v>
      </c>
      <c r="I298" s="211"/>
      <c r="J298" s="212">
        <f>ROUND(I298*H298,2)</f>
        <v>0</v>
      </c>
      <c r="K298" s="208" t="s">
        <v>139</v>
      </c>
      <c r="L298" s="46"/>
      <c r="M298" s="213" t="s">
        <v>19</v>
      </c>
      <c r="N298" s="214" t="s">
        <v>48</v>
      </c>
      <c r="O298" s="86"/>
      <c r="P298" s="215">
        <f>O298*H298</f>
        <v>0</v>
      </c>
      <c r="Q298" s="215">
        <v>0.00091</v>
      </c>
      <c r="R298" s="215">
        <f>Q298*H298</f>
        <v>0.01138046</v>
      </c>
      <c r="S298" s="215">
        <v>0</v>
      </c>
      <c r="T298" s="216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17" t="s">
        <v>253</v>
      </c>
      <c r="AT298" s="217" t="s">
        <v>135</v>
      </c>
      <c r="AU298" s="217" t="s">
        <v>141</v>
      </c>
      <c r="AY298" s="19" t="s">
        <v>133</v>
      </c>
      <c r="BE298" s="218">
        <f>IF(N298="základní",J298,0)</f>
        <v>0</v>
      </c>
      <c r="BF298" s="218">
        <f>IF(N298="snížená",J298,0)</f>
        <v>0</v>
      </c>
      <c r="BG298" s="218">
        <f>IF(N298="zákl. přenesená",J298,0)</f>
        <v>0</v>
      </c>
      <c r="BH298" s="218">
        <f>IF(N298="sníž. přenesená",J298,0)</f>
        <v>0</v>
      </c>
      <c r="BI298" s="218">
        <f>IF(N298="nulová",J298,0)</f>
        <v>0</v>
      </c>
      <c r="BJ298" s="19" t="s">
        <v>141</v>
      </c>
      <c r="BK298" s="218">
        <f>ROUND(I298*H298,2)</f>
        <v>0</v>
      </c>
      <c r="BL298" s="19" t="s">
        <v>253</v>
      </c>
      <c r="BM298" s="217" t="s">
        <v>411</v>
      </c>
    </row>
    <row r="299" spans="1:47" s="2" customFormat="1" ht="12">
      <c r="A299" s="40"/>
      <c r="B299" s="41"/>
      <c r="C299" s="42"/>
      <c r="D299" s="219" t="s">
        <v>143</v>
      </c>
      <c r="E299" s="42"/>
      <c r="F299" s="220" t="s">
        <v>412</v>
      </c>
      <c r="G299" s="42"/>
      <c r="H299" s="42"/>
      <c r="I299" s="221"/>
      <c r="J299" s="42"/>
      <c r="K299" s="42"/>
      <c r="L299" s="46"/>
      <c r="M299" s="222"/>
      <c r="N299" s="223"/>
      <c r="O299" s="86"/>
      <c r="P299" s="86"/>
      <c r="Q299" s="86"/>
      <c r="R299" s="86"/>
      <c r="S299" s="86"/>
      <c r="T299" s="87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9" t="s">
        <v>143</v>
      </c>
      <c r="AU299" s="19" t="s">
        <v>141</v>
      </c>
    </row>
    <row r="300" spans="1:47" s="2" customFormat="1" ht="12">
      <c r="A300" s="40"/>
      <c r="B300" s="41"/>
      <c r="C300" s="42"/>
      <c r="D300" s="224" t="s">
        <v>145</v>
      </c>
      <c r="E300" s="42"/>
      <c r="F300" s="225" t="s">
        <v>413</v>
      </c>
      <c r="G300" s="42"/>
      <c r="H300" s="42"/>
      <c r="I300" s="221"/>
      <c r="J300" s="42"/>
      <c r="K300" s="42"/>
      <c r="L300" s="46"/>
      <c r="M300" s="222"/>
      <c r="N300" s="223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145</v>
      </c>
      <c r="AU300" s="19" t="s">
        <v>141</v>
      </c>
    </row>
    <row r="301" spans="1:51" s="14" customFormat="1" ht="12">
      <c r="A301" s="14"/>
      <c r="B301" s="237"/>
      <c r="C301" s="238"/>
      <c r="D301" s="219" t="s">
        <v>147</v>
      </c>
      <c r="E301" s="239" t="s">
        <v>19</v>
      </c>
      <c r="F301" s="240" t="s">
        <v>171</v>
      </c>
      <c r="G301" s="238"/>
      <c r="H301" s="239" t="s">
        <v>19</v>
      </c>
      <c r="I301" s="241"/>
      <c r="J301" s="238"/>
      <c r="K301" s="238"/>
      <c r="L301" s="242"/>
      <c r="M301" s="243"/>
      <c r="N301" s="244"/>
      <c r="O301" s="244"/>
      <c r="P301" s="244"/>
      <c r="Q301" s="244"/>
      <c r="R301" s="244"/>
      <c r="S301" s="244"/>
      <c r="T301" s="245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6" t="s">
        <v>147</v>
      </c>
      <c r="AU301" s="246" t="s">
        <v>141</v>
      </c>
      <c r="AV301" s="14" t="s">
        <v>84</v>
      </c>
      <c r="AW301" s="14" t="s">
        <v>37</v>
      </c>
      <c r="AX301" s="14" t="s">
        <v>76</v>
      </c>
      <c r="AY301" s="246" t="s">
        <v>133</v>
      </c>
    </row>
    <row r="302" spans="1:51" s="13" customFormat="1" ht="12">
      <c r="A302" s="13"/>
      <c r="B302" s="226"/>
      <c r="C302" s="227"/>
      <c r="D302" s="219" t="s">
        <v>147</v>
      </c>
      <c r="E302" s="228" t="s">
        <v>19</v>
      </c>
      <c r="F302" s="229" t="s">
        <v>172</v>
      </c>
      <c r="G302" s="227"/>
      <c r="H302" s="230">
        <v>13.909</v>
      </c>
      <c r="I302" s="231"/>
      <c r="J302" s="227"/>
      <c r="K302" s="227"/>
      <c r="L302" s="232"/>
      <c r="M302" s="233"/>
      <c r="N302" s="234"/>
      <c r="O302" s="234"/>
      <c r="P302" s="234"/>
      <c r="Q302" s="234"/>
      <c r="R302" s="234"/>
      <c r="S302" s="234"/>
      <c r="T302" s="235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6" t="s">
        <v>147</v>
      </c>
      <c r="AU302" s="236" t="s">
        <v>141</v>
      </c>
      <c r="AV302" s="13" t="s">
        <v>141</v>
      </c>
      <c r="AW302" s="13" t="s">
        <v>37</v>
      </c>
      <c r="AX302" s="13" t="s">
        <v>76</v>
      </c>
      <c r="AY302" s="236" t="s">
        <v>133</v>
      </c>
    </row>
    <row r="303" spans="1:51" s="13" customFormat="1" ht="12">
      <c r="A303" s="13"/>
      <c r="B303" s="226"/>
      <c r="C303" s="227"/>
      <c r="D303" s="219" t="s">
        <v>147</v>
      </c>
      <c r="E303" s="228" t="s">
        <v>19</v>
      </c>
      <c r="F303" s="229" t="s">
        <v>173</v>
      </c>
      <c r="G303" s="227"/>
      <c r="H303" s="230">
        <v>-0.733</v>
      </c>
      <c r="I303" s="231"/>
      <c r="J303" s="227"/>
      <c r="K303" s="227"/>
      <c r="L303" s="232"/>
      <c r="M303" s="233"/>
      <c r="N303" s="234"/>
      <c r="O303" s="234"/>
      <c r="P303" s="234"/>
      <c r="Q303" s="234"/>
      <c r="R303" s="234"/>
      <c r="S303" s="234"/>
      <c r="T303" s="235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6" t="s">
        <v>147</v>
      </c>
      <c r="AU303" s="236" t="s">
        <v>141</v>
      </c>
      <c r="AV303" s="13" t="s">
        <v>141</v>
      </c>
      <c r="AW303" s="13" t="s">
        <v>37</v>
      </c>
      <c r="AX303" s="13" t="s">
        <v>76</v>
      </c>
      <c r="AY303" s="236" t="s">
        <v>133</v>
      </c>
    </row>
    <row r="304" spans="1:51" s="13" customFormat="1" ht="12">
      <c r="A304" s="13"/>
      <c r="B304" s="226"/>
      <c r="C304" s="227"/>
      <c r="D304" s="219" t="s">
        <v>147</v>
      </c>
      <c r="E304" s="228" t="s">
        <v>19</v>
      </c>
      <c r="F304" s="229" t="s">
        <v>174</v>
      </c>
      <c r="G304" s="227"/>
      <c r="H304" s="230">
        <v>-3.001</v>
      </c>
      <c r="I304" s="231"/>
      <c r="J304" s="227"/>
      <c r="K304" s="227"/>
      <c r="L304" s="232"/>
      <c r="M304" s="233"/>
      <c r="N304" s="234"/>
      <c r="O304" s="234"/>
      <c r="P304" s="234"/>
      <c r="Q304" s="234"/>
      <c r="R304" s="234"/>
      <c r="S304" s="234"/>
      <c r="T304" s="235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6" t="s">
        <v>147</v>
      </c>
      <c r="AU304" s="236" t="s">
        <v>141</v>
      </c>
      <c r="AV304" s="13" t="s">
        <v>141</v>
      </c>
      <c r="AW304" s="13" t="s">
        <v>37</v>
      </c>
      <c r="AX304" s="13" t="s">
        <v>76</v>
      </c>
      <c r="AY304" s="236" t="s">
        <v>133</v>
      </c>
    </row>
    <row r="305" spans="1:51" s="13" customFormat="1" ht="12">
      <c r="A305" s="13"/>
      <c r="B305" s="226"/>
      <c r="C305" s="227"/>
      <c r="D305" s="219" t="s">
        <v>147</v>
      </c>
      <c r="E305" s="228" t="s">
        <v>19</v>
      </c>
      <c r="F305" s="229" t="s">
        <v>175</v>
      </c>
      <c r="G305" s="227"/>
      <c r="H305" s="230">
        <v>1.392</v>
      </c>
      <c r="I305" s="231"/>
      <c r="J305" s="227"/>
      <c r="K305" s="227"/>
      <c r="L305" s="232"/>
      <c r="M305" s="233"/>
      <c r="N305" s="234"/>
      <c r="O305" s="234"/>
      <c r="P305" s="234"/>
      <c r="Q305" s="234"/>
      <c r="R305" s="234"/>
      <c r="S305" s="234"/>
      <c r="T305" s="235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6" t="s">
        <v>147</v>
      </c>
      <c r="AU305" s="236" t="s">
        <v>141</v>
      </c>
      <c r="AV305" s="13" t="s">
        <v>141</v>
      </c>
      <c r="AW305" s="13" t="s">
        <v>37</v>
      </c>
      <c r="AX305" s="13" t="s">
        <v>76</v>
      </c>
      <c r="AY305" s="236" t="s">
        <v>133</v>
      </c>
    </row>
    <row r="306" spans="1:51" s="13" customFormat="1" ht="12">
      <c r="A306" s="13"/>
      <c r="B306" s="226"/>
      <c r="C306" s="227"/>
      <c r="D306" s="219" t="s">
        <v>147</v>
      </c>
      <c r="E306" s="228" t="s">
        <v>19</v>
      </c>
      <c r="F306" s="229" t="s">
        <v>176</v>
      </c>
      <c r="G306" s="227"/>
      <c r="H306" s="230">
        <v>0.939</v>
      </c>
      <c r="I306" s="231"/>
      <c r="J306" s="227"/>
      <c r="K306" s="227"/>
      <c r="L306" s="232"/>
      <c r="M306" s="233"/>
      <c r="N306" s="234"/>
      <c r="O306" s="234"/>
      <c r="P306" s="234"/>
      <c r="Q306" s="234"/>
      <c r="R306" s="234"/>
      <c r="S306" s="234"/>
      <c r="T306" s="235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6" t="s">
        <v>147</v>
      </c>
      <c r="AU306" s="236" t="s">
        <v>141</v>
      </c>
      <c r="AV306" s="13" t="s">
        <v>141</v>
      </c>
      <c r="AW306" s="13" t="s">
        <v>37</v>
      </c>
      <c r="AX306" s="13" t="s">
        <v>76</v>
      </c>
      <c r="AY306" s="236" t="s">
        <v>133</v>
      </c>
    </row>
    <row r="307" spans="1:51" s="16" customFormat="1" ht="12">
      <c r="A307" s="16"/>
      <c r="B307" s="258"/>
      <c r="C307" s="259"/>
      <c r="D307" s="219" t="s">
        <v>147</v>
      </c>
      <c r="E307" s="260" t="s">
        <v>19</v>
      </c>
      <c r="F307" s="261" t="s">
        <v>180</v>
      </c>
      <c r="G307" s="259"/>
      <c r="H307" s="262">
        <v>12.506</v>
      </c>
      <c r="I307" s="263"/>
      <c r="J307" s="259"/>
      <c r="K307" s="259"/>
      <c r="L307" s="264"/>
      <c r="M307" s="265"/>
      <c r="N307" s="266"/>
      <c r="O307" s="266"/>
      <c r="P307" s="266"/>
      <c r="Q307" s="266"/>
      <c r="R307" s="266"/>
      <c r="S307" s="266"/>
      <c r="T307" s="267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T307" s="268" t="s">
        <v>147</v>
      </c>
      <c r="AU307" s="268" t="s">
        <v>141</v>
      </c>
      <c r="AV307" s="16" t="s">
        <v>140</v>
      </c>
      <c r="AW307" s="16" t="s">
        <v>37</v>
      </c>
      <c r="AX307" s="16" t="s">
        <v>84</v>
      </c>
      <c r="AY307" s="268" t="s">
        <v>133</v>
      </c>
    </row>
    <row r="308" spans="1:65" s="2" customFormat="1" ht="24.15" customHeight="1">
      <c r="A308" s="40"/>
      <c r="B308" s="41"/>
      <c r="C308" s="206" t="s">
        <v>414</v>
      </c>
      <c r="D308" s="206" t="s">
        <v>135</v>
      </c>
      <c r="E308" s="207" t="s">
        <v>415</v>
      </c>
      <c r="F308" s="208" t="s">
        <v>416</v>
      </c>
      <c r="G308" s="209" t="s">
        <v>256</v>
      </c>
      <c r="H308" s="210">
        <v>18.61</v>
      </c>
      <c r="I308" s="211"/>
      <c r="J308" s="212">
        <f>ROUND(I308*H308,2)</f>
        <v>0</v>
      </c>
      <c r="K308" s="208" t="s">
        <v>139</v>
      </c>
      <c r="L308" s="46"/>
      <c r="M308" s="213" t="s">
        <v>19</v>
      </c>
      <c r="N308" s="214" t="s">
        <v>48</v>
      </c>
      <c r="O308" s="86"/>
      <c r="P308" s="215">
        <f>O308*H308</f>
        <v>0</v>
      </c>
      <c r="Q308" s="215">
        <v>0.00016</v>
      </c>
      <c r="R308" s="215">
        <f>Q308*H308</f>
        <v>0.0029776</v>
      </c>
      <c r="S308" s="215">
        <v>0</v>
      </c>
      <c r="T308" s="216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17" t="s">
        <v>253</v>
      </c>
      <c r="AT308" s="217" t="s">
        <v>135</v>
      </c>
      <c r="AU308" s="217" t="s">
        <v>141</v>
      </c>
      <c r="AY308" s="19" t="s">
        <v>133</v>
      </c>
      <c r="BE308" s="218">
        <f>IF(N308="základní",J308,0)</f>
        <v>0</v>
      </c>
      <c r="BF308" s="218">
        <f>IF(N308="snížená",J308,0)</f>
        <v>0</v>
      </c>
      <c r="BG308" s="218">
        <f>IF(N308="zákl. přenesená",J308,0)</f>
        <v>0</v>
      </c>
      <c r="BH308" s="218">
        <f>IF(N308="sníž. přenesená",J308,0)</f>
        <v>0</v>
      </c>
      <c r="BI308" s="218">
        <f>IF(N308="nulová",J308,0)</f>
        <v>0</v>
      </c>
      <c r="BJ308" s="19" t="s">
        <v>141</v>
      </c>
      <c r="BK308" s="218">
        <f>ROUND(I308*H308,2)</f>
        <v>0</v>
      </c>
      <c r="BL308" s="19" t="s">
        <v>253</v>
      </c>
      <c r="BM308" s="217" t="s">
        <v>417</v>
      </c>
    </row>
    <row r="309" spans="1:47" s="2" customFormat="1" ht="12">
      <c r="A309" s="40"/>
      <c r="B309" s="41"/>
      <c r="C309" s="42"/>
      <c r="D309" s="219" t="s">
        <v>143</v>
      </c>
      <c r="E309" s="42"/>
      <c r="F309" s="220" t="s">
        <v>418</v>
      </c>
      <c r="G309" s="42"/>
      <c r="H309" s="42"/>
      <c r="I309" s="221"/>
      <c r="J309" s="42"/>
      <c r="K309" s="42"/>
      <c r="L309" s="46"/>
      <c r="M309" s="222"/>
      <c r="N309" s="223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143</v>
      </c>
      <c r="AU309" s="19" t="s">
        <v>141</v>
      </c>
    </row>
    <row r="310" spans="1:47" s="2" customFormat="1" ht="12">
      <c r="A310" s="40"/>
      <c r="B310" s="41"/>
      <c r="C310" s="42"/>
      <c r="D310" s="224" t="s">
        <v>145</v>
      </c>
      <c r="E310" s="42"/>
      <c r="F310" s="225" t="s">
        <v>419</v>
      </c>
      <c r="G310" s="42"/>
      <c r="H310" s="42"/>
      <c r="I310" s="221"/>
      <c r="J310" s="42"/>
      <c r="K310" s="42"/>
      <c r="L310" s="46"/>
      <c r="M310" s="222"/>
      <c r="N310" s="223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145</v>
      </c>
      <c r="AU310" s="19" t="s">
        <v>141</v>
      </c>
    </row>
    <row r="311" spans="1:51" s="14" customFormat="1" ht="12">
      <c r="A311" s="14"/>
      <c r="B311" s="237"/>
      <c r="C311" s="238"/>
      <c r="D311" s="219" t="s">
        <v>147</v>
      </c>
      <c r="E311" s="239" t="s">
        <v>19</v>
      </c>
      <c r="F311" s="240" t="s">
        <v>171</v>
      </c>
      <c r="G311" s="238"/>
      <c r="H311" s="239" t="s">
        <v>19</v>
      </c>
      <c r="I311" s="241"/>
      <c r="J311" s="238"/>
      <c r="K311" s="238"/>
      <c r="L311" s="242"/>
      <c r="M311" s="243"/>
      <c r="N311" s="244"/>
      <c r="O311" s="244"/>
      <c r="P311" s="244"/>
      <c r="Q311" s="244"/>
      <c r="R311" s="244"/>
      <c r="S311" s="244"/>
      <c r="T311" s="245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6" t="s">
        <v>147</v>
      </c>
      <c r="AU311" s="246" t="s">
        <v>141</v>
      </c>
      <c r="AV311" s="14" t="s">
        <v>84</v>
      </c>
      <c r="AW311" s="14" t="s">
        <v>37</v>
      </c>
      <c r="AX311" s="14" t="s">
        <v>76</v>
      </c>
      <c r="AY311" s="246" t="s">
        <v>133</v>
      </c>
    </row>
    <row r="312" spans="1:51" s="13" customFormat="1" ht="12">
      <c r="A312" s="13"/>
      <c r="B312" s="226"/>
      <c r="C312" s="227"/>
      <c r="D312" s="219" t="s">
        <v>147</v>
      </c>
      <c r="E312" s="228" t="s">
        <v>19</v>
      </c>
      <c r="F312" s="229" t="s">
        <v>420</v>
      </c>
      <c r="G312" s="227"/>
      <c r="H312" s="230">
        <v>19.59</v>
      </c>
      <c r="I312" s="231"/>
      <c r="J312" s="227"/>
      <c r="K312" s="227"/>
      <c r="L312" s="232"/>
      <c r="M312" s="233"/>
      <c r="N312" s="234"/>
      <c r="O312" s="234"/>
      <c r="P312" s="234"/>
      <c r="Q312" s="234"/>
      <c r="R312" s="234"/>
      <c r="S312" s="234"/>
      <c r="T312" s="235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6" t="s">
        <v>147</v>
      </c>
      <c r="AU312" s="236" t="s">
        <v>141</v>
      </c>
      <c r="AV312" s="13" t="s">
        <v>141</v>
      </c>
      <c r="AW312" s="13" t="s">
        <v>37</v>
      </c>
      <c r="AX312" s="13" t="s">
        <v>76</v>
      </c>
      <c r="AY312" s="236" t="s">
        <v>133</v>
      </c>
    </row>
    <row r="313" spans="1:51" s="13" customFormat="1" ht="12">
      <c r="A313" s="13"/>
      <c r="B313" s="226"/>
      <c r="C313" s="227"/>
      <c r="D313" s="219" t="s">
        <v>147</v>
      </c>
      <c r="E313" s="228" t="s">
        <v>19</v>
      </c>
      <c r="F313" s="229" t="s">
        <v>421</v>
      </c>
      <c r="G313" s="227"/>
      <c r="H313" s="230">
        <v>-4.92</v>
      </c>
      <c r="I313" s="231"/>
      <c r="J313" s="227"/>
      <c r="K313" s="227"/>
      <c r="L313" s="232"/>
      <c r="M313" s="233"/>
      <c r="N313" s="234"/>
      <c r="O313" s="234"/>
      <c r="P313" s="234"/>
      <c r="Q313" s="234"/>
      <c r="R313" s="234"/>
      <c r="S313" s="234"/>
      <c r="T313" s="235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6" t="s">
        <v>147</v>
      </c>
      <c r="AU313" s="236" t="s">
        <v>141</v>
      </c>
      <c r="AV313" s="13" t="s">
        <v>141</v>
      </c>
      <c r="AW313" s="13" t="s">
        <v>37</v>
      </c>
      <c r="AX313" s="13" t="s">
        <v>76</v>
      </c>
      <c r="AY313" s="236" t="s">
        <v>133</v>
      </c>
    </row>
    <row r="314" spans="1:51" s="13" customFormat="1" ht="12">
      <c r="A314" s="13"/>
      <c r="B314" s="226"/>
      <c r="C314" s="227"/>
      <c r="D314" s="219" t="s">
        <v>147</v>
      </c>
      <c r="E314" s="228" t="s">
        <v>19</v>
      </c>
      <c r="F314" s="229" t="s">
        <v>422</v>
      </c>
      <c r="G314" s="227"/>
      <c r="H314" s="230">
        <v>2.4</v>
      </c>
      <c r="I314" s="231"/>
      <c r="J314" s="227"/>
      <c r="K314" s="227"/>
      <c r="L314" s="232"/>
      <c r="M314" s="233"/>
      <c r="N314" s="234"/>
      <c r="O314" s="234"/>
      <c r="P314" s="234"/>
      <c r="Q314" s="234"/>
      <c r="R314" s="234"/>
      <c r="S314" s="234"/>
      <c r="T314" s="235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6" t="s">
        <v>147</v>
      </c>
      <c r="AU314" s="236" t="s">
        <v>141</v>
      </c>
      <c r="AV314" s="13" t="s">
        <v>141</v>
      </c>
      <c r="AW314" s="13" t="s">
        <v>37</v>
      </c>
      <c r="AX314" s="13" t="s">
        <v>76</v>
      </c>
      <c r="AY314" s="236" t="s">
        <v>133</v>
      </c>
    </row>
    <row r="315" spans="1:51" s="13" customFormat="1" ht="12">
      <c r="A315" s="13"/>
      <c r="B315" s="226"/>
      <c r="C315" s="227"/>
      <c r="D315" s="219" t="s">
        <v>147</v>
      </c>
      <c r="E315" s="228" t="s">
        <v>19</v>
      </c>
      <c r="F315" s="229" t="s">
        <v>423</v>
      </c>
      <c r="G315" s="227"/>
      <c r="H315" s="230">
        <v>1.54</v>
      </c>
      <c r="I315" s="231"/>
      <c r="J315" s="227"/>
      <c r="K315" s="227"/>
      <c r="L315" s="232"/>
      <c r="M315" s="233"/>
      <c r="N315" s="234"/>
      <c r="O315" s="234"/>
      <c r="P315" s="234"/>
      <c r="Q315" s="234"/>
      <c r="R315" s="234"/>
      <c r="S315" s="234"/>
      <c r="T315" s="235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6" t="s">
        <v>147</v>
      </c>
      <c r="AU315" s="236" t="s">
        <v>141</v>
      </c>
      <c r="AV315" s="13" t="s">
        <v>141</v>
      </c>
      <c r="AW315" s="13" t="s">
        <v>37</v>
      </c>
      <c r="AX315" s="13" t="s">
        <v>76</v>
      </c>
      <c r="AY315" s="236" t="s">
        <v>133</v>
      </c>
    </row>
    <row r="316" spans="1:51" s="16" customFormat="1" ht="12">
      <c r="A316" s="16"/>
      <c r="B316" s="258"/>
      <c r="C316" s="259"/>
      <c r="D316" s="219" t="s">
        <v>147</v>
      </c>
      <c r="E316" s="260" t="s">
        <v>19</v>
      </c>
      <c r="F316" s="261" t="s">
        <v>180</v>
      </c>
      <c r="G316" s="259"/>
      <c r="H316" s="262">
        <v>18.61</v>
      </c>
      <c r="I316" s="263"/>
      <c r="J316" s="259"/>
      <c r="K316" s="259"/>
      <c r="L316" s="264"/>
      <c r="M316" s="265"/>
      <c r="N316" s="266"/>
      <c r="O316" s="266"/>
      <c r="P316" s="266"/>
      <c r="Q316" s="266"/>
      <c r="R316" s="266"/>
      <c r="S316" s="266"/>
      <c r="T316" s="267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T316" s="268" t="s">
        <v>147</v>
      </c>
      <c r="AU316" s="268" t="s">
        <v>141</v>
      </c>
      <c r="AV316" s="16" t="s">
        <v>140</v>
      </c>
      <c r="AW316" s="16" t="s">
        <v>37</v>
      </c>
      <c r="AX316" s="16" t="s">
        <v>84</v>
      </c>
      <c r="AY316" s="268" t="s">
        <v>133</v>
      </c>
    </row>
    <row r="317" spans="1:65" s="2" customFormat="1" ht="37.8" customHeight="1">
      <c r="A317" s="40"/>
      <c r="B317" s="41"/>
      <c r="C317" s="206" t="s">
        <v>424</v>
      </c>
      <c r="D317" s="206" t="s">
        <v>135</v>
      </c>
      <c r="E317" s="207" t="s">
        <v>425</v>
      </c>
      <c r="F317" s="208" t="s">
        <v>426</v>
      </c>
      <c r="G317" s="209" t="s">
        <v>138</v>
      </c>
      <c r="H317" s="210">
        <v>8.704</v>
      </c>
      <c r="I317" s="211"/>
      <c r="J317" s="212">
        <f>ROUND(I317*H317,2)</f>
        <v>0</v>
      </c>
      <c r="K317" s="208" t="s">
        <v>139</v>
      </c>
      <c r="L317" s="46"/>
      <c r="M317" s="213" t="s">
        <v>19</v>
      </c>
      <c r="N317" s="214" t="s">
        <v>48</v>
      </c>
      <c r="O317" s="86"/>
      <c r="P317" s="215">
        <f>O317*H317</f>
        <v>0</v>
      </c>
      <c r="Q317" s="215">
        <v>0.006</v>
      </c>
      <c r="R317" s="215">
        <f>Q317*H317</f>
        <v>0.052224000000000007</v>
      </c>
      <c r="S317" s="215">
        <v>0</v>
      </c>
      <c r="T317" s="216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17" t="s">
        <v>253</v>
      </c>
      <c r="AT317" s="217" t="s">
        <v>135</v>
      </c>
      <c r="AU317" s="217" t="s">
        <v>141</v>
      </c>
      <c r="AY317" s="19" t="s">
        <v>133</v>
      </c>
      <c r="BE317" s="218">
        <f>IF(N317="základní",J317,0)</f>
        <v>0</v>
      </c>
      <c r="BF317" s="218">
        <f>IF(N317="snížená",J317,0)</f>
        <v>0</v>
      </c>
      <c r="BG317" s="218">
        <f>IF(N317="zákl. přenesená",J317,0)</f>
        <v>0</v>
      </c>
      <c r="BH317" s="218">
        <f>IF(N317="sníž. přenesená",J317,0)</f>
        <v>0</v>
      </c>
      <c r="BI317" s="218">
        <f>IF(N317="nulová",J317,0)</f>
        <v>0</v>
      </c>
      <c r="BJ317" s="19" t="s">
        <v>141</v>
      </c>
      <c r="BK317" s="218">
        <f>ROUND(I317*H317,2)</f>
        <v>0</v>
      </c>
      <c r="BL317" s="19" t="s">
        <v>253</v>
      </c>
      <c r="BM317" s="217" t="s">
        <v>427</v>
      </c>
    </row>
    <row r="318" spans="1:47" s="2" customFormat="1" ht="12">
      <c r="A318" s="40"/>
      <c r="B318" s="41"/>
      <c r="C318" s="42"/>
      <c r="D318" s="219" t="s">
        <v>143</v>
      </c>
      <c r="E318" s="42"/>
      <c r="F318" s="220" t="s">
        <v>428</v>
      </c>
      <c r="G318" s="42"/>
      <c r="H318" s="42"/>
      <c r="I318" s="221"/>
      <c r="J318" s="42"/>
      <c r="K318" s="42"/>
      <c r="L318" s="46"/>
      <c r="M318" s="222"/>
      <c r="N318" s="223"/>
      <c r="O318" s="86"/>
      <c r="P318" s="86"/>
      <c r="Q318" s="86"/>
      <c r="R318" s="86"/>
      <c r="S318" s="86"/>
      <c r="T318" s="87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9" t="s">
        <v>143</v>
      </c>
      <c r="AU318" s="19" t="s">
        <v>141</v>
      </c>
    </row>
    <row r="319" spans="1:47" s="2" customFormat="1" ht="12">
      <c r="A319" s="40"/>
      <c r="B319" s="41"/>
      <c r="C319" s="42"/>
      <c r="D319" s="224" t="s">
        <v>145</v>
      </c>
      <c r="E319" s="42"/>
      <c r="F319" s="225" t="s">
        <v>429</v>
      </c>
      <c r="G319" s="42"/>
      <c r="H319" s="42"/>
      <c r="I319" s="221"/>
      <c r="J319" s="42"/>
      <c r="K319" s="42"/>
      <c r="L319" s="46"/>
      <c r="M319" s="222"/>
      <c r="N319" s="223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145</v>
      </c>
      <c r="AU319" s="19" t="s">
        <v>141</v>
      </c>
    </row>
    <row r="320" spans="1:51" s="13" customFormat="1" ht="12">
      <c r="A320" s="13"/>
      <c r="B320" s="226"/>
      <c r="C320" s="227"/>
      <c r="D320" s="219" t="s">
        <v>147</v>
      </c>
      <c r="E320" s="228" t="s">
        <v>19</v>
      </c>
      <c r="F320" s="229" t="s">
        <v>251</v>
      </c>
      <c r="G320" s="227"/>
      <c r="H320" s="230">
        <v>1.7</v>
      </c>
      <c r="I320" s="231"/>
      <c r="J320" s="227"/>
      <c r="K320" s="227"/>
      <c r="L320" s="232"/>
      <c r="M320" s="233"/>
      <c r="N320" s="234"/>
      <c r="O320" s="234"/>
      <c r="P320" s="234"/>
      <c r="Q320" s="234"/>
      <c r="R320" s="234"/>
      <c r="S320" s="234"/>
      <c r="T320" s="235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6" t="s">
        <v>147</v>
      </c>
      <c r="AU320" s="236" t="s">
        <v>141</v>
      </c>
      <c r="AV320" s="13" t="s">
        <v>141</v>
      </c>
      <c r="AW320" s="13" t="s">
        <v>37</v>
      </c>
      <c r="AX320" s="13" t="s">
        <v>76</v>
      </c>
      <c r="AY320" s="236" t="s">
        <v>133</v>
      </c>
    </row>
    <row r="321" spans="1:51" s="13" customFormat="1" ht="12">
      <c r="A321" s="13"/>
      <c r="B321" s="226"/>
      <c r="C321" s="227"/>
      <c r="D321" s="219" t="s">
        <v>147</v>
      </c>
      <c r="E321" s="228" t="s">
        <v>19</v>
      </c>
      <c r="F321" s="229" t="s">
        <v>252</v>
      </c>
      <c r="G321" s="227"/>
      <c r="H321" s="230">
        <v>2.652</v>
      </c>
      <c r="I321" s="231"/>
      <c r="J321" s="227"/>
      <c r="K321" s="227"/>
      <c r="L321" s="232"/>
      <c r="M321" s="233"/>
      <c r="N321" s="234"/>
      <c r="O321" s="234"/>
      <c r="P321" s="234"/>
      <c r="Q321" s="234"/>
      <c r="R321" s="234"/>
      <c r="S321" s="234"/>
      <c r="T321" s="235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6" t="s">
        <v>147</v>
      </c>
      <c r="AU321" s="236" t="s">
        <v>141</v>
      </c>
      <c r="AV321" s="13" t="s">
        <v>141</v>
      </c>
      <c r="AW321" s="13" t="s">
        <v>37</v>
      </c>
      <c r="AX321" s="13" t="s">
        <v>76</v>
      </c>
      <c r="AY321" s="236" t="s">
        <v>133</v>
      </c>
    </row>
    <row r="322" spans="1:51" s="16" customFormat="1" ht="12">
      <c r="A322" s="16"/>
      <c r="B322" s="258"/>
      <c r="C322" s="259"/>
      <c r="D322" s="219" t="s">
        <v>147</v>
      </c>
      <c r="E322" s="260" t="s">
        <v>19</v>
      </c>
      <c r="F322" s="261" t="s">
        <v>180</v>
      </c>
      <c r="G322" s="259"/>
      <c r="H322" s="262">
        <v>4.352</v>
      </c>
      <c r="I322" s="263"/>
      <c r="J322" s="259"/>
      <c r="K322" s="259"/>
      <c r="L322" s="264"/>
      <c r="M322" s="265"/>
      <c r="N322" s="266"/>
      <c r="O322" s="266"/>
      <c r="P322" s="266"/>
      <c r="Q322" s="266"/>
      <c r="R322" s="266"/>
      <c r="S322" s="266"/>
      <c r="T322" s="267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T322" s="268" t="s">
        <v>147</v>
      </c>
      <c r="AU322" s="268" t="s">
        <v>141</v>
      </c>
      <c r="AV322" s="16" t="s">
        <v>140</v>
      </c>
      <c r="AW322" s="16" t="s">
        <v>37</v>
      </c>
      <c r="AX322" s="16" t="s">
        <v>84</v>
      </c>
      <c r="AY322" s="268" t="s">
        <v>133</v>
      </c>
    </row>
    <row r="323" spans="1:51" s="13" customFormat="1" ht="12">
      <c r="A323" s="13"/>
      <c r="B323" s="226"/>
      <c r="C323" s="227"/>
      <c r="D323" s="219" t="s">
        <v>147</v>
      </c>
      <c r="E323" s="227"/>
      <c r="F323" s="229" t="s">
        <v>430</v>
      </c>
      <c r="G323" s="227"/>
      <c r="H323" s="230">
        <v>8.704</v>
      </c>
      <c r="I323" s="231"/>
      <c r="J323" s="227"/>
      <c r="K323" s="227"/>
      <c r="L323" s="232"/>
      <c r="M323" s="233"/>
      <c r="N323" s="234"/>
      <c r="O323" s="234"/>
      <c r="P323" s="234"/>
      <c r="Q323" s="234"/>
      <c r="R323" s="234"/>
      <c r="S323" s="234"/>
      <c r="T323" s="235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6" t="s">
        <v>147</v>
      </c>
      <c r="AU323" s="236" t="s">
        <v>141</v>
      </c>
      <c r="AV323" s="13" t="s">
        <v>141</v>
      </c>
      <c r="AW323" s="13" t="s">
        <v>4</v>
      </c>
      <c r="AX323" s="13" t="s">
        <v>84</v>
      </c>
      <c r="AY323" s="236" t="s">
        <v>133</v>
      </c>
    </row>
    <row r="324" spans="1:65" s="2" customFormat="1" ht="37.8" customHeight="1">
      <c r="A324" s="40"/>
      <c r="B324" s="41"/>
      <c r="C324" s="206" t="s">
        <v>431</v>
      </c>
      <c r="D324" s="206" t="s">
        <v>135</v>
      </c>
      <c r="E324" s="207" t="s">
        <v>432</v>
      </c>
      <c r="F324" s="208" t="s">
        <v>433</v>
      </c>
      <c r="G324" s="209" t="s">
        <v>138</v>
      </c>
      <c r="H324" s="210">
        <v>1.536</v>
      </c>
      <c r="I324" s="211"/>
      <c r="J324" s="212">
        <f>ROUND(I324*H324,2)</f>
        <v>0</v>
      </c>
      <c r="K324" s="208" t="s">
        <v>139</v>
      </c>
      <c r="L324" s="46"/>
      <c r="M324" s="213" t="s">
        <v>19</v>
      </c>
      <c r="N324" s="214" t="s">
        <v>48</v>
      </c>
      <c r="O324" s="86"/>
      <c r="P324" s="215">
        <f>O324*H324</f>
        <v>0</v>
      </c>
      <c r="Q324" s="215">
        <v>0.00601</v>
      </c>
      <c r="R324" s="215">
        <f>Q324*H324</f>
        <v>0.00923136</v>
      </c>
      <c r="S324" s="215">
        <v>0</v>
      </c>
      <c r="T324" s="216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17" t="s">
        <v>253</v>
      </c>
      <c r="AT324" s="217" t="s">
        <v>135</v>
      </c>
      <c r="AU324" s="217" t="s">
        <v>141</v>
      </c>
      <c r="AY324" s="19" t="s">
        <v>133</v>
      </c>
      <c r="BE324" s="218">
        <f>IF(N324="základní",J324,0)</f>
        <v>0</v>
      </c>
      <c r="BF324" s="218">
        <f>IF(N324="snížená",J324,0)</f>
        <v>0</v>
      </c>
      <c r="BG324" s="218">
        <f>IF(N324="zákl. přenesená",J324,0)</f>
        <v>0</v>
      </c>
      <c r="BH324" s="218">
        <f>IF(N324="sníž. přenesená",J324,0)</f>
        <v>0</v>
      </c>
      <c r="BI324" s="218">
        <f>IF(N324="nulová",J324,0)</f>
        <v>0</v>
      </c>
      <c r="BJ324" s="19" t="s">
        <v>141</v>
      </c>
      <c r="BK324" s="218">
        <f>ROUND(I324*H324,2)</f>
        <v>0</v>
      </c>
      <c r="BL324" s="19" t="s">
        <v>253</v>
      </c>
      <c r="BM324" s="217" t="s">
        <v>434</v>
      </c>
    </row>
    <row r="325" spans="1:47" s="2" customFormat="1" ht="12">
      <c r="A325" s="40"/>
      <c r="B325" s="41"/>
      <c r="C325" s="42"/>
      <c r="D325" s="219" t="s">
        <v>143</v>
      </c>
      <c r="E325" s="42"/>
      <c r="F325" s="220" t="s">
        <v>435</v>
      </c>
      <c r="G325" s="42"/>
      <c r="H325" s="42"/>
      <c r="I325" s="221"/>
      <c r="J325" s="42"/>
      <c r="K325" s="42"/>
      <c r="L325" s="46"/>
      <c r="M325" s="222"/>
      <c r="N325" s="223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143</v>
      </c>
      <c r="AU325" s="19" t="s">
        <v>141</v>
      </c>
    </row>
    <row r="326" spans="1:47" s="2" customFormat="1" ht="12">
      <c r="A326" s="40"/>
      <c r="B326" s="41"/>
      <c r="C326" s="42"/>
      <c r="D326" s="224" t="s">
        <v>145</v>
      </c>
      <c r="E326" s="42"/>
      <c r="F326" s="225" t="s">
        <v>436</v>
      </c>
      <c r="G326" s="42"/>
      <c r="H326" s="42"/>
      <c r="I326" s="221"/>
      <c r="J326" s="42"/>
      <c r="K326" s="42"/>
      <c r="L326" s="46"/>
      <c r="M326" s="222"/>
      <c r="N326" s="223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145</v>
      </c>
      <c r="AU326" s="19" t="s">
        <v>141</v>
      </c>
    </row>
    <row r="327" spans="1:51" s="13" customFormat="1" ht="12">
      <c r="A327" s="13"/>
      <c r="B327" s="226"/>
      <c r="C327" s="227"/>
      <c r="D327" s="219" t="s">
        <v>147</v>
      </c>
      <c r="E327" s="228" t="s">
        <v>19</v>
      </c>
      <c r="F327" s="229" t="s">
        <v>437</v>
      </c>
      <c r="G327" s="227"/>
      <c r="H327" s="230">
        <v>0.768</v>
      </c>
      <c r="I327" s="231"/>
      <c r="J327" s="227"/>
      <c r="K327" s="227"/>
      <c r="L327" s="232"/>
      <c r="M327" s="233"/>
      <c r="N327" s="234"/>
      <c r="O327" s="234"/>
      <c r="P327" s="234"/>
      <c r="Q327" s="234"/>
      <c r="R327" s="234"/>
      <c r="S327" s="234"/>
      <c r="T327" s="235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6" t="s">
        <v>147</v>
      </c>
      <c r="AU327" s="236" t="s">
        <v>141</v>
      </c>
      <c r="AV327" s="13" t="s">
        <v>141</v>
      </c>
      <c r="AW327" s="13" t="s">
        <v>37</v>
      </c>
      <c r="AX327" s="13" t="s">
        <v>84</v>
      </c>
      <c r="AY327" s="236" t="s">
        <v>133</v>
      </c>
    </row>
    <row r="328" spans="1:51" s="13" customFormat="1" ht="12">
      <c r="A328" s="13"/>
      <c r="B328" s="226"/>
      <c r="C328" s="227"/>
      <c r="D328" s="219" t="s">
        <v>147</v>
      </c>
      <c r="E328" s="227"/>
      <c r="F328" s="229" t="s">
        <v>438</v>
      </c>
      <c r="G328" s="227"/>
      <c r="H328" s="230">
        <v>1.536</v>
      </c>
      <c r="I328" s="231"/>
      <c r="J328" s="227"/>
      <c r="K328" s="227"/>
      <c r="L328" s="232"/>
      <c r="M328" s="233"/>
      <c r="N328" s="234"/>
      <c r="O328" s="234"/>
      <c r="P328" s="234"/>
      <c r="Q328" s="234"/>
      <c r="R328" s="234"/>
      <c r="S328" s="234"/>
      <c r="T328" s="235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6" t="s">
        <v>147</v>
      </c>
      <c r="AU328" s="236" t="s">
        <v>141</v>
      </c>
      <c r="AV328" s="13" t="s">
        <v>141</v>
      </c>
      <c r="AW328" s="13" t="s">
        <v>4</v>
      </c>
      <c r="AX328" s="13" t="s">
        <v>84</v>
      </c>
      <c r="AY328" s="236" t="s">
        <v>133</v>
      </c>
    </row>
    <row r="329" spans="1:65" s="2" customFormat="1" ht="33" customHeight="1">
      <c r="A329" s="40"/>
      <c r="B329" s="41"/>
      <c r="C329" s="206" t="s">
        <v>439</v>
      </c>
      <c r="D329" s="206" t="s">
        <v>135</v>
      </c>
      <c r="E329" s="207" t="s">
        <v>440</v>
      </c>
      <c r="F329" s="208" t="s">
        <v>441</v>
      </c>
      <c r="G329" s="209" t="s">
        <v>442</v>
      </c>
      <c r="H329" s="279"/>
      <c r="I329" s="211"/>
      <c r="J329" s="212">
        <f>ROUND(I329*H329,2)</f>
        <v>0</v>
      </c>
      <c r="K329" s="208" t="s">
        <v>139</v>
      </c>
      <c r="L329" s="46"/>
      <c r="M329" s="213" t="s">
        <v>19</v>
      </c>
      <c r="N329" s="214" t="s">
        <v>48</v>
      </c>
      <c r="O329" s="86"/>
      <c r="P329" s="215">
        <f>O329*H329</f>
        <v>0</v>
      </c>
      <c r="Q329" s="215">
        <v>0</v>
      </c>
      <c r="R329" s="215">
        <f>Q329*H329</f>
        <v>0</v>
      </c>
      <c r="S329" s="215">
        <v>0</v>
      </c>
      <c r="T329" s="216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17" t="s">
        <v>253</v>
      </c>
      <c r="AT329" s="217" t="s">
        <v>135</v>
      </c>
      <c r="AU329" s="217" t="s">
        <v>141</v>
      </c>
      <c r="AY329" s="19" t="s">
        <v>133</v>
      </c>
      <c r="BE329" s="218">
        <f>IF(N329="základní",J329,0)</f>
        <v>0</v>
      </c>
      <c r="BF329" s="218">
        <f>IF(N329="snížená",J329,0)</f>
        <v>0</v>
      </c>
      <c r="BG329" s="218">
        <f>IF(N329="zákl. přenesená",J329,0)</f>
        <v>0</v>
      </c>
      <c r="BH329" s="218">
        <f>IF(N329="sníž. přenesená",J329,0)</f>
        <v>0</v>
      </c>
      <c r="BI329" s="218">
        <f>IF(N329="nulová",J329,0)</f>
        <v>0</v>
      </c>
      <c r="BJ329" s="19" t="s">
        <v>141</v>
      </c>
      <c r="BK329" s="218">
        <f>ROUND(I329*H329,2)</f>
        <v>0</v>
      </c>
      <c r="BL329" s="19" t="s">
        <v>253</v>
      </c>
      <c r="BM329" s="217" t="s">
        <v>443</v>
      </c>
    </row>
    <row r="330" spans="1:47" s="2" customFormat="1" ht="12">
      <c r="A330" s="40"/>
      <c r="B330" s="41"/>
      <c r="C330" s="42"/>
      <c r="D330" s="219" t="s">
        <v>143</v>
      </c>
      <c r="E330" s="42"/>
      <c r="F330" s="220" t="s">
        <v>444</v>
      </c>
      <c r="G330" s="42"/>
      <c r="H330" s="42"/>
      <c r="I330" s="221"/>
      <c r="J330" s="42"/>
      <c r="K330" s="42"/>
      <c r="L330" s="46"/>
      <c r="M330" s="222"/>
      <c r="N330" s="223"/>
      <c r="O330" s="86"/>
      <c r="P330" s="86"/>
      <c r="Q330" s="86"/>
      <c r="R330" s="86"/>
      <c r="S330" s="86"/>
      <c r="T330" s="87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T330" s="19" t="s">
        <v>143</v>
      </c>
      <c r="AU330" s="19" t="s">
        <v>141</v>
      </c>
    </row>
    <row r="331" spans="1:47" s="2" customFormat="1" ht="12">
      <c r="A331" s="40"/>
      <c r="B331" s="41"/>
      <c r="C331" s="42"/>
      <c r="D331" s="224" t="s">
        <v>145</v>
      </c>
      <c r="E331" s="42"/>
      <c r="F331" s="225" t="s">
        <v>445</v>
      </c>
      <c r="G331" s="42"/>
      <c r="H331" s="42"/>
      <c r="I331" s="221"/>
      <c r="J331" s="42"/>
      <c r="K331" s="42"/>
      <c r="L331" s="46"/>
      <c r="M331" s="222"/>
      <c r="N331" s="223"/>
      <c r="O331" s="86"/>
      <c r="P331" s="86"/>
      <c r="Q331" s="86"/>
      <c r="R331" s="86"/>
      <c r="S331" s="86"/>
      <c r="T331" s="87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145</v>
      </c>
      <c r="AU331" s="19" t="s">
        <v>141</v>
      </c>
    </row>
    <row r="332" spans="1:63" s="12" customFormat="1" ht="22.8" customHeight="1">
      <c r="A332" s="12"/>
      <c r="B332" s="190"/>
      <c r="C332" s="191"/>
      <c r="D332" s="192" t="s">
        <v>75</v>
      </c>
      <c r="E332" s="204" t="s">
        <v>446</v>
      </c>
      <c r="F332" s="204" t="s">
        <v>447</v>
      </c>
      <c r="G332" s="191"/>
      <c r="H332" s="191"/>
      <c r="I332" s="194"/>
      <c r="J332" s="205">
        <f>BK332</f>
        <v>0</v>
      </c>
      <c r="K332" s="191"/>
      <c r="L332" s="196"/>
      <c r="M332" s="197"/>
      <c r="N332" s="198"/>
      <c r="O332" s="198"/>
      <c r="P332" s="199">
        <f>SUM(P333:P350)</f>
        <v>0</v>
      </c>
      <c r="Q332" s="198"/>
      <c r="R332" s="199">
        <f>SUM(R333:R350)</f>
        <v>0.0154012</v>
      </c>
      <c r="S332" s="198"/>
      <c r="T332" s="200">
        <f>SUM(T333:T350)</f>
        <v>0.024708400000000002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01" t="s">
        <v>141</v>
      </c>
      <c r="AT332" s="202" t="s">
        <v>75</v>
      </c>
      <c r="AU332" s="202" t="s">
        <v>84</v>
      </c>
      <c r="AY332" s="201" t="s">
        <v>133</v>
      </c>
      <c r="BK332" s="203">
        <f>SUM(BK333:BK350)</f>
        <v>0</v>
      </c>
    </row>
    <row r="333" spans="1:65" s="2" customFormat="1" ht="21.75" customHeight="1">
      <c r="A333" s="40"/>
      <c r="B333" s="41"/>
      <c r="C333" s="206" t="s">
        <v>448</v>
      </c>
      <c r="D333" s="206" t="s">
        <v>135</v>
      </c>
      <c r="E333" s="207" t="s">
        <v>449</v>
      </c>
      <c r="F333" s="208" t="s">
        <v>450</v>
      </c>
      <c r="G333" s="209" t="s">
        <v>256</v>
      </c>
      <c r="H333" s="210">
        <v>11.08</v>
      </c>
      <c r="I333" s="211"/>
      <c r="J333" s="212">
        <f>ROUND(I333*H333,2)</f>
        <v>0</v>
      </c>
      <c r="K333" s="208" t="s">
        <v>139</v>
      </c>
      <c r="L333" s="46"/>
      <c r="M333" s="213" t="s">
        <v>19</v>
      </c>
      <c r="N333" s="214" t="s">
        <v>48</v>
      </c>
      <c r="O333" s="86"/>
      <c r="P333" s="215">
        <f>O333*H333</f>
        <v>0</v>
      </c>
      <c r="Q333" s="215">
        <v>0</v>
      </c>
      <c r="R333" s="215">
        <f>Q333*H333</f>
        <v>0</v>
      </c>
      <c r="S333" s="215">
        <v>0.00223</v>
      </c>
      <c r="T333" s="216">
        <f>S333*H333</f>
        <v>0.024708400000000002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17" t="s">
        <v>253</v>
      </c>
      <c r="AT333" s="217" t="s">
        <v>135</v>
      </c>
      <c r="AU333" s="217" t="s">
        <v>141</v>
      </c>
      <c r="AY333" s="19" t="s">
        <v>133</v>
      </c>
      <c r="BE333" s="218">
        <f>IF(N333="základní",J333,0)</f>
        <v>0</v>
      </c>
      <c r="BF333" s="218">
        <f>IF(N333="snížená",J333,0)</f>
        <v>0</v>
      </c>
      <c r="BG333" s="218">
        <f>IF(N333="zákl. přenesená",J333,0)</f>
        <v>0</v>
      </c>
      <c r="BH333" s="218">
        <f>IF(N333="sníž. přenesená",J333,0)</f>
        <v>0</v>
      </c>
      <c r="BI333" s="218">
        <f>IF(N333="nulová",J333,0)</f>
        <v>0</v>
      </c>
      <c r="BJ333" s="19" t="s">
        <v>141</v>
      </c>
      <c r="BK333" s="218">
        <f>ROUND(I333*H333,2)</f>
        <v>0</v>
      </c>
      <c r="BL333" s="19" t="s">
        <v>253</v>
      </c>
      <c r="BM333" s="217" t="s">
        <v>451</v>
      </c>
    </row>
    <row r="334" spans="1:47" s="2" customFormat="1" ht="12">
      <c r="A334" s="40"/>
      <c r="B334" s="41"/>
      <c r="C334" s="42"/>
      <c r="D334" s="219" t="s">
        <v>143</v>
      </c>
      <c r="E334" s="42"/>
      <c r="F334" s="220" t="s">
        <v>452</v>
      </c>
      <c r="G334" s="42"/>
      <c r="H334" s="42"/>
      <c r="I334" s="221"/>
      <c r="J334" s="42"/>
      <c r="K334" s="42"/>
      <c r="L334" s="46"/>
      <c r="M334" s="222"/>
      <c r="N334" s="223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143</v>
      </c>
      <c r="AU334" s="19" t="s">
        <v>141</v>
      </c>
    </row>
    <row r="335" spans="1:47" s="2" customFormat="1" ht="12">
      <c r="A335" s="40"/>
      <c r="B335" s="41"/>
      <c r="C335" s="42"/>
      <c r="D335" s="224" t="s">
        <v>145</v>
      </c>
      <c r="E335" s="42"/>
      <c r="F335" s="225" t="s">
        <v>453</v>
      </c>
      <c r="G335" s="42"/>
      <c r="H335" s="42"/>
      <c r="I335" s="221"/>
      <c r="J335" s="42"/>
      <c r="K335" s="42"/>
      <c r="L335" s="46"/>
      <c r="M335" s="222"/>
      <c r="N335" s="223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145</v>
      </c>
      <c r="AU335" s="19" t="s">
        <v>141</v>
      </c>
    </row>
    <row r="336" spans="1:51" s="13" customFormat="1" ht="12">
      <c r="A336" s="13"/>
      <c r="B336" s="226"/>
      <c r="C336" s="227"/>
      <c r="D336" s="219" t="s">
        <v>147</v>
      </c>
      <c r="E336" s="228" t="s">
        <v>19</v>
      </c>
      <c r="F336" s="229" t="s">
        <v>454</v>
      </c>
      <c r="G336" s="227"/>
      <c r="H336" s="230">
        <v>4.06</v>
      </c>
      <c r="I336" s="231"/>
      <c r="J336" s="227"/>
      <c r="K336" s="227"/>
      <c r="L336" s="232"/>
      <c r="M336" s="233"/>
      <c r="N336" s="234"/>
      <c r="O336" s="234"/>
      <c r="P336" s="234"/>
      <c r="Q336" s="234"/>
      <c r="R336" s="234"/>
      <c r="S336" s="234"/>
      <c r="T336" s="235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6" t="s">
        <v>147</v>
      </c>
      <c r="AU336" s="236" t="s">
        <v>141</v>
      </c>
      <c r="AV336" s="13" t="s">
        <v>141</v>
      </c>
      <c r="AW336" s="13" t="s">
        <v>37</v>
      </c>
      <c r="AX336" s="13" t="s">
        <v>76</v>
      </c>
      <c r="AY336" s="236" t="s">
        <v>133</v>
      </c>
    </row>
    <row r="337" spans="1:51" s="13" customFormat="1" ht="12">
      <c r="A337" s="13"/>
      <c r="B337" s="226"/>
      <c r="C337" s="227"/>
      <c r="D337" s="219" t="s">
        <v>147</v>
      </c>
      <c r="E337" s="228" t="s">
        <v>19</v>
      </c>
      <c r="F337" s="229" t="s">
        <v>455</v>
      </c>
      <c r="G337" s="227"/>
      <c r="H337" s="230">
        <v>7.02</v>
      </c>
      <c r="I337" s="231"/>
      <c r="J337" s="227"/>
      <c r="K337" s="227"/>
      <c r="L337" s="232"/>
      <c r="M337" s="233"/>
      <c r="N337" s="234"/>
      <c r="O337" s="234"/>
      <c r="P337" s="234"/>
      <c r="Q337" s="234"/>
      <c r="R337" s="234"/>
      <c r="S337" s="234"/>
      <c r="T337" s="235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6" t="s">
        <v>147</v>
      </c>
      <c r="AU337" s="236" t="s">
        <v>141</v>
      </c>
      <c r="AV337" s="13" t="s">
        <v>141</v>
      </c>
      <c r="AW337" s="13" t="s">
        <v>37</v>
      </c>
      <c r="AX337" s="13" t="s">
        <v>76</v>
      </c>
      <c r="AY337" s="236" t="s">
        <v>133</v>
      </c>
    </row>
    <row r="338" spans="1:51" s="16" customFormat="1" ht="12">
      <c r="A338" s="16"/>
      <c r="B338" s="258"/>
      <c r="C338" s="259"/>
      <c r="D338" s="219" t="s">
        <v>147</v>
      </c>
      <c r="E338" s="260" t="s">
        <v>19</v>
      </c>
      <c r="F338" s="261" t="s">
        <v>180</v>
      </c>
      <c r="G338" s="259"/>
      <c r="H338" s="262">
        <v>11.08</v>
      </c>
      <c r="I338" s="263"/>
      <c r="J338" s="259"/>
      <c r="K338" s="259"/>
      <c r="L338" s="264"/>
      <c r="M338" s="265"/>
      <c r="N338" s="266"/>
      <c r="O338" s="266"/>
      <c r="P338" s="266"/>
      <c r="Q338" s="266"/>
      <c r="R338" s="266"/>
      <c r="S338" s="266"/>
      <c r="T338" s="267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T338" s="268" t="s">
        <v>147</v>
      </c>
      <c r="AU338" s="268" t="s">
        <v>141</v>
      </c>
      <c r="AV338" s="16" t="s">
        <v>140</v>
      </c>
      <c r="AW338" s="16" t="s">
        <v>37</v>
      </c>
      <c r="AX338" s="16" t="s">
        <v>84</v>
      </c>
      <c r="AY338" s="268" t="s">
        <v>133</v>
      </c>
    </row>
    <row r="339" spans="1:65" s="2" customFormat="1" ht="24.15" customHeight="1">
      <c r="A339" s="40"/>
      <c r="B339" s="41"/>
      <c r="C339" s="206" t="s">
        <v>456</v>
      </c>
      <c r="D339" s="206" t="s">
        <v>135</v>
      </c>
      <c r="E339" s="207" t="s">
        <v>457</v>
      </c>
      <c r="F339" s="208" t="s">
        <v>458</v>
      </c>
      <c r="G339" s="209" t="s">
        <v>256</v>
      </c>
      <c r="H339" s="210">
        <v>11.08</v>
      </c>
      <c r="I339" s="211"/>
      <c r="J339" s="212">
        <f>ROUND(I339*H339,2)</f>
        <v>0</v>
      </c>
      <c r="K339" s="208" t="s">
        <v>139</v>
      </c>
      <c r="L339" s="46"/>
      <c r="M339" s="213" t="s">
        <v>19</v>
      </c>
      <c r="N339" s="214" t="s">
        <v>48</v>
      </c>
      <c r="O339" s="86"/>
      <c r="P339" s="215">
        <f>O339*H339</f>
        <v>0</v>
      </c>
      <c r="Q339" s="215">
        <v>0.00139</v>
      </c>
      <c r="R339" s="215">
        <f>Q339*H339</f>
        <v>0.0154012</v>
      </c>
      <c r="S339" s="215">
        <v>0</v>
      </c>
      <c r="T339" s="216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17" t="s">
        <v>253</v>
      </c>
      <c r="AT339" s="217" t="s">
        <v>135</v>
      </c>
      <c r="AU339" s="217" t="s">
        <v>141</v>
      </c>
      <c r="AY339" s="19" t="s">
        <v>133</v>
      </c>
      <c r="BE339" s="218">
        <f>IF(N339="základní",J339,0)</f>
        <v>0</v>
      </c>
      <c r="BF339" s="218">
        <f>IF(N339="snížená",J339,0)</f>
        <v>0</v>
      </c>
      <c r="BG339" s="218">
        <f>IF(N339="zákl. přenesená",J339,0)</f>
        <v>0</v>
      </c>
      <c r="BH339" s="218">
        <f>IF(N339="sníž. přenesená",J339,0)</f>
        <v>0</v>
      </c>
      <c r="BI339" s="218">
        <f>IF(N339="nulová",J339,0)</f>
        <v>0</v>
      </c>
      <c r="BJ339" s="19" t="s">
        <v>141</v>
      </c>
      <c r="BK339" s="218">
        <f>ROUND(I339*H339,2)</f>
        <v>0</v>
      </c>
      <c r="BL339" s="19" t="s">
        <v>253</v>
      </c>
      <c r="BM339" s="217" t="s">
        <v>459</v>
      </c>
    </row>
    <row r="340" spans="1:47" s="2" customFormat="1" ht="12">
      <c r="A340" s="40"/>
      <c r="B340" s="41"/>
      <c r="C340" s="42"/>
      <c r="D340" s="219" t="s">
        <v>143</v>
      </c>
      <c r="E340" s="42"/>
      <c r="F340" s="220" t="s">
        <v>460</v>
      </c>
      <c r="G340" s="42"/>
      <c r="H340" s="42"/>
      <c r="I340" s="221"/>
      <c r="J340" s="42"/>
      <c r="K340" s="42"/>
      <c r="L340" s="46"/>
      <c r="M340" s="222"/>
      <c r="N340" s="223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143</v>
      </c>
      <c r="AU340" s="19" t="s">
        <v>141</v>
      </c>
    </row>
    <row r="341" spans="1:47" s="2" customFormat="1" ht="12">
      <c r="A341" s="40"/>
      <c r="B341" s="41"/>
      <c r="C341" s="42"/>
      <c r="D341" s="224" t="s">
        <v>145</v>
      </c>
      <c r="E341" s="42"/>
      <c r="F341" s="225" t="s">
        <v>461</v>
      </c>
      <c r="G341" s="42"/>
      <c r="H341" s="42"/>
      <c r="I341" s="221"/>
      <c r="J341" s="42"/>
      <c r="K341" s="42"/>
      <c r="L341" s="46"/>
      <c r="M341" s="222"/>
      <c r="N341" s="223"/>
      <c r="O341" s="86"/>
      <c r="P341" s="86"/>
      <c r="Q341" s="86"/>
      <c r="R341" s="86"/>
      <c r="S341" s="86"/>
      <c r="T341" s="87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T341" s="19" t="s">
        <v>145</v>
      </c>
      <c r="AU341" s="19" t="s">
        <v>141</v>
      </c>
    </row>
    <row r="342" spans="1:51" s="13" customFormat="1" ht="12">
      <c r="A342" s="13"/>
      <c r="B342" s="226"/>
      <c r="C342" s="227"/>
      <c r="D342" s="219" t="s">
        <v>147</v>
      </c>
      <c r="E342" s="228" t="s">
        <v>19</v>
      </c>
      <c r="F342" s="229" t="s">
        <v>454</v>
      </c>
      <c r="G342" s="227"/>
      <c r="H342" s="230">
        <v>4.06</v>
      </c>
      <c r="I342" s="231"/>
      <c r="J342" s="227"/>
      <c r="K342" s="227"/>
      <c r="L342" s="232"/>
      <c r="M342" s="233"/>
      <c r="N342" s="234"/>
      <c r="O342" s="234"/>
      <c r="P342" s="234"/>
      <c r="Q342" s="234"/>
      <c r="R342" s="234"/>
      <c r="S342" s="234"/>
      <c r="T342" s="235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6" t="s">
        <v>147</v>
      </c>
      <c r="AU342" s="236" t="s">
        <v>141</v>
      </c>
      <c r="AV342" s="13" t="s">
        <v>141</v>
      </c>
      <c r="AW342" s="13" t="s">
        <v>37</v>
      </c>
      <c r="AX342" s="13" t="s">
        <v>76</v>
      </c>
      <c r="AY342" s="236" t="s">
        <v>133</v>
      </c>
    </row>
    <row r="343" spans="1:51" s="13" customFormat="1" ht="12">
      <c r="A343" s="13"/>
      <c r="B343" s="226"/>
      <c r="C343" s="227"/>
      <c r="D343" s="219" t="s">
        <v>147</v>
      </c>
      <c r="E343" s="228" t="s">
        <v>19</v>
      </c>
      <c r="F343" s="229" t="s">
        <v>455</v>
      </c>
      <c r="G343" s="227"/>
      <c r="H343" s="230">
        <v>7.02</v>
      </c>
      <c r="I343" s="231"/>
      <c r="J343" s="227"/>
      <c r="K343" s="227"/>
      <c r="L343" s="232"/>
      <c r="M343" s="233"/>
      <c r="N343" s="234"/>
      <c r="O343" s="234"/>
      <c r="P343" s="234"/>
      <c r="Q343" s="234"/>
      <c r="R343" s="234"/>
      <c r="S343" s="234"/>
      <c r="T343" s="235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6" t="s">
        <v>147</v>
      </c>
      <c r="AU343" s="236" t="s">
        <v>141</v>
      </c>
      <c r="AV343" s="13" t="s">
        <v>141</v>
      </c>
      <c r="AW343" s="13" t="s">
        <v>37</v>
      </c>
      <c r="AX343" s="13" t="s">
        <v>76</v>
      </c>
      <c r="AY343" s="236" t="s">
        <v>133</v>
      </c>
    </row>
    <row r="344" spans="1:51" s="16" customFormat="1" ht="12">
      <c r="A344" s="16"/>
      <c r="B344" s="258"/>
      <c r="C344" s="259"/>
      <c r="D344" s="219" t="s">
        <v>147</v>
      </c>
      <c r="E344" s="260" t="s">
        <v>19</v>
      </c>
      <c r="F344" s="261" t="s">
        <v>180</v>
      </c>
      <c r="G344" s="259"/>
      <c r="H344" s="262">
        <v>11.08</v>
      </c>
      <c r="I344" s="263"/>
      <c r="J344" s="259"/>
      <c r="K344" s="259"/>
      <c r="L344" s="264"/>
      <c r="M344" s="265"/>
      <c r="N344" s="266"/>
      <c r="O344" s="266"/>
      <c r="P344" s="266"/>
      <c r="Q344" s="266"/>
      <c r="R344" s="266"/>
      <c r="S344" s="266"/>
      <c r="T344" s="267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T344" s="268" t="s">
        <v>147</v>
      </c>
      <c r="AU344" s="268" t="s">
        <v>141</v>
      </c>
      <c r="AV344" s="16" t="s">
        <v>140</v>
      </c>
      <c r="AW344" s="16" t="s">
        <v>37</v>
      </c>
      <c r="AX344" s="16" t="s">
        <v>84</v>
      </c>
      <c r="AY344" s="268" t="s">
        <v>133</v>
      </c>
    </row>
    <row r="345" spans="1:65" s="2" customFormat="1" ht="33" customHeight="1">
      <c r="A345" s="40"/>
      <c r="B345" s="41"/>
      <c r="C345" s="206" t="s">
        <v>462</v>
      </c>
      <c r="D345" s="206" t="s">
        <v>135</v>
      </c>
      <c r="E345" s="207" t="s">
        <v>463</v>
      </c>
      <c r="F345" s="208" t="s">
        <v>464</v>
      </c>
      <c r="G345" s="209" t="s">
        <v>153</v>
      </c>
      <c r="H345" s="210">
        <v>6</v>
      </c>
      <c r="I345" s="211"/>
      <c r="J345" s="212">
        <f>ROUND(I345*H345,2)</f>
        <v>0</v>
      </c>
      <c r="K345" s="208" t="s">
        <v>139</v>
      </c>
      <c r="L345" s="46"/>
      <c r="M345" s="213" t="s">
        <v>19</v>
      </c>
      <c r="N345" s="214" t="s">
        <v>48</v>
      </c>
      <c r="O345" s="86"/>
      <c r="P345" s="215">
        <f>O345*H345</f>
        <v>0</v>
      </c>
      <c r="Q345" s="215">
        <v>0</v>
      </c>
      <c r="R345" s="215">
        <f>Q345*H345</f>
        <v>0</v>
      </c>
      <c r="S345" s="215">
        <v>0</v>
      </c>
      <c r="T345" s="216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17" t="s">
        <v>253</v>
      </c>
      <c r="AT345" s="217" t="s">
        <v>135</v>
      </c>
      <c r="AU345" s="217" t="s">
        <v>141</v>
      </c>
      <c r="AY345" s="19" t="s">
        <v>133</v>
      </c>
      <c r="BE345" s="218">
        <f>IF(N345="základní",J345,0)</f>
        <v>0</v>
      </c>
      <c r="BF345" s="218">
        <f>IF(N345="snížená",J345,0)</f>
        <v>0</v>
      </c>
      <c r="BG345" s="218">
        <f>IF(N345="zákl. přenesená",J345,0)</f>
        <v>0</v>
      </c>
      <c r="BH345" s="218">
        <f>IF(N345="sníž. přenesená",J345,0)</f>
        <v>0</v>
      </c>
      <c r="BI345" s="218">
        <f>IF(N345="nulová",J345,0)</f>
        <v>0</v>
      </c>
      <c r="BJ345" s="19" t="s">
        <v>141</v>
      </c>
      <c r="BK345" s="218">
        <f>ROUND(I345*H345,2)</f>
        <v>0</v>
      </c>
      <c r="BL345" s="19" t="s">
        <v>253</v>
      </c>
      <c r="BM345" s="217" t="s">
        <v>465</v>
      </c>
    </row>
    <row r="346" spans="1:47" s="2" customFormat="1" ht="12">
      <c r="A346" s="40"/>
      <c r="B346" s="41"/>
      <c r="C346" s="42"/>
      <c r="D346" s="219" t="s">
        <v>143</v>
      </c>
      <c r="E346" s="42"/>
      <c r="F346" s="220" t="s">
        <v>466</v>
      </c>
      <c r="G346" s="42"/>
      <c r="H346" s="42"/>
      <c r="I346" s="221"/>
      <c r="J346" s="42"/>
      <c r="K346" s="42"/>
      <c r="L346" s="46"/>
      <c r="M346" s="222"/>
      <c r="N346" s="223"/>
      <c r="O346" s="86"/>
      <c r="P346" s="86"/>
      <c r="Q346" s="86"/>
      <c r="R346" s="86"/>
      <c r="S346" s="86"/>
      <c r="T346" s="87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T346" s="19" t="s">
        <v>143</v>
      </c>
      <c r="AU346" s="19" t="s">
        <v>141</v>
      </c>
    </row>
    <row r="347" spans="1:47" s="2" customFormat="1" ht="12">
      <c r="A347" s="40"/>
      <c r="B347" s="41"/>
      <c r="C347" s="42"/>
      <c r="D347" s="224" t="s">
        <v>145</v>
      </c>
      <c r="E347" s="42"/>
      <c r="F347" s="225" t="s">
        <v>467</v>
      </c>
      <c r="G347" s="42"/>
      <c r="H347" s="42"/>
      <c r="I347" s="221"/>
      <c r="J347" s="42"/>
      <c r="K347" s="42"/>
      <c r="L347" s="46"/>
      <c r="M347" s="222"/>
      <c r="N347" s="223"/>
      <c r="O347" s="86"/>
      <c r="P347" s="86"/>
      <c r="Q347" s="86"/>
      <c r="R347" s="86"/>
      <c r="S347" s="86"/>
      <c r="T347" s="87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T347" s="19" t="s">
        <v>145</v>
      </c>
      <c r="AU347" s="19" t="s">
        <v>141</v>
      </c>
    </row>
    <row r="348" spans="1:65" s="2" customFormat="1" ht="24.15" customHeight="1">
      <c r="A348" s="40"/>
      <c r="B348" s="41"/>
      <c r="C348" s="206" t="s">
        <v>468</v>
      </c>
      <c r="D348" s="206" t="s">
        <v>135</v>
      </c>
      <c r="E348" s="207" t="s">
        <v>469</v>
      </c>
      <c r="F348" s="208" t="s">
        <v>470</v>
      </c>
      <c r="G348" s="209" t="s">
        <v>442</v>
      </c>
      <c r="H348" s="279"/>
      <c r="I348" s="211"/>
      <c r="J348" s="212">
        <f>ROUND(I348*H348,2)</f>
        <v>0</v>
      </c>
      <c r="K348" s="208" t="s">
        <v>139</v>
      </c>
      <c r="L348" s="46"/>
      <c r="M348" s="213" t="s">
        <v>19</v>
      </c>
      <c r="N348" s="214" t="s">
        <v>48</v>
      </c>
      <c r="O348" s="86"/>
      <c r="P348" s="215">
        <f>O348*H348</f>
        <v>0</v>
      </c>
      <c r="Q348" s="215">
        <v>0</v>
      </c>
      <c r="R348" s="215">
        <f>Q348*H348</f>
        <v>0</v>
      </c>
      <c r="S348" s="215">
        <v>0</v>
      </c>
      <c r="T348" s="216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17" t="s">
        <v>253</v>
      </c>
      <c r="AT348" s="217" t="s">
        <v>135</v>
      </c>
      <c r="AU348" s="217" t="s">
        <v>141</v>
      </c>
      <c r="AY348" s="19" t="s">
        <v>133</v>
      </c>
      <c r="BE348" s="218">
        <f>IF(N348="základní",J348,0)</f>
        <v>0</v>
      </c>
      <c r="BF348" s="218">
        <f>IF(N348="snížená",J348,0)</f>
        <v>0</v>
      </c>
      <c r="BG348" s="218">
        <f>IF(N348="zákl. přenesená",J348,0)</f>
        <v>0</v>
      </c>
      <c r="BH348" s="218">
        <f>IF(N348="sníž. přenesená",J348,0)</f>
        <v>0</v>
      </c>
      <c r="BI348" s="218">
        <f>IF(N348="nulová",J348,0)</f>
        <v>0</v>
      </c>
      <c r="BJ348" s="19" t="s">
        <v>141</v>
      </c>
      <c r="BK348" s="218">
        <f>ROUND(I348*H348,2)</f>
        <v>0</v>
      </c>
      <c r="BL348" s="19" t="s">
        <v>253</v>
      </c>
      <c r="BM348" s="217" t="s">
        <v>471</v>
      </c>
    </row>
    <row r="349" spans="1:47" s="2" customFormat="1" ht="12">
      <c r="A349" s="40"/>
      <c r="B349" s="41"/>
      <c r="C349" s="42"/>
      <c r="D349" s="219" t="s">
        <v>143</v>
      </c>
      <c r="E349" s="42"/>
      <c r="F349" s="220" t="s">
        <v>472</v>
      </c>
      <c r="G349" s="42"/>
      <c r="H349" s="42"/>
      <c r="I349" s="221"/>
      <c r="J349" s="42"/>
      <c r="K349" s="42"/>
      <c r="L349" s="46"/>
      <c r="M349" s="222"/>
      <c r="N349" s="223"/>
      <c r="O349" s="86"/>
      <c r="P349" s="86"/>
      <c r="Q349" s="86"/>
      <c r="R349" s="86"/>
      <c r="S349" s="86"/>
      <c r="T349" s="87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9" t="s">
        <v>143</v>
      </c>
      <c r="AU349" s="19" t="s">
        <v>141</v>
      </c>
    </row>
    <row r="350" spans="1:47" s="2" customFormat="1" ht="12">
      <c r="A350" s="40"/>
      <c r="B350" s="41"/>
      <c r="C350" s="42"/>
      <c r="D350" s="224" t="s">
        <v>145</v>
      </c>
      <c r="E350" s="42"/>
      <c r="F350" s="225" t="s">
        <v>473</v>
      </c>
      <c r="G350" s="42"/>
      <c r="H350" s="42"/>
      <c r="I350" s="221"/>
      <c r="J350" s="42"/>
      <c r="K350" s="42"/>
      <c r="L350" s="46"/>
      <c r="M350" s="222"/>
      <c r="N350" s="223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145</v>
      </c>
      <c r="AU350" s="19" t="s">
        <v>141</v>
      </c>
    </row>
    <row r="351" spans="1:63" s="12" customFormat="1" ht="22.8" customHeight="1">
      <c r="A351" s="12"/>
      <c r="B351" s="190"/>
      <c r="C351" s="191"/>
      <c r="D351" s="192" t="s">
        <v>75</v>
      </c>
      <c r="E351" s="204" t="s">
        <v>474</v>
      </c>
      <c r="F351" s="204" t="s">
        <v>475</v>
      </c>
      <c r="G351" s="191"/>
      <c r="H351" s="191"/>
      <c r="I351" s="194"/>
      <c r="J351" s="205">
        <f>BK351</f>
        <v>0</v>
      </c>
      <c r="K351" s="191"/>
      <c r="L351" s="196"/>
      <c r="M351" s="197"/>
      <c r="N351" s="198"/>
      <c r="O351" s="198"/>
      <c r="P351" s="199">
        <f>SUM(P352:P365)</f>
        <v>0</v>
      </c>
      <c r="Q351" s="198"/>
      <c r="R351" s="199">
        <f>SUM(R352:R365)</f>
        <v>0.1002</v>
      </c>
      <c r="S351" s="198"/>
      <c r="T351" s="200">
        <f>SUM(T352:T365)</f>
        <v>0</v>
      </c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R351" s="201" t="s">
        <v>141</v>
      </c>
      <c r="AT351" s="202" t="s">
        <v>75</v>
      </c>
      <c r="AU351" s="202" t="s">
        <v>84</v>
      </c>
      <c r="AY351" s="201" t="s">
        <v>133</v>
      </c>
      <c r="BK351" s="203">
        <f>SUM(BK352:BK365)</f>
        <v>0</v>
      </c>
    </row>
    <row r="352" spans="1:65" s="2" customFormat="1" ht="37.8" customHeight="1">
      <c r="A352" s="40"/>
      <c r="B352" s="41"/>
      <c r="C352" s="206" t="s">
        <v>476</v>
      </c>
      <c r="D352" s="206" t="s">
        <v>135</v>
      </c>
      <c r="E352" s="207" t="s">
        <v>477</v>
      </c>
      <c r="F352" s="208" t="s">
        <v>478</v>
      </c>
      <c r="G352" s="209" t="s">
        <v>153</v>
      </c>
      <c r="H352" s="210">
        <v>1</v>
      </c>
      <c r="I352" s="211"/>
      <c r="J352" s="212">
        <f>ROUND(I352*H352,2)</f>
        <v>0</v>
      </c>
      <c r="K352" s="208" t="s">
        <v>19</v>
      </c>
      <c r="L352" s="46"/>
      <c r="M352" s="213" t="s">
        <v>19</v>
      </c>
      <c r="N352" s="214" t="s">
        <v>48</v>
      </c>
      <c r="O352" s="86"/>
      <c r="P352" s="215">
        <f>O352*H352</f>
        <v>0</v>
      </c>
      <c r="Q352" s="215">
        <v>0.006</v>
      </c>
      <c r="R352" s="215">
        <f>Q352*H352</f>
        <v>0.006</v>
      </c>
      <c r="S352" s="215">
        <v>0</v>
      </c>
      <c r="T352" s="216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17" t="s">
        <v>253</v>
      </c>
      <c r="AT352" s="217" t="s">
        <v>135</v>
      </c>
      <c r="AU352" s="217" t="s">
        <v>141</v>
      </c>
      <c r="AY352" s="19" t="s">
        <v>133</v>
      </c>
      <c r="BE352" s="218">
        <f>IF(N352="základní",J352,0)</f>
        <v>0</v>
      </c>
      <c r="BF352" s="218">
        <f>IF(N352="snížená",J352,0)</f>
        <v>0</v>
      </c>
      <c r="BG352" s="218">
        <f>IF(N352="zákl. přenesená",J352,0)</f>
        <v>0</v>
      </c>
      <c r="BH352" s="218">
        <f>IF(N352="sníž. přenesená",J352,0)</f>
        <v>0</v>
      </c>
      <c r="BI352" s="218">
        <f>IF(N352="nulová",J352,0)</f>
        <v>0</v>
      </c>
      <c r="BJ352" s="19" t="s">
        <v>141</v>
      </c>
      <c r="BK352" s="218">
        <f>ROUND(I352*H352,2)</f>
        <v>0</v>
      </c>
      <c r="BL352" s="19" t="s">
        <v>253</v>
      </c>
      <c r="BM352" s="217" t="s">
        <v>479</v>
      </c>
    </row>
    <row r="353" spans="1:47" s="2" customFormat="1" ht="12">
      <c r="A353" s="40"/>
      <c r="B353" s="41"/>
      <c r="C353" s="42"/>
      <c r="D353" s="219" t="s">
        <v>143</v>
      </c>
      <c r="E353" s="42"/>
      <c r="F353" s="220" t="s">
        <v>478</v>
      </c>
      <c r="G353" s="42"/>
      <c r="H353" s="42"/>
      <c r="I353" s="221"/>
      <c r="J353" s="42"/>
      <c r="K353" s="42"/>
      <c r="L353" s="46"/>
      <c r="M353" s="222"/>
      <c r="N353" s="223"/>
      <c r="O353" s="86"/>
      <c r="P353" s="86"/>
      <c r="Q353" s="86"/>
      <c r="R353" s="86"/>
      <c r="S353" s="86"/>
      <c r="T353" s="87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T353" s="19" t="s">
        <v>143</v>
      </c>
      <c r="AU353" s="19" t="s">
        <v>141</v>
      </c>
    </row>
    <row r="354" spans="1:65" s="2" customFormat="1" ht="37.8" customHeight="1">
      <c r="A354" s="40"/>
      <c r="B354" s="41"/>
      <c r="C354" s="206" t="s">
        <v>480</v>
      </c>
      <c r="D354" s="206" t="s">
        <v>135</v>
      </c>
      <c r="E354" s="207" t="s">
        <v>481</v>
      </c>
      <c r="F354" s="208" t="s">
        <v>482</v>
      </c>
      <c r="G354" s="209" t="s">
        <v>153</v>
      </c>
      <c r="H354" s="210">
        <v>2</v>
      </c>
      <c r="I354" s="211"/>
      <c r="J354" s="212">
        <f>ROUND(I354*H354,2)</f>
        <v>0</v>
      </c>
      <c r="K354" s="208" t="s">
        <v>19</v>
      </c>
      <c r="L354" s="46"/>
      <c r="M354" s="213" t="s">
        <v>19</v>
      </c>
      <c r="N354" s="214" t="s">
        <v>48</v>
      </c>
      <c r="O354" s="86"/>
      <c r="P354" s="215">
        <f>O354*H354</f>
        <v>0</v>
      </c>
      <c r="Q354" s="215">
        <v>0.006</v>
      </c>
      <c r="R354" s="215">
        <f>Q354*H354</f>
        <v>0.012</v>
      </c>
      <c r="S354" s="215">
        <v>0</v>
      </c>
      <c r="T354" s="216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17" t="s">
        <v>253</v>
      </c>
      <c r="AT354" s="217" t="s">
        <v>135</v>
      </c>
      <c r="AU354" s="217" t="s">
        <v>141</v>
      </c>
      <c r="AY354" s="19" t="s">
        <v>133</v>
      </c>
      <c r="BE354" s="218">
        <f>IF(N354="základní",J354,0)</f>
        <v>0</v>
      </c>
      <c r="BF354" s="218">
        <f>IF(N354="snížená",J354,0)</f>
        <v>0</v>
      </c>
      <c r="BG354" s="218">
        <f>IF(N354="zákl. přenesená",J354,0)</f>
        <v>0</v>
      </c>
      <c r="BH354" s="218">
        <f>IF(N354="sníž. přenesená",J354,0)</f>
        <v>0</v>
      </c>
      <c r="BI354" s="218">
        <f>IF(N354="nulová",J354,0)</f>
        <v>0</v>
      </c>
      <c r="BJ354" s="19" t="s">
        <v>141</v>
      </c>
      <c r="BK354" s="218">
        <f>ROUND(I354*H354,2)</f>
        <v>0</v>
      </c>
      <c r="BL354" s="19" t="s">
        <v>253</v>
      </c>
      <c r="BM354" s="217" t="s">
        <v>483</v>
      </c>
    </row>
    <row r="355" spans="1:47" s="2" customFormat="1" ht="12">
      <c r="A355" s="40"/>
      <c r="B355" s="41"/>
      <c r="C355" s="42"/>
      <c r="D355" s="219" t="s">
        <v>143</v>
      </c>
      <c r="E355" s="42"/>
      <c r="F355" s="220" t="s">
        <v>482</v>
      </c>
      <c r="G355" s="42"/>
      <c r="H355" s="42"/>
      <c r="I355" s="221"/>
      <c r="J355" s="42"/>
      <c r="K355" s="42"/>
      <c r="L355" s="46"/>
      <c r="M355" s="222"/>
      <c r="N355" s="223"/>
      <c r="O355" s="86"/>
      <c r="P355" s="86"/>
      <c r="Q355" s="86"/>
      <c r="R355" s="86"/>
      <c r="S355" s="86"/>
      <c r="T355" s="87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T355" s="19" t="s">
        <v>143</v>
      </c>
      <c r="AU355" s="19" t="s">
        <v>141</v>
      </c>
    </row>
    <row r="356" spans="1:65" s="2" customFormat="1" ht="37.8" customHeight="1">
      <c r="A356" s="40"/>
      <c r="B356" s="41"/>
      <c r="C356" s="206" t="s">
        <v>484</v>
      </c>
      <c r="D356" s="206" t="s">
        <v>135</v>
      </c>
      <c r="E356" s="207" t="s">
        <v>485</v>
      </c>
      <c r="F356" s="208" t="s">
        <v>486</v>
      </c>
      <c r="G356" s="209" t="s">
        <v>256</v>
      </c>
      <c r="H356" s="210">
        <v>10.7</v>
      </c>
      <c r="I356" s="211"/>
      <c r="J356" s="212">
        <f>ROUND(I356*H356,2)</f>
        <v>0</v>
      </c>
      <c r="K356" s="208" t="s">
        <v>19</v>
      </c>
      <c r="L356" s="46"/>
      <c r="M356" s="213" t="s">
        <v>19</v>
      </c>
      <c r="N356" s="214" t="s">
        <v>48</v>
      </c>
      <c r="O356" s="86"/>
      <c r="P356" s="215">
        <f>O356*H356</f>
        <v>0</v>
      </c>
      <c r="Q356" s="215">
        <v>0.006</v>
      </c>
      <c r="R356" s="215">
        <f>Q356*H356</f>
        <v>0.0642</v>
      </c>
      <c r="S356" s="215">
        <v>0</v>
      </c>
      <c r="T356" s="216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17" t="s">
        <v>253</v>
      </c>
      <c r="AT356" s="217" t="s">
        <v>135</v>
      </c>
      <c r="AU356" s="217" t="s">
        <v>141</v>
      </c>
      <c r="AY356" s="19" t="s">
        <v>133</v>
      </c>
      <c r="BE356" s="218">
        <f>IF(N356="základní",J356,0)</f>
        <v>0</v>
      </c>
      <c r="BF356" s="218">
        <f>IF(N356="snížená",J356,0)</f>
        <v>0</v>
      </c>
      <c r="BG356" s="218">
        <f>IF(N356="zákl. přenesená",J356,0)</f>
        <v>0</v>
      </c>
      <c r="BH356" s="218">
        <f>IF(N356="sníž. přenesená",J356,0)</f>
        <v>0</v>
      </c>
      <c r="BI356" s="218">
        <f>IF(N356="nulová",J356,0)</f>
        <v>0</v>
      </c>
      <c r="BJ356" s="19" t="s">
        <v>141</v>
      </c>
      <c r="BK356" s="218">
        <f>ROUND(I356*H356,2)</f>
        <v>0</v>
      </c>
      <c r="BL356" s="19" t="s">
        <v>253</v>
      </c>
      <c r="BM356" s="217" t="s">
        <v>487</v>
      </c>
    </row>
    <row r="357" spans="1:47" s="2" customFormat="1" ht="12">
      <c r="A357" s="40"/>
      <c r="B357" s="41"/>
      <c r="C357" s="42"/>
      <c r="D357" s="219" t="s">
        <v>143</v>
      </c>
      <c r="E357" s="42"/>
      <c r="F357" s="220" t="s">
        <v>486</v>
      </c>
      <c r="G357" s="42"/>
      <c r="H357" s="42"/>
      <c r="I357" s="221"/>
      <c r="J357" s="42"/>
      <c r="K357" s="42"/>
      <c r="L357" s="46"/>
      <c r="M357" s="222"/>
      <c r="N357" s="223"/>
      <c r="O357" s="86"/>
      <c r="P357" s="86"/>
      <c r="Q357" s="86"/>
      <c r="R357" s="86"/>
      <c r="S357" s="86"/>
      <c r="T357" s="87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T357" s="19" t="s">
        <v>143</v>
      </c>
      <c r="AU357" s="19" t="s">
        <v>141</v>
      </c>
    </row>
    <row r="358" spans="1:51" s="13" customFormat="1" ht="12">
      <c r="A358" s="13"/>
      <c r="B358" s="226"/>
      <c r="C358" s="227"/>
      <c r="D358" s="219" t="s">
        <v>147</v>
      </c>
      <c r="E358" s="228" t="s">
        <v>19</v>
      </c>
      <c r="F358" s="229" t="s">
        <v>488</v>
      </c>
      <c r="G358" s="227"/>
      <c r="H358" s="230">
        <v>10.7</v>
      </c>
      <c r="I358" s="231"/>
      <c r="J358" s="227"/>
      <c r="K358" s="227"/>
      <c r="L358" s="232"/>
      <c r="M358" s="233"/>
      <c r="N358" s="234"/>
      <c r="O358" s="234"/>
      <c r="P358" s="234"/>
      <c r="Q358" s="234"/>
      <c r="R358" s="234"/>
      <c r="S358" s="234"/>
      <c r="T358" s="235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6" t="s">
        <v>147</v>
      </c>
      <c r="AU358" s="236" t="s">
        <v>141</v>
      </c>
      <c r="AV358" s="13" t="s">
        <v>141</v>
      </c>
      <c r="AW358" s="13" t="s">
        <v>37</v>
      </c>
      <c r="AX358" s="13" t="s">
        <v>84</v>
      </c>
      <c r="AY358" s="236" t="s">
        <v>133</v>
      </c>
    </row>
    <row r="359" spans="1:65" s="2" customFormat="1" ht="16.5" customHeight="1">
      <c r="A359" s="40"/>
      <c r="B359" s="41"/>
      <c r="C359" s="206" t="s">
        <v>489</v>
      </c>
      <c r="D359" s="206" t="s">
        <v>135</v>
      </c>
      <c r="E359" s="207" t="s">
        <v>490</v>
      </c>
      <c r="F359" s="208" t="s">
        <v>491</v>
      </c>
      <c r="G359" s="209" t="s">
        <v>492</v>
      </c>
      <c r="H359" s="210">
        <v>3</v>
      </c>
      <c r="I359" s="211"/>
      <c r="J359" s="212">
        <f>ROUND(I359*H359,2)</f>
        <v>0</v>
      </c>
      <c r="K359" s="208" t="s">
        <v>19</v>
      </c>
      <c r="L359" s="46"/>
      <c r="M359" s="213" t="s">
        <v>19</v>
      </c>
      <c r="N359" s="214" t="s">
        <v>48</v>
      </c>
      <c r="O359" s="86"/>
      <c r="P359" s="215">
        <f>O359*H359</f>
        <v>0</v>
      </c>
      <c r="Q359" s="215">
        <v>0.006</v>
      </c>
      <c r="R359" s="215">
        <f>Q359*H359</f>
        <v>0.018000000000000002</v>
      </c>
      <c r="S359" s="215">
        <v>0</v>
      </c>
      <c r="T359" s="216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17" t="s">
        <v>253</v>
      </c>
      <c r="AT359" s="217" t="s">
        <v>135</v>
      </c>
      <c r="AU359" s="217" t="s">
        <v>141</v>
      </c>
      <c r="AY359" s="19" t="s">
        <v>133</v>
      </c>
      <c r="BE359" s="218">
        <f>IF(N359="základní",J359,0)</f>
        <v>0</v>
      </c>
      <c r="BF359" s="218">
        <f>IF(N359="snížená",J359,0)</f>
        <v>0</v>
      </c>
      <c r="BG359" s="218">
        <f>IF(N359="zákl. přenesená",J359,0)</f>
        <v>0</v>
      </c>
      <c r="BH359" s="218">
        <f>IF(N359="sníž. přenesená",J359,0)</f>
        <v>0</v>
      </c>
      <c r="BI359" s="218">
        <f>IF(N359="nulová",J359,0)</f>
        <v>0</v>
      </c>
      <c r="BJ359" s="19" t="s">
        <v>141</v>
      </c>
      <c r="BK359" s="218">
        <f>ROUND(I359*H359,2)</f>
        <v>0</v>
      </c>
      <c r="BL359" s="19" t="s">
        <v>253</v>
      </c>
      <c r="BM359" s="217" t="s">
        <v>493</v>
      </c>
    </row>
    <row r="360" spans="1:47" s="2" customFormat="1" ht="12">
      <c r="A360" s="40"/>
      <c r="B360" s="41"/>
      <c r="C360" s="42"/>
      <c r="D360" s="219" t="s">
        <v>143</v>
      </c>
      <c r="E360" s="42"/>
      <c r="F360" s="220" t="s">
        <v>491</v>
      </c>
      <c r="G360" s="42"/>
      <c r="H360" s="42"/>
      <c r="I360" s="221"/>
      <c r="J360" s="42"/>
      <c r="K360" s="42"/>
      <c r="L360" s="46"/>
      <c r="M360" s="222"/>
      <c r="N360" s="223"/>
      <c r="O360" s="86"/>
      <c r="P360" s="86"/>
      <c r="Q360" s="86"/>
      <c r="R360" s="86"/>
      <c r="S360" s="86"/>
      <c r="T360" s="87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9" t="s">
        <v>143</v>
      </c>
      <c r="AU360" s="19" t="s">
        <v>141</v>
      </c>
    </row>
    <row r="361" spans="1:65" s="2" customFormat="1" ht="24.15" customHeight="1">
      <c r="A361" s="40"/>
      <c r="B361" s="41"/>
      <c r="C361" s="206" t="s">
        <v>494</v>
      </c>
      <c r="D361" s="206" t="s">
        <v>135</v>
      </c>
      <c r="E361" s="207" t="s">
        <v>495</v>
      </c>
      <c r="F361" s="208" t="s">
        <v>496</v>
      </c>
      <c r="G361" s="209" t="s">
        <v>153</v>
      </c>
      <c r="H361" s="210">
        <v>1</v>
      </c>
      <c r="I361" s="211"/>
      <c r="J361" s="212">
        <f>ROUND(I361*H361,2)</f>
        <v>0</v>
      </c>
      <c r="K361" s="208" t="s">
        <v>19</v>
      </c>
      <c r="L361" s="46"/>
      <c r="M361" s="213" t="s">
        <v>19</v>
      </c>
      <c r="N361" s="214" t="s">
        <v>48</v>
      </c>
      <c r="O361" s="86"/>
      <c r="P361" s="215">
        <f>O361*H361</f>
        <v>0</v>
      </c>
      <c r="Q361" s="215">
        <v>0</v>
      </c>
      <c r="R361" s="215">
        <f>Q361*H361</f>
        <v>0</v>
      </c>
      <c r="S361" s="215">
        <v>0</v>
      </c>
      <c r="T361" s="216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17" t="s">
        <v>253</v>
      </c>
      <c r="AT361" s="217" t="s">
        <v>135</v>
      </c>
      <c r="AU361" s="217" t="s">
        <v>141</v>
      </c>
      <c r="AY361" s="19" t="s">
        <v>133</v>
      </c>
      <c r="BE361" s="218">
        <f>IF(N361="základní",J361,0)</f>
        <v>0</v>
      </c>
      <c r="BF361" s="218">
        <f>IF(N361="snížená",J361,0)</f>
        <v>0</v>
      </c>
      <c r="BG361" s="218">
        <f>IF(N361="zákl. přenesená",J361,0)</f>
        <v>0</v>
      </c>
      <c r="BH361" s="218">
        <f>IF(N361="sníž. přenesená",J361,0)</f>
        <v>0</v>
      </c>
      <c r="BI361" s="218">
        <f>IF(N361="nulová",J361,0)</f>
        <v>0</v>
      </c>
      <c r="BJ361" s="19" t="s">
        <v>141</v>
      </c>
      <c r="BK361" s="218">
        <f>ROUND(I361*H361,2)</f>
        <v>0</v>
      </c>
      <c r="BL361" s="19" t="s">
        <v>253</v>
      </c>
      <c r="BM361" s="217" t="s">
        <v>497</v>
      </c>
    </row>
    <row r="362" spans="1:47" s="2" customFormat="1" ht="12">
      <c r="A362" s="40"/>
      <c r="B362" s="41"/>
      <c r="C362" s="42"/>
      <c r="D362" s="219" t="s">
        <v>143</v>
      </c>
      <c r="E362" s="42"/>
      <c r="F362" s="220" t="s">
        <v>496</v>
      </c>
      <c r="G362" s="42"/>
      <c r="H362" s="42"/>
      <c r="I362" s="221"/>
      <c r="J362" s="42"/>
      <c r="K362" s="42"/>
      <c r="L362" s="46"/>
      <c r="M362" s="222"/>
      <c r="N362" s="223"/>
      <c r="O362" s="86"/>
      <c r="P362" s="86"/>
      <c r="Q362" s="86"/>
      <c r="R362" s="86"/>
      <c r="S362" s="86"/>
      <c r="T362" s="87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T362" s="19" t="s">
        <v>143</v>
      </c>
      <c r="AU362" s="19" t="s">
        <v>141</v>
      </c>
    </row>
    <row r="363" spans="1:65" s="2" customFormat="1" ht="24.15" customHeight="1">
      <c r="A363" s="40"/>
      <c r="B363" s="41"/>
      <c r="C363" s="206" t="s">
        <v>498</v>
      </c>
      <c r="D363" s="206" t="s">
        <v>135</v>
      </c>
      <c r="E363" s="207" t="s">
        <v>499</v>
      </c>
      <c r="F363" s="208" t="s">
        <v>500</v>
      </c>
      <c r="G363" s="209" t="s">
        <v>442</v>
      </c>
      <c r="H363" s="279"/>
      <c r="I363" s="211"/>
      <c r="J363" s="212">
        <f>ROUND(I363*H363,2)</f>
        <v>0</v>
      </c>
      <c r="K363" s="208" t="s">
        <v>139</v>
      </c>
      <c r="L363" s="46"/>
      <c r="M363" s="213" t="s">
        <v>19</v>
      </c>
      <c r="N363" s="214" t="s">
        <v>48</v>
      </c>
      <c r="O363" s="86"/>
      <c r="P363" s="215">
        <f>O363*H363</f>
        <v>0</v>
      </c>
      <c r="Q363" s="215">
        <v>0</v>
      </c>
      <c r="R363" s="215">
        <f>Q363*H363</f>
        <v>0</v>
      </c>
      <c r="S363" s="215">
        <v>0</v>
      </c>
      <c r="T363" s="216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17" t="s">
        <v>253</v>
      </c>
      <c r="AT363" s="217" t="s">
        <v>135</v>
      </c>
      <c r="AU363" s="217" t="s">
        <v>141</v>
      </c>
      <c r="AY363" s="19" t="s">
        <v>133</v>
      </c>
      <c r="BE363" s="218">
        <f>IF(N363="základní",J363,0)</f>
        <v>0</v>
      </c>
      <c r="BF363" s="218">
        <f>IF(N363="snížená",J363,0)</f>
        <v>0</v>
      </c>
      <c r="BG363" s="218">
        <f>IF(N363="zákl. přenesená",J363,0)</f>
        <v>0</v>
      </c>
      <c r="BH363" s="218">
        <f>IF(N363="sníž. přenesená",J363,0)</f>
        <v>0</v>
      </c>
      <c r="BI363" s="218">
        <f>IF(N363="nulová",J363,0)</f>
        <v>0</v>
      </c>
      <c r="BJ363" s="19" t="s">
        <v>141</v>
      </c>
      <c r="BK363" s="218">
        <f>ROUND(I363*H363,2)</f>
        <v>0</v>
      </c>
      <c r="BL363" s="19" t="s">
        <v>253</v>
      </c>
      <c r="BM363" s="217" t="s">
        <v>501</v>
      </c>
    </row>
    <row r="364" spans="1:47" s="2" customFormat="1" ht="12">
      <c r="A364" s="40"/>
      <c r="B364" s="41"/>
      <c r="C364" s="42"/>
      <c r="D364" s="219" t="s">
        <v>143</v>
      </c>
      <c r="E364" s="42"/>
      <c r="F364" s="220" t="s">
        <v>502</v>
      </c>
      <c r="G364" s="42"/>
      <c r="H364" s="42"/>
      <c r="I364" s="221"/>
      <c r="J364" s="42"/>
      <c r="K364" s="42"/>
      <c r="L364" s="46"/>
      <c r="M364" s="222"/>
      <c r="N364" s="223"/>
      <c r="O364" s="86"/>
      <c r="P364" s="86"/>
      <c r="Q364" s="86"/>
      <c r="R364" s="86"/>
      <c r="S364" s="86"/>
      <c r="T364" s="87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9" t="s">
        <v>143</v>
      </c>
      <c r="AU364" s="19" t="s">
        <v>141</v>
      </c>
    </row>
    <row r="365" spans="1:47" s="2" customFormat="1" ht="12">
      <c r="A365" s="40"/>
      <c r="B365" s="41"/>
      <c r="C365" s="42"/>
      <c r="D365" s="224" t="s">
        <v>145</v>
      </c>
      <c r="E365" s="42"/>
      <c r="F365" s="225" t="s">
        <v>503</v>
      </c>
      <c r="G365" s="42"/>
      <c r="H365" s="42"/>
      <c r="I365" s="221"/>
      <c r="J365" s="42"/>
      <c r="K365" s="42"/>
      <c r="L365" s="46"/>
      <c r="M365" s="222"/>
      <c r="N365" s="223"/>
      <c r="O365" s="86"/>
      <c r="P365" s="86"/>
      <c r="Q365" s="86"/>
      <c r="R365" s="86"/>
      <c r="S365" s="86"/>
      <c r="T365" s="87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T365" s="19" t="s">
        <v>145</v>
      </c>
      <c r="AU365" s="19" t="s">
        <v>141</v>
      </c>
    </row>
    <row r="366" spans="1:63" s="12" customFormat="1" ht="22.8" customHeight="1">
      <c r="A366" s="12"/>
      <c r="B366" s="190"/>
      <c r="C366" s="191"/>
      <c r="D366" s="192" t="s">
        <v>75</v>
      </c>
      <c r="E366" s="204" t="s">
        <v>504</v>
      </c>
      <c r="F366" s="204" t="s">
        <v>505</v>
      </c>
      <c r="G366" s="191"/>
      <c r="H366" s="191"/>
      <c r="I366" s="194"/>
      <c r="J366" s="205">
        <f>BK366</f>
        <v>0</v>
      </c>
      <c r="K366" s="191"/>
      <c r="L366" s="196"/>
      <c r="M366" s="197"/>
      <c r="N366" s="198"/>
      <c r="O366" s="198"/>
      <c r="P366" s="199">
        <f>SUM(P367:P415)</f>
        <v>0</v>
      </c>
      <c r="Q366" s="198"/>
      <c r="R366" s="199">
        <f>SUM(R367:R415)</f>
        <v>0.16559279999999998</v>
      </c>
      <c r="S366" s="198"/>
      <c r="T366" s="200">
        <f>SUM(T367:T415)</f>
        <v>0.6071040000000001</v>
      </c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R366" s="201" t="s">
        <v>141</v>
      </c>
      <c r="AT366" s="202" t="s">
        <v>75</v>
      </c>
      <c r="AU366" s="202" t="s">
        <v>84</v>
      </c>
      <c r="AY366" s="201" t="s">
        <v>133</v>
      </c>
      <c r="BK366" s="203">
        <f>SUM(BK367:BK415)</f>
        <v>0</v>
      </c>
    </row>
    <row r="367" spans="1:65" s="2" customFormat="1" ht="16.5" customHeight="1">
      <c r="A367" s="40"/>
      <c r="B367" s="41"/>
      <c r="C367" s="206" t="s">
        <v>506</v>
      </c>
      <c r="D367" s="206" t="s">
        <v>135</v>
      </c>
      <c r="E367" s="207" t="s">
        <v>507</v>
      </c>
      <c r="F367" s="208" t="s">
        <v>508</v>
      </c>
      <c r="G367" s="209" t="s">
        <v>138</v>
      </c>
      <c r="H367" s="210">
        <v>4.992</v>
      </c>
      <c r="I367" s="211"/>
      <c r="J367" s="212">
        <f>ROUND(I367*H367,2)</f>
        <v>0</v>
      </c>
      <c r="K367" s="208" t="s">
        <v>139</v>
      </c>
      <c r="L367" s="46"/>
      <c r="M367" s="213" t="s">
        <v>19</v>
      </c>
      <c r="N367" s="214" t="s">
        <v>48</v>
      </c>
      <c r="O367" s="86"/>
      <c r="P367" s="215">
        <f>O367*H367</f>
        <v>0</v>
      </c>
      <c r="Q367" s="215">
        <v>0.0003</v>
      </c>
      <c r="R367" s="215">
        <f>Q367*H367</f>
        <v>0.0014976</v>
      </c>
      <c r="S367" s="215">
        <v>0</v>
      </c>
      <c r="T367" s="216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17" t="s">
        <v>253</v>
      </c>
      <c r="AT367" s="217" t="s">
        <v>135</v>
      </c>
      <c r="AU367" s="217" t="s">
        <v>141</v>
      </c>
      <c r="AY367" s="19" t="s">
        <v>133</v>
      </c>
      <c r="BE367" s="218">
        <f>IF(N367="základní",J367,0)</f>
        <v>0</v>
      </c>
      <c r="BF367" s="218">
        <f>IF(N367="snížená",J367,0)</f>
        <v>0</v>
      </c>
      <c r="BG367" s="218">
        <f>IF(N367="zákl. přenesená",J367,0)</f>
        <v>0</v>
      </c>
      <c r="BH367" s="218">
        <f>IF(N367="sníž. přenesená",J367,0)</f>
        <v>0</v>
      </c>
      <c r="BI367" s="218">
        <f>IF(N367="nulová",J367,0)</f>
        <v>0</v>
      </c>
      <c r="BJ367" s="19" t="s">
        <v>141</v>
      </c>
      <c r="BK367" s="218">
        <f>ROUND(I367*H367,2)</f>
        <v>0</v>
      </c>
      <c r="BL367" s="19" t="s">
        <v>253</v>
      </c>
      <c r="BM367" s="217" t="s">
        <v>509</v>
      </c>
    </row>
    <row r="368" spans="1:47" s="2" customFormat="1" ht="12">
      <c r="A368" s="40"/>
      <c r="B368" s="41"/>
      <c r="C368" s="42"/>
      <c r="D368" s="219" t="s">
        <v>143</v>
      </c>
      <c r="E368" s="42"/>
      <c r="F368" s="220" t="s">
        <v>510</v>
      </c>
      <c r="G368" s="42"/>
      <c r="H368" s="42"/>
      <c r="I368" s="221"/>
      <c r="J368" s="42"/>
      <c r="K368" s="42"/>
      <c r="L368" s="46"/>
      <c r="M368" s="222"/>
      <c r="N368" s="223"/>
      <c r="O368" s="86"/>
      <c r="P368" s="86"/>
      <c r="Q368" s="86"/>
      <c r="R368" s="86"/>
      <c r="S368" s="86"/>
      <c r="T368" s="87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T368" s="19" t="s">
        <v>143</v>
      </c>
      <c r="AU368" s="19" t="s">
        <v>141</v>
      </c>
    </row>
    <row r="369" spans="1:47" s="2" customFormat="1" ht="12">
      <c r="A369" s="40"/>
      <c r="B369" s="41"/>
      <c r="C369" s="42"/>
      <c r="D369" s="224" t="s">
        <v>145</v>
      </c>
      <c r="E369" s="42"/>
      <c r="F369" s="225" t="s">
        <v>511</v>
      </c>
      <c r="G369" s="42"/>
      <c r="H369" s="42"/>
      <c r="I369" s="221"/>
      <c r="J369" s="42"/>
      <c r="K369" s="42"/>
      <c r="L369" s="46"/>
      <c r="M369" s="222"/>
      <c r="N369" s="223"/>
      <c r="O369" s="86"/>
      <c r="P369" s="86"/>
      <c r="Q369" s="86"/>
      <c r="R369" s="86"/>
      <c r="S369" s="86"/>
      <c r="T369" s="87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T369" s="19" t="s">
        <v>145</v>
      </c>
      <c r="AU369" s="19" t="s">
        <v>141</v>
      </c>
    </row>
    <row r="370" spans="1:51" s="13" customFormat="1" ht="12">
      <c r="A370" s="13"/>
      <c r="B370" s="226"/>
      <c r="C370" s="227"/>
      <c r="D370" s="219" t="s">
        <v>147</v>
      </c>
      <c r="E370" s="228" t="s">
        <v>19</v>
      </c>
      <c r="F370" s="229" t="s">
        <v>251</v>
      </c>
      <c r="G370" s="227"/>
      <c r="H370" s="230">
        <v>1.7</v>
      </c>
      <c r="I370" s="231"/>
      <c r="J370" s="227"/>
      <c r="K370" s="227"/>
      <c r="L370" s="232"/>
      <c r="M370" s="233"/>
      <c r="N370" s="234"/>
      <c r="O370" s="234"/>
      <c r="P370" s="234"/>
      <c r="Q370" s="234"/>
      <c r="R370" s="234"/>
      <c r="S370" s="234"/>
      <c r="T370" s="235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6" t="s">
        <v>147</v>
      </c>
      <c r="AU370" s="236" t="s">
        <v>141</v>
      </c>
      <c r="AV370" s="13" t="s">
        <v>141</v>
      </c>
      <c r="AW370" s="13" t="s">
        <v>37</v>
      </c>
      <c r="AX370" s="13" t="s">
        <v>76</v>
      </c>
      <c r="AY370" s="236" t="s">
        <v>133</v>
      </c>
    </row>
    <row r="371" spans="1:51" s="13" customFormat="1" ht="12">
      <c r="A371" s="13"/>
      <c r="B371" s="226"/>
      <c r="C371" s="227"/>
      <c r="D371" s="219" t="s">
        <v>147</v>
      </c>
      <c r="E371" s="228" t="s">
        <v>19</v>
      </c>
      <c r="F371" s="229" t="s">
        <v>252</v>
      </c>
      <c r="G371" s="227"/>
      <c r="H371" s="230">
        <v>2.652</v>
      </c>
      <c r="I371" s="231"/>
      <c r="J371" s="227"/>
      <c r="K371" s="227"/>
      <c r="L371" s="232"/>
      <c r="M371" s="233"/>
      <c r="N371" s="234"/>
      <c r="O371" s="234"/>
      <c r="P371" s="234"/>
      <c r="Q371" s="234"/>
      <c r="R371" s="234"/>
      <c r="S371" s="234"/>
      <c r="T371" s="235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6" t="s">
        <v>147</v>
      </c>
      <c r="AU371" s="236" t="s">
        <v>141</v>
      </c>
      <c r="AV371" s="13" t="s">
        <v>141</v>
      </c>
      <c r="AW371" s="13" t="s">
        <v>37</v>
      </c>
      <c r="AX371" s="13" t="s">
        <v>76</v>
      </c>
      <c r="AY371" s="236" t="s">
        <v>133</v>
      </c>
    </row>
    <row r="372" spans="1:51" s="13" customFormat="1" ht="12">
      <c r="A372" s="13"/>
      <c r="B372" s="226"/>
      <c r="C372" s="227"/>
      <c r="D372" s="219" t="s">
        <v>147</v>
      </c>
      <c r="E372" s="228" t="s">
        <v>19</v>
      </c>
      <c r="F372" s="229" t="s">
        <v>512</v>
      </c>
      <c r="G372" s="227"/>
      <c r="H372" s="230">
        <v>0.64</v>
      </c>
      <c r="I372" s="231"/>
      <c r="J372" s="227"/>
      <c r="K372" s="227"/>
      <c r="L372" s="232"/>
      <c r="M372" s="233"/>
      <c r="N372" s="234"/>
      <c r="O372" s="234"/>
      <c r="P372" s="234"/>
      <c r="Q372" s="234"/>
      <c r="R372" s="234"/>
      <c r="S372" s="234"/>
      <c r="T372" s="235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6" t="s">
        <v>147</v>
      </c>
      <c r="AU372" s="236" t="s">
        <v>141</v>
      </c>
      <c r="AV372" s="13" t="s">
        <v>141</v>
      </c>
      <c r="AW372" s="13" t="s">
        <v>37</v>
      </c>
      <c r="AX372" s="13" t="s">
        <v>76</v>
      </c>
      <c r="AY372" s="236" t="s">
        <v>133</v>
      </c>
    </row>
    <row r="373" spans="1:51" s="16" customFormat="1" ht="12">
      <c r="A373" s="16"/>
      <c r="B373" s="258"/>
      <c r="C373" s="259"/>
      <c r="D373" s="219" t="s">
        <v>147</v>
      </c>
      <c r="E373" s="260" t="s">
        <v>19</v>
      </c>
      <c r="F373" s="261" t="s">
        <v>180</v>
      </c>
      <c r="G373" s="259"/>
      <c r="H373" s="262">
        <v>4.992</v>
      </c>
      <c r="I373" s="263"/>
      <c r="J373" s="259"/>
      <c r="K373" s="259"/>
      <c r="L373" s="264"/>
      <c r="M373" s="265"/>
      <c r="N373" s="266"/>
      <c r="O373" s="266"/>
      <c r="P373" s="266"/>
      <c r="Q373" s="266"/>
      <c r="R373" s="266"/>
      <c r="S373" s="266"/>
      <c r="T373" s="267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T373" s="268" t="s">
        <v>147</v>
      </c>
      <c r="AU373" s="268" t="s">
        <v>141</v>
      </c>
      <c r="AV373" s="16" t="s">
        <v>140</v>
      </c>
      <c r="AW373" s="16" t="s">
        <v>37</v>
      </c>
      <c r="AX373" s="16" t="s">
        <v>84</v>
      </c>
      <c r="AY373" s="268" t="s">
        <v>133</v>
      </c>
    </row>
    <row r="374" spans="1:65" s="2" customFormat="1" ht="24.15" customHeight="1">
      <c r="A374" s="40"/>
      <c r="B374" s="41"/>
      <c r="C374" s="206" t="s">
        <v>513</v>
      </c>
      <c r="D374" s="206" t="s">
        <v>135</v>
      </c>
      <c r="E374" s="207" t="s">
        <v>514</v>
      </c>
      <c r="F374" s="208" t="s">
        <v>515</v>
      </c>
      <c r="G374" s="209" t="s">
        <v>256</v>
      </c>
      <c r="H374" s="210">
        <v>6.4</v>
      </c>
      <c r="I374" s="211"/>
      <c r="J374" s="212">
        <f>ROUND(I374*H374,2)</f>
        <v>0</v>
      </c>
      <c r="K374" s="208" t="s">
        <v>139</v>
      </c>
      <c r="L374" s="46"/>
      <c r="M374" s="213" t="s">
        <v>19</v>
      </c>
      <c r="N374" s="214" t="s">
        <v>48</v>
      </c>
      <c r="O374" s="86"/>
      <c r="P374" s="215">
        <f>O374*H374</f>
        <v>0</v>
      </c>
      <c r="Q374" s="215">
        <v>0.00058</v>
      </c>
      <c r="R374" s="215">
        <f>Q374*H374</f>
        <v>0.003712</v>
      </c>
      <c r="S374" s="215">
        <v>0</v>
      </c>
      <c r="T374" s="216">
        <f>S374*H374</f>
        <v>0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17" t="s">
        <v>253</v>
      </c>
      <c r="AT374" s="217" t="s">
        <v>135</v>
      </c>
      <c r="AU374" s="217" t="s">
        <v>141</v>
      </c>
      <c r="AY374" s="19" t="s">
        <v>133</v>
      </c>
      <c r="BE374" s="218">
        <f>IF(N374="základní",J374,0)</f>
        <v>0</v>
      </c>
      <c r="BF374" s="218">
        <f>IF(N374="snížená",J374,0)</f>
        <v>0</v>
      </c>
      <c r="BG374" s="218">
        <f>IF(N374="zákl. přenesená",J374,0)</f>
        <v>0</v>
      </c>
      <c r="BH374" s="218">
        <f>IF(N374="sníž. přenesená",J374,0)</f>
        <v>0</v>
      </c>
      <c r="BI374" s="218">
        <f>IF(N374="nulová",J374,0)</f>
        <v>0</v>
      </c>
      <c r="BJ374" s="19" t="s">
        <v>141</v>
      </c>
      <c r="BK374" s="218">
        <f>ROUND(I374*H374,2)</f>
        <v>0</v>
      </c>
      <c r="BL374" s="19" t="s">
        <v>253</v>
      </c>
      <c r="BM374" s="217" t="s">
        <v>516</v>
      </c>
    </row>
    <row r="375" spans="1:47" s="2" customFormat="1" ht="12">
      <c r="A375" s="40"/>
      <c r="B375" s="41"/>
      <c r="C375" s="42"/>
      <c r="D375" s="219" t="s">
        <v>143</v>
      </c>
      <c r="E375" s="42"/>
      <c r="F375" s="220" t="s">
        <v>517</v>
      </c>
      <c r="G375" s="42"/>
      <c r="H375" s="42"/>
      <c r="I375" s="221"/>
      <c r="J375" s="42"/>
      <c r="K375" s="42"/>
      <c r="L375" s="46"/>
      <c r="M375" s="222"/>
      <c r="N375" s="223"/>
      <c r="O375" s="86"/>
      <c r="P375" s="86"/>
      <c r="Q375" s="86"/>
      <c r="R375" s="86"/>
      <c r="S375" s="86"/>
      <c r="T375" s="87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T375" s="19" t="s">
        <v>143</v>
      </c>
      <c r="AU375" s="19" t="s">
        <v>141</v>
      </c>
    </row>
    <row r="376" spans="1:47" s="2" customFormat="1" ht="12">
      <c r="A376" s="40"/>
      <c r="B376" s="41"/>
      <c r="C376" s="42"/>
      <c r="D376" s="224" t="s">
        <v>145</v>
      </c>
      <c r="E376" s="42"/>
      <c r="F376" s="225" t="s">
        <v>518</v>
      </c>
      <c r="G376" s="42"/>
      <c r="H376" s="42"/>
      <c r="I376" s="221"/>
      <c r="J376" s="42"/>
      <c r="K376" s="42"/>
      <c r="L376" s="46"/>
      <c r="M376" s="222"/>
      <c r="N376" s="223"/>
      <c r="O376" s="86"/>
      <c r="P376" s="86"/>
      <c r="Q376" s="86"/>
      <c r="R376" s="86"/>
      <c r="S376" s="86"/>
      <c r="T376" s="87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T376" s="19" t="s">
        <v>145</v>
      </c>
      <c r="AU376" s="19" t="s">
        <v>141</v>
      </c>
    </row>
    <row r="377" spans="1:51" s="13" customFormat="1" ht="12">
      <c r="A377" s="13"/>
      <c r="B377" s="226"/>
      <c r="C377" s="227"/>
      <c r="D377" s="219" t="s">
        <v>147</v>
      </c>
      <c r="E377" s="228" t="s">
        <v>19</v>
      </c>
      <c r="F377" s="229" t="s">
        <v>327</v>
      </c>
      <c r="G377" s="227"/>
      <c r="H377" s="230">
        <v>6.4</v>
      </c>
      <c r="I377" s="231"/>
      <c r="J377" s="227"/>
      <c r="K377" s="227"/>
      <c r="L377" s="232"/>
      <c r="M377" s="233"/>
      <c r="N377" s="234"/>
      <c r="O377" s="234"/>
      <c r="P377" s="234"/>
      <c r="Q377" s="234"/>
      <c r="R377" s="234"/>
      <c r="S377" s="234"/>
      <c r="T377" s="235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6" t="s">
        <v>147</v>
      </c>
      <c r="AU377" s="236" t="s">
        <v>141</v>
      </c>
      <c r="AV377" s="13" t="s">
        <v>141</v>
      </c>
      <c r="AW377" s="13" t="s">
        <v>37</v>
      </c>
      <c r="AX377" s="13" t="s">
        <v>84</v>
      </c>
      <c r="AY377" s="236" t="s">
        <v>133</v>
      </c>
    </row>
    <row r="378" spans="1:65" s="2" customFormat="1" ht="37.8" customHeight="1">
      <c r="A378" s="40"/>
      <c r="B378" s="41"/>
      <c r="C378" s="269" t="s">
        <v>519</v>
      </c>
      <c r="D378" s="269" t="s">
        <v>268</v>
      </c>
      <c r="E378" s="270" t="s">
        <v>520</v>
      </c>
      <c r="F378" s="271" t="s">
        <v>521</v>
      </c>
      <c r="G378" s="272" t="s">
        <v>138</v>
      </c>
      <c r="H378" s="273">
        <v>1.176</v>
      </c>
      <c r="I378" s="274"/>
      <c r="J378" s="275">
        <f>ROUND(I378*H378,2)</f>
        <v>0</v>
      </c>
      <c r="K378" s="271" t="s">
        <v>139</v>
      </c>
      <c r="L378" s="276"/>
      <c r="M378" s="277" t="s">
        <v>19</v>
      </c>
      <c r="N378" s="278" t="s">
        <v>48</v>
      </c>
      <c r="O378" s="86"/>
      <c r="P378" s="215">
        <f>O378*H378</f>
        <v>0</v>
      </c>
      <c r="Q378" s="215">
        <v>0.0192</v>
      </c>
      <c r="R378" s="215">
        <f>Q378*H378</f>
        <v>0.022579199999999997</v>
      </c>
      <c r="S378" s="215">
        <v>0</v>
      </c>
      <c r="T378" s="216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17" t="s">
        <v>356</v>
      </c>
      <c r="AT378" s="217" t="s">
        <v>268</v>
      </c>
      <c r="AU378" s="217" t="s">
        <v>141</v>
      </c>
      <c r="AY378" s="19" t="s">
        <v>133</v>
      </c>
      <c r="BE378" s="218">
        <f>IF(N378="základní",J378,0)</f>
        <v>0</v>
      </c>
      <c r="BF378" s="218">
        <f>IF(N378="snížená",J378,0)</f>
        <v>0</v>
      </c>
      <c r="BG378" s="218">
        <f>IF(N378="zákl. přenesená",J378,0)</f>
        <v>0</v>
      </c>
      <c r="BH378" s="218">
        <f>IF(N378="sníž. přenesená",J378,0)</f>
        <v>0</v>
      </c>
      <c r="BI378" s="218">
        <f>IF(N378="nulová",J378,0)</f>
        <v>0</v>
      </c>
      <c r="BJ378" s="19" t="s">
        <v>141</v>
      </c>
      <c r="BK378" s="218">
        <f>ROUND(I378*H378,2)</f>
        <v>0</v>
      </c>
      <c r="BL378" s="19" t="s">
        <v>253</v>
      </c>
      <c r="BM378" s="217" t="s">
        <v>522</v>
      </c>
    </row>
    <row r="379" spans="1:47" s="2" customFormat="1" ht="12">
      <c r="A379" s="40"/>
      <c r="B379" s="41"/>
      <c r="C379" s="42"/>
      <c r="D379" s="219" t="s">
        <v>143</v>
      </c>
      <c r="E379" s="42"/>
      <c r="F379" s="220" t="s">
        <v>521</v>
      </c>
      <c r="G379" s="42"/>
      <c r="H379" s="42"/>
      <c r="I379" s="221"/>
      <c r="J379" s="42"/>
      <c r="K379" s="42"/>
      <c r="L379" s="46"/>
      <c r="M379" s="222"/>
      <c r="N379" s="223"/>
      <c r="O379" s="86"/>
      <c r="P379" s="86"/>
      <c r="Q379" s="86"/>
      <c r="R379" s="86"/>
      <c r="S379" s="86"/>
      <c r="T379" s="87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T379" s="19" t="s">
        <v>143</v>
      </c>
      <c r="AU379" s="19" t="s">
        <v>141</v>
      </c>
    </row>
    <row r="380" spans="1:51" s="13" customFormat="1" ht="12">
      <c r="A380" s="13"/>
      <c r="B380" s="226"/>
      <c r="C380" s="227"/>
      <c r="D380" s="219" t="s">
        <v>147</v>
      </c>
      <c r="E380" s="228" t="s">
        <v>19</v>
      </c>
      <c r="F380" s="229" t="s">
        <v>523</v>
      </c>
      <c r="G380" s="227"/>
      <c r="H380" s="230">
        <v>0.64</v>
      </c>
      <c r="I380" s="231"/>
      <c r="J380" s="227"/>
      <c r="K380" s="227"/>
      <c r="L380" s="232"/>
      <c r="M380" s="233"/>
      <c r="N380" s="234"/>
      <c r="O380" s="234"/>
      <c r="P380" s="234"/>
      <c r="Q380" s="234"/>
      <c r="R380" s="234"/>
      <c r="S380" s="234"/>
      <c r="T380" s="235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6" t="s">
        <v>147</v>
      </c>
      <c r="AU380" s="236" t="s">
        <v>141</v>
      </c>
      <c r="AV380" s="13" t="s">
        <v>141</v>
      </c>
      <c r="AW380" s="13" t="s">
        <v>37</v>
      </c>
      <c r="AX380" s="13" t="s">
        <v>84</v>
      </c>
      <c r="AY380" s="236" t="s">
        <v>133</v>
      </c>
    </row>
    <row r="381" spans="1:51" s="13" customFormat="1" ht="12">
      <c r="A381" s="13"/>
      <c r="B381" s="226"/>
      <c r="C381" s="227"/>
      <c r="D381" s="219" t="s">
        <v>147</v>
      </c>
      <c r="E381" s="227"/>
      <c r="F381" s="229" t="s">
        <v>524</v>
      </c>
      <c r="G381" s="227"/>
      <c r="H381" s="230">
        <v>1.176</v>
      </c>
      <c r="I381" s="231"/>
      <c r="J381" s="227"/>
      <c r="K381" s="227"/>
      <c r="L381" s="232"/>
      <c r="M381" s="233"/>
      <c r="N381" s="234"/>
      <c r="O381" s="234"/>
      <c r="P381" s="234"/>
      <c r="Q381" s="234"/>
      <c r="R381" s="234"/>
      <c r="S381" s="234"/>
      <c r="T381" s="235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6" t="s">
        <v>147</v>
      </c>
      <c r="AU381" s="236" t="s">
        <v>141</v>
      </c>
      <c r="AV381" s="13" t="s">
        <v>141</v>
      </c>
      <c r="AW381" s="13" t="s">
        <v>4</v>
      </c>
      <c r="AX381" s="13" t="s">
        <v>84</v>
      </c>
      <c r="AY381" s="236" t="s">
        <v>133</v>
      </c>
    </row>
    <row r="382" spans="1:65" s="2" customFormat="1" ht="24.15" customHeight="1">
      <c r="A382" s="40"/>
      <c r="B382" s="41"/>
      <c r="C382" s="206" t="s">
        <v>525</v>
      </c>
      <c r="D382" s="206" t="s">
        <v>135</v>
      </c>
      <c r="E382" s="207" t="s">
        <v>526</v>
      </c>
      <c r="F382" s="208" t="s">
        <v>527</v>
      </c>
      <c r="G382" s="209" t="s">
        <v>138</v>
      </c>
      <c r="H382" s="210">
        <v>4.352</v>
      </c>
      <c r="I382" s="211"/>
      <c r="J382" s="212">
        <f>ROUND(I382*H382,2)</f>
        <v>0</v>
      </c>
      <c r="K382" s="208" t="s">
        <v>139</v>
      </c>
      <c r="L382" s="46"/>
      <c r="M382" s="213" t="s">
        <v>19</v>
      </c>
      <c r="N382" s="214" t="s">
        <v>48</v>
      </c>
      <c r="O382" s="86"/>
      <c r="P382" s="215">
        <f>O382*H382</f>
        <v>0</v>
      </c>
      <c r="Q382" s="215">
        <v>0</v>
      </c>
      <c r="R382" s="215">
        <f>Q382*H382</f>
        <v>0</v>
      </c>
      <c r="S382" s="215">
        <v>0.1395</v>
      </c>
      <c r="T382" s="216">
        <f>S382*H382</f>
        <v>0.6071040000000001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17" t="s">
        <v>253</v>
      </c>
      <c r="AT382" s="217" t="s">
        <v>135</v>
      </c>
      <c r="AU382" s="217" t="s">
        <v>141</v>
      </c>
      <c r="AY382" s="19" t="s">
        <v>133</v>
      </c>
      <c r="BE382" s="218">
        <f>IF(N382="základní",J382,0)</f>
        <v>0</v>
      </c>
      <c r="BF382" s="218">
        <f>IF(N382="snížená",J382,0)</f>
        <v>0</v>
      </c>
      <c r="BG382" s="218">
        <f>IF(N382="zákl. přenesená",J382,0)</f>
        <v>0</v>
      </c>
      <c r="BH382" s="218">
        <f>IF(N382="sníž. přenesená",J382,0)</f>
        <v>0</v>
      </c>
      <c r="BI382" s="218">
        <f>IF(N382="nulová",J382,0)</f>
        <v>0</v>
      </c>
      <c r="BJ382" s="19" t="s">
        <v>141</v>
      </c>
      <c r="BK382" s="218">
        <f>ROUND(I382*H382,2)</f>
        <v>0</v>
      </c>
      <c r="BL382" s="19" t="s">
        <v>253</v>
      </c>
      <c r="BM382" s="217" t="s">
        <v>528</v>
      </c>
    </row>
    <row r="383" spans="1:47" s="2" customFormat="1" ht="12">
      <c r="A383" s="40"/>
      <c r="B383" s="41"/>
      <c r="C383" s="42"/>
      <c r="D383" s="219" t="s">
        <v>143</v>
      </c>
      <c r="E383" s="42"/>
      <c r="F383" s="220" t="s">
        <v>529</v>
      </c>
      <c r="G383" s="42"/>
      <c r="H383" s="42"/>
      <c r="I383" s="221"/>
      <c r="J383" s="42"/>
      <c r="K383" s="42"/>
      <c r="L383" s="46"/>
      <c r="M383" s="222"/>
      <c r="N383" s="223"/>
      <c r="O383" s="86"/>
      <c r="P383" s="86"/>
      <c r="Q383" s="86"/>
      <c r="R383" s="86"/>
      <c r="S383" s="86"/>
      <c r="T383" s="87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T383" s="19" t="s">
        <v>143</v>
      </c>
      <c r="AU383" s="19" t="s">
        <v>141</v>
      </c>
    </row>
    <row r="384" spans="1:47" s="2" customFormat="1" ht="12">
      <c r="A384" s="40"/>
      <c r="B384" s="41"/>
      <c r="C384" s="42"/>
      <c r="D384" s="224" t="s">
        <v>145</v>
      </c>
      <c r="E384" s="42"/>
      <c r="F384" s="225" t="s">
        <v>530</v>
      </c>
      <c r="G384" s="42"/>
      <c r="H384" s="42"/>
      <c r="I384" s="221"/>
      <c r="J384" s="42"/>
      <c r="K384" s="42"/>
      <c r="L384" s="46"/>
      <c r="M384" s="222"/>
      <c r="N384" s="223"/>
      <c r="O384" s="86"/>
      <c r="P384" s="86"/>
      <c r="Q384" s="86"/>
      <c r="R384" s="86"/>
      <c r="S384" s="86"/>
      <c r="T384" s="87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T384" s="19" t="s">
        <v>145</v>
      </c>
      <c r="AU384" s="19" t="s">
        <v>141</v>
      </c>
    </row>
    <row r="385" spans="1:51" s="13" customFormat="1" ht="12">
      <c r="A385" s="13"/>
      <c r="B385" s="226"/>
      <c r="C385" s="227"/>
      <c r="D385" s="219" t="s">
        <v>147</v>
      </c>
      <c r="E385" s="228" t="s">
        <v>19</v>
      </c>
      <c r="F385" s="229" t="s">
        <v>251</v>
      </c>
      <c r="G385" s="227"/>
      <c r="H385" s="230">
        <v>1.7</v>
      </c>
      <c r="I385" s="231"/>
      <c r="J385" s="227"/>
      <c r="K385" s="227"/>
      <c r="L385" s="232"/>
      <c r="M385" s="233"/>
      <c r="N385" s="234"/>
      <c r="O385" s="234"/>
      <c r="P385" s="234"/>
      <c r="Q385" s="234"/>
      <c r="R385" s="234"/>
      <c r="S385" s="234"/>
      <c r="T385" s="235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6" t="s">
        <v>147</v>
      </c>
      <c r="AU385" s="236" t="s">
        <v>141</v>
      </c>
      <c r="AV385" s="13" t="s">
        <v>141</v>
      </c>
      <c r="AW385" s="13" t="s">
        <v>37</v>
      </c>
      <c r="AX385" s="13" t="s">
        <v>76</v>
      </c>
      <c r="AY385" s="236" t="s">
        <v>133</v>
      </c>
    </row>
    <row r="386" spans="1:51" s="13" customFormat="1" ht="12">
      <c r="A386" s="13"/>
      <c r="B386" s="226"/>
      <c r="C386" s="227"/>
      <c r="D386" s="219" t="s">
        <v>147</v>
      </c>
      <c r="E386" s="228" t="s">
        <v>19</v>
      </c>
      <c r="F386" s="229" t="s">
        <v>252</v>
      </c>
      <c r="G386" s="227"/>
      <c r="H386" s="230">
        <v>2.652</v>
      </c>
      <c r="I386" s="231"/>
      <c r="J386" s="227"/>
      <c r="K386" s="227"/>
      <c r="L386" s="232"/>
      <c r="M386" s="233"/>
      <c r="N386" s="234"/>
      <c r="O386" s="234"/>
      <c r="P386" s="234"/>
      <c r="Q386" s="234"/>
      <c r="R386" s="234"/>
      <c r="S386" s="234"/>
      <c r="T386" s="235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6" t="s">
        <v>147</v>
      </c>
      <c r="AU386" s="236" t="s">
        <v>141</v>
      </c>
      <c r="AV386" s="13" t="s">
        <v>141</v>
      </c>
      <c r="AW386" s="13" t="s">
        <v>37</v>
      </c>
      <c r="AX386" s="13" t="s">
        <v>76</v>
      </c>
      <c r="AY386" s="236" t="s">
        <v>133</v>
      </c>
    </row>
    <row r="387" spans="1:51" s="16" customFormat="1" ht="12">
      <c r="A387" s="16"/>
      <c r="B387" s="258"/>
      <c r="C387" s="259"/>
      <c r="D387" s="219" t="s">
        <v>147</v>
      </c>
      <c r="E387" s="260" t="s">
        <v>19</v>
      </c>
      <c r="F387" s="261" t="s">
        <v>180</v>
      </c>
      <c r="G387" s="259"/>
      <c r="H387" s="262">
        <v>4.352</v>
      </c>
      <c r="I387" s="263"/>
      <c r="J387" s="259"/>
      <c r="K387" s="259"/>
      <c r="L387" s="264"/>
      <c r="M387" s="265"/>
      <c r="N387" s="266"/>
      <c r="O387" s="266"/>
      <c r="P387" s="266"/>
      <c r="Q387" s="266"/>
      <c r="R387" s="266"/>
      <c r="S387" s="266"/>
      <c r="T387" s="267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T387" s="268" t="s">
        <v>147</v>
      </c>
      <c r="AU387" s="268" t="s">
        <v>141</v>
      </c>
      <c r="AV387" s="16" t="s">
        <v>140</v>
      </c>
      <c r="AW387" s="16" t="s">
        <v>37</v>
      </c>
      <c r="AX387" s="16" t="s">
        <v>84</v>
      </c>
      <c r="AY387" s="268" t="s">
        <v>133</v>
      </c>
    </row>
    <row r="388" spans="1:65" s="2" customFormat="1" ht="37.8" customHeight="1">
      <c r="A388" s="40"/>
      <c r="B388" s="41"/>
      <c r="C388" s="206" t="s">
        <v>531</v>
      </c>
      <c r="D388" s="206" t="s">
        <v>135</v>
      </c>
      <c r="E388" s="207" t="s">
        <v>532</v>
      </c>
      <c r="F388" s="208" t="s">
        <v>533</v>
      </c>
      <c r="G388" s="209" t="s">
        <v>138</v>
      </c>
      <c r="H388" s="210">
        <v>4.352</v>
      </c>
      <c r="I388" s="211"/>
      <c r="J388" s="212">
        <f>ROUND(I388*H388,2)</f>
        <v>0</v>
      </c>
      <c r="K388" s="208" t="s">
        <v>139</v>
      </c>
      <c r="L388" s="46"/>
      <c r="M388" s="213" t="s">
        <v>19</v>
      </c>
      <c r="N388" s="214" t="s">
        <v>48</v>
      </c>
      <c r="O388" s="86"/>
      <c r="P388" s="215">
        <f>O388*H388</f>
        <v>0</v>
      </c>
      <c r="Q388" s="215">
        <v>0.0093</v>
      </c>
      <c r="R388" s="215">
        <f>Q388*H388</f>
        <v>0.0404736</v>
      </c>
      <c r="S388" s="215">
        <v>0</v>
      </c>
      <c r="T388" s="216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17" t="s">
        <v>253</v>
      </c>
      <c r="AT388" s="217" t="s">
        <v>135</v>
      </c>
      <c r="AU388" s="217" t="s">
        <v>141</v>
      </c>
      <c r="AY388" s="19" t="s">
        <v>133</v>
      </c>
      <c r="BE388" s="218">
        <f>IF(N388="základní",J388,0)</f>
        <v>0</v>
      </c>
      <c r="BF388" s="218">
        <f>IF(N388="snížená",J388,0)</f>
        <v>0</v>
      </c>
      <c r="BG388" s="218">
        <f>IF(N388="zákl. přenesená",J388,0)</f>
        <v>0</v>
      </c>
      <c r="BH388" s="218">
        <f>IF(N388="sníž. přenesená",J388,0)</f>
        <v>0</v>
      </c>
      <c r="BI388" s="218">
        <f>IF(N388="nulová",J388,0)</f>
        <v>0</v>
      </c>
      <c r="BJ388" s="19" t="s">
        <v>141</v>
      </c>
      <c r="BK388" s="218">
        <f>ROUND(I388*H388,2)</f>
        <v>0</v>
      </c>
      <c r="BL388" s="19" t="s">
        <v>253</v>
      </c>
      <c r="BM388" s="217" t="s">
        <v>534</v>
      </c>
    </row>
    <row r="389" spans="1:47" s="2" customFormat="1" ht="12">
      <c r="A389" s="40"/>
      <c r="B389" s="41"/>
      <c r="C389" s="42"/>
      <c r="D389" s="219" t="s">
        <v>143</v>
      </c>
      <c r="E389" s="42"/>
      <c r="F389" s="220" t="s">
        <v>535</v>
      </c>
      <c r="G389" s="42"/>
      <c r="H389" s="42"/>
      <c r="I389" s="221"/>
      <c r="J389" s="42"/>
      <c r="K389" s="42"/>
      <c r="L389" s="46"/>
      <c r="M389" s="222"/>
      <c r="N389" s="223"/>
      <c r="O389" s="86"/>
      <c r="P389" s="86"/>
      <c r="Q389" s="86"/>
      <c r="R389" s="86"/>
      <c r="S389" s="86"/>
      <c r="T389" s="87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T389" s="19" t="s">
        <v>143</v>
      </c>
      <c r="AU389" s="19" t="s">
        <v>141</v>
      </c>
    </row>
    <row r="390" spans="1:47" s="2" customFormat="1" ht="12">
      <c r="A390" s="40"/>
      <c r="B390" s="41"/>
      <c r="C390" s="42"/>
      <c r="D390" s="224" t="s">
        <v>145</v>
      </c>
      <c r="E390" s="42"/>
      <c r="F390" s="225" t="s">
        <v>536</v>
      </c>
      <c r="G390" s="42"/>
      <c r="H390" s="42"/>
      <c r="I390" s="221"/>
      <c r="J390" s="42"/>
      <c r="K390" s="42"/>
      <c r="L390" s="46"/>
      <c r="M390" s="222"/>
      <c r="N390" s="223"/>
      <c r="O390" s="86"/>
      <c r="P390" s="86"/>
      <c r="Q390" s="86"/>
      <c r="R390" s="86"/>
      <c r="S390" s="86"/>
      <c r="T390" s="87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T390" s="19" t="s">
        <v>145</v>
      </c>
      <c r="AU390" s="19" t="s">
        <v>141</v>
      </c>
    </row>
    <row r="391" spans="1:51" s="13" customFormat="1" ht="12">
      <c r="A391" s="13"/>
      <c r="B391" s="226"/>
      <c r="C391" s="227"/>
      <c r="D391" s="219" t="s">
        <v>147</v>
      </c>
      <c r="E391" s="228" t="s">
        <v>19</v>
      </c>
      <c r="F391" s="229" t="s">
        <v>251</v>
      </c>
      <c r="G391" s="227"/>
      <c r="H391" s="230">
        <v>1.7</v>
      </c>
      <c r="I391" s="231"/>
      <c r="J391" s="227"/>
      <c r="K391" s="227"/>
      <c r="L391" s="232"/>
      <c r="M391" s="233"/>
      <c r="N391" s="234"/>
      <c r="O391" s="234"/>
      <c r="P391" s="234"/>
      <c r="Q391" s="234"/>
      <c r="R391" s="234"/>
      <c r="S391" s="234"/>
      <c r="T391" s="235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6" t="s">
        <v>147</v>
      </c>
      <c r="AU391" s="236" t="s">
        <v>141</v>
      </c>
      <c r="AV391" s="13" t="s">
        <v>141</v>
      </c>
      <c r="AW391" s="13" t="s">
        <v>37</v>
      </c>
      <c r="AX391" s="13" t="s">
        <v>76</v>
      </c>
      <c r="AY391" s="236" t="s">
        <v>133</v>
      </c>
    </row>
    <row r="392" spans="1:51" s="13" customFormat="1" ht="12">
      <c r="A392" s="13"/>
      <c r="B392" s="226"/>
      <c r="C392" s="227"/>
      <c r="D392" s="219" t="s">
        <v>147</v>
      </c>
      <c r="E392" s="228" t="s">
        <v>19</v>
      </c>
      <c r="F392" s="229" t="s">
        <v>252</v>
      </c>
      <c r="G392" s="227"/>
      <c r="H392" s="230">
        <v>2.652</v>
      </c>
      <c r="I392" s="231"/>
      <c r="J392" s="227"/>
      <c r="K392" s="227"/>
      <c r="L392" s="232"/>
      <c r="M392" s="233"/>
      <c r="N392" s="234"/>
      <c r="O392" s="234"/>
      <c r="P392" s="234"/>
      <c r="Q392" s="234"/>
      <c r="R392" s="234"/>
      <c r="S392" s="234"/>
      <c r="T392" s="235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6" t="s">
        <v>147</v>
      </c>
      <c r="AU392" s="236" t="s">
        <v>141</v>
      </c>
      <c r="AV392" s="13" t="s">
        <v>141</v>
      </c>
      <c r="AW392" s="13" t="s">
        <v>37</v>
      </c>
      <c r="AX392" s="13" t="s">
        <v>76</v>
      </c>
      <c r="AY392" s="236" t="s">
        <v>133</v>
      </c>
    </row>
    <row r="393" spans="1:51" s="16" customFormat="1" ht="12">
      <c r="A393" s="16"/>
      <c r="B393" s="258"/>
      <c r="C393" s="259"/>
      <c r="D393" s="219" t="s">
        <v>147</v>
      </c>
      <c r="E393" s="260" t="s">
        <v>19</v>
      </c>
      <c r="F393" s="261" t="s">
        <v>180</v>
      </c>
      <c r="G393" s="259"/>
      <c r="H393" s="262">
        <v>4.352</v>
      </c>
      <c r="I393" s="263"/>
      <c r="J393" s="259"/>
      <c r="K393" s="259"/>
      <c r="L393" s="264"/>
      <c r="M393" s="265"/>
      <c r="N393" s="266"/>
      <c r="O393" s="266"/>
      <c r="P393" s="266"/>
      <c r="Q393" s="266"/>
      <c r="R393" s="266"/>
      <c r="S393" s="266"/>
      <c r="T393" s="267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T393" s="268" t="s">
        <v>147</v>
      </c>
      <c r="AU393" s="268" t="s">
        <v>141</v>
      </c>
      <c r="AV393" s="16" t="s">
        <v>140</v>
      </c>
      <c r="AW393" s="16" t="s">
        <v>37</v>
      </c>
      <c r="AX393" s="16" t="s">
        <v>84</v>
      </c>
      <c r="AY393" s="268" t="s">
        <v>133</v>
      </c>
    </row>
    <row r="394" spans="1:65" s="2" customFormat="1" ht="37.8" customHeight="1">
      <c r="A394" s="40"/>
      <c r="B394" s="41"/>
      <c r="C394" s="269" t="s">
        <v>537</v>
      </c>
      <c r="D394" s="269" t="s">
        <v>268</v>
      </c>
      <c r="E394" s="270" t="s">
        <v>520</v>
      </c>
      <c r="F394" s="271" t="s">
        <v>521</v>
      </c>
      <c r="G394" s="272" t="s">
        <v>138</v>
      </c>
      <c r="H394" s="273">
        <v>4.787</v>
      </c>
      <c r="I394" s="274"/>
      <c r="J394" s="275">
        <f>ROUND(I394*H394,2)</f>
        <v>0</v>
      </c>
      <c r="K394" s="271" t="s">
        <v>139</v>
      </c>
      <c r="L394" s="276"/>
      <c r="M394" s="277" t="s">
        <v>19</v>
      </c>
      <c r="N394" s="278" t="s">
        <v>48</v>
      </c>
      <c r="O394" s="86"/>
      <c r="P394" s="215">
        <f>O394*H394</f>
        <v>0</v>
      </c>
      <c r="Q394" s="215">
        <v>0.0192</v>
      </c>
      <c r="R394" s="215">
        <f>Q394*H394</f>
        <v>0.09191039999999999</v>
      </c>
      <c r="S394" s="215">
        <v>0</v>
      </c>
      <c r="T394" s="216">
        <f>S394*H394</f>
        <v>0</v>
      </c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17" t="s">
        <v>356</v>
      </c>
      <c r="AT394" s="217" t="s">
        <v>268</v>
      </c>
      <c r="AU394" s="217" t="s">
        <v>141</v>
      </c>
      <c r="AY394" s="19" t="s">
        <v>133</v>
      </c>
      <c r="BE394" s="218">
        <f>IF(N394="základní",J394,0)</f>
        <v>0</v>
      </c>
      <c r="BF394" s="218">
        <f>IF(N394="snížená",J394,0)</f>
        <v>0</v>
      </c>
      <c r="BG394" s="218">
        <f>IF(N394="zákl. přenesená",J394,0)</f>
        <v>0</v>
      </c>
      <c r="BH394" s="218">
        <f>IF(N394="sníž. přenesená",J394,0)</f>
        <v>0</v>
      </c>
      <c r="BI394" s="218">
        <f>IF(N394="nulová",J394,0)</f>
        <v>0</v>
      </c>
      <c r="BJ394" s="19" t="s">
        <v>141</v>
      </c>
      <c r="BK394" s="218">
        <f>ROUND(I394*H394,2)</f>
        <v>0</v>
      </c>
      <c r="BL394" s="19" t="s">
        <v>253</v>
      </c>
      <c r="BM394" s="217" t="s">
        <v>538</v>
      </c>
    </row>
    <row r="395" spans="1:47" s="2" customFormat="1" ht="12">
      <c r="A395" s="40"/>
      <c r="B395" s="41"/>
      <c r="C395" s="42"/>
      <c r="D395" s="219" t="s">
        <v>143</v>
      </c>
      <c r="E395" s="42"/>
      <c r="F395" s="220" t="s">
        <v>521</v>
      </c>
      <c r="G395" s="42"/>
      <c r="H395" s="42"/>
      <c r="I395" s="221"/>
      <c r="J395" s="42"/>
      <c r="K395" s="42"/>
      <c r="L395" s="46"/>
      <c r="M395" s="222"/>
      <c r="N395" s="223"/>
      <c r="O395" s="86"/>
      <c r="P395" s="86"/>
      <c r="Q395" s="86"/>
      <c r="R395" s="86"/>
      <c r="S395" s="86"/>
      <c r="T395" s="87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T395" s="19" t="s">
        <v>143</v>
      </c>
      <c r="AU395" s="19" t="s">
        <v>141</v>
      </c>
    </row>
    <row r="396" spans="1:51" s="13" customFormat="1" ht="12">
      <c r="A396" s="13"/>
      <c r="B396" s="226"/>
      <c r="C396" s="227"/>
      <c r="D396" s="219" t="s">
        <v>147</v>
      </c>
      <c r="E396" s="227"/>
      <c r="F396" s="229" t="s">
        <v>539</v>
      </c>
      <c r="G396" s="227"/>
      <c r="H396" s="230">
        <v>4.787</v>
      </c>
      <c r="I396" s="231"/>
      <c r="J396" s="227"/>
      <c r="K396" s="227"/>
      <c r="L396" s="232"/>
      <c r="M396" s="233"/>
      <c r="N396" s="234"/>
      <c r="O396" s="234"/>
      <c r="P396" s="234"/>
      <c r="Q396" s="234"/>
      <c r="R396" s="234"/>
      <c r="S396" s="234"/>
      <c r="T396" s="235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6" t="s">
        <v>147</v>
      </c>
      <c r="AU396" s="236" t="s">
        <v>141</v>
      </c>
      <c r="AV396" s="13" t="s">
        <v>141</v>
      </c>
      <c r="AW396" s="13" t="s">
        <v>4</v>
      </c>
      <c r="AX396" s="13" t="s">
        <v>84</v>
      </c>
      <c r="AY396" s="236" t="s">
        <v>133</v>
      </c>
    </row>
    <row r="397" spans="1:65" s="2" customFormat="1" ht="21.75" customHeight="1">
      <c r="A397" s="40"/>
      <c r="B397" s="41"/>
      <c r="C397" s="206" t="s">
        <v>540</v>
      </c>
      <c r="D397" s="206" t="s">
        <v>135</v>
      </c>
      <c r="E397" s="207" t="s">
        <v>541</v>
      </c>
      <c r="F397" s="208" t="s">
        <v>542</v>
      </c>
      <c r="G397" s="209" t="s">
        <v>256</v>
      </c>
      <c r="H397" s="210">
        <v>16.88</v>
      </c>
      <c r="I397" s="211"/>
      <c r="J397" s="212">
        <f>ROUND(I397*H397,2)</f>
        <v>0</v>
      </c>
      <c r="K397" s="208" t="s">
        <v>139</v>
      </c>
      <c r="L397" s="46"/>
      <c r="M397" s="213" t="s">
        <v>19</v>
      </c>
      <c r="N397" s="214" t="s">
        <v>48</v>
      </c>
      <c r="O397" s="86"/>
      <c r="P397" s="215">
        <f>O397*H397</f>
        <v>0</v>
      </c>
      <c r="Q397" s="215">
        <v>0</v>
      </c>
      <c r="R397" s="215">
        <f>Q397*H397</f>
        <v>0</v>
      </c>
      <c r="S397" s="215">
        <v>0</v>
      </c>
      <c r="T397" s="216">
        <f>S397*H397</f>
        <v>0</v>
      </c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R397" s="217" t="s">
        <v>253</v>
      </c>
      <c r="AT397" s="217" t="s">
        <v>135</v>
      </c>
      <c r="AU397" s="217" t="s">
        <v>141</v>
      </c>
      <c r="AY397" s="19" t="s">
        <v>133</v>
      </c>
      <c r="BE397" s="218">
        <f>IF(N397="základní",J397,0)</f>
        <v>0</v>
      </c>
      <c r="BF397" s="218">
        <f>IF(N397="snížená",J397,0)</f>
        <v>0</v>
      </c>
      <c r="BG397" s="218">
        <f>IF(N397="zákl. přenesená",J397,0)</f>
        <v>0</v>
      </c>
      <c r="BH397" s="218">
        <f>IF(N397="sníž. přenesená",J397,0)</f>
        <v>0</v>
      </c>
      <c r="BI397" s="218">
        <f>IF(N397="nulová",J397,0)</f>
        <v>0</v>
      </c>
      <c r="BJ397" s="19" t="s">
        <v>141</v>
      </c>
      <c r="BK397" s="218">
        <f>ROUND(I397*H397,2)</f>
        <v>0</v>
      </c>
      <c r="BL397" s="19" t="s">
        <v>253</v>
      </c>
      <c r="BM397" s="217" t="s">
        <v>543</v>
      </c>
    </row>
    <row r="398" spans="1:47" s="2" customFormat="1" ht="12">
      <c r="A398" s="40"/>
      <c r="B398" s="41"/>
      <c r="C398" s="42"/>
      <c r="D398" s="219" t="s">
        <v>143</v>
      </c>
      <c r="E398" s="42"/>
      <c r="F398" s="220" t="s">
        <v>544</v>
      </c>
      <c r="G398" s="42"/>
      <c r="H398" s="42"/>
      <c r="I398" s="221"/>
      <c r="J398" s="42"/>
      <c r="K398" s="42"/>
      <c r="L398" s="46"/>
      <c r="M398" s="222"/>
      <c r="N398" s="223"/>
      <c r="O398" s="86"/>
      <c r="P398" s="86"/>
      <c r="Q398" s="86"/>
      <c r="R398" s="86"/>
      <c r="S398" s="86"/>
      <c r="T398" s="87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T398" s="19" t="s">
        <v>143</v>
      </c>
      <c r="AU398" s="19" t="s">
        <v>141</v>
      </c>
    </row>
    <row r="399" spans="1:47" s="2" customFormat="1" ht="12">
      <c r="A399" s="40"/>
      <c r="B399" s="41"/>
      <c r="C399" s="42"/>
      <c r="D399" s="224" t="s">
        <v>145</v>
      </c>
      <c r="E399" s="42"/>
      <c r="F399" s="225" t="s">
        <v>545</v>
      </c>
      <c r="G399" s="42"/>
      <c r="H399" s="42"/>
      <c r="I399" s="221"/>
      <c r="J399" s="42"/>
      <c r="K399" s="42"/>
      <c r="L399" s="46"/>
      <c r="M399" s="222"/>
      <c r="N399" s="223"/>
      <c r="O399" s="86"/>
      <c r="P399" s="86"/>
      <c r="Q399" s="86"/>
      <c r="R399" s="86"/>
      <c r="S399" s="86"/>
      <c r="T399" s="87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T399" s="19" t="s">
        <v>145</v>
      </c>
      <c r="AU399" s="19" t="s">
        <v>141</v>
      </c>
    </row>
    <row r="400" spans="1:51" s="13" customFormat="1" ht="12">
      <c r="A400" s="13"/>
      <c r="B400" s="226"/>
      <c r="C400" s="227"/>
      <c r="D400" s="219" t="s">
        <v>147</v>
      </c>
      <c r="E400" s="228" t="s">
        <v>19</v>
      </c>
      <c r="F400" s="229" t="s">
        <v>546</v>
      </c>
      <c r="G400" s="227"/>
      <c r="H400" s="230">
        <v>12.8</v>
      </c>
      <c r="I400" s="231"/>
      <c r="J400" s="227"/>
      <c r="K400" s="227"/>
      <c r="L400" s="232"/>
      <c r="M400" s="233"/>
      <c r="N400" s="234"/>
      <c r="O400" s="234"/>
      <c r="P400" s="234"/>
      <c r="Q400" s="234"/>
      <c r="R400" s="234"/>
      <c r="S400" s="234"/>
      <c r="T400" s="235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36" t="s">
        <v>147</v>
      </c>
      <c r="AU400" s="236" t="s">
        <v>141</v>
      </c>
      <c r="AV400" s="13" t="s">
        <v>141</v>
      </c>
      <c r="AW400" s="13" t="s">
        <v>37</v>
      </c>
      <c r="AX400" s="13" t="s">
        <v>76</v>
      </c>
      <c r="AY400" s="236" t="s">
        <v>133</v>
      </c>
    </row>
    <row r="401" spans="1:51" s="13" customFormat="1" ht="12">
      <c r="A401" s="13"/>
      <c r="B401" s="226"/>
      <c r="C401" s="227"/>
      <c r="D401" s="219" t="s">
        <v>147</v>
      </c>
      <c r="E401" s="228" t="s">
        <v>19</v>
      </c>
      <c r="F401" s="229" t="s">
        <v>547</v>
      </c>
      <c r="G401" s="227"/>
      <c r="H401" s="230">
        <v>4.08</v>
      </c>
      <c r="I401" s="231"/>
      <c r="J401" s="227"/>
      <c r="K401" s="227"/>
      <c r="L401" s="232"/>
      <c r="M401" s="233"/>
      <c r="N401" s="234"/>
      <c r="O401" s="234"/>
      <c r="P401" s="234"/>
      <c r="Q401" s="234"/>
      <c r="R401" s="234"/>
      <c r="S401" s="234"/>
      <c r="T401" s="235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6" t="s">
        <v>147</v>
      </c>
      <c r="AU401" s="236" t="s">
        <v>141</v>
      </c>
      <c r="AV401" s="13" t="s">
        <v>141</v>
      </c>
      <c r="AW401" s="13" t="s">
        <v>37</v>
      </c>
      <c r="AX401" s="13" t="s">
        <v>76</v>
      </c>
      <c r="AY401" s="236" t="s">
        <v>133</v>
      </c>
    </row>
    <row r="402" spans="1:51" s="16" customFormat="1" ht="12">
      <c r="A402" s="16"/>
      <c r="B402" s="258"/>
      <c r="C402" s="259"/>
      <c r="D402" s="219" t="s">
        <v>147</v>
      </c>
      <c r="E402" s="260" t="s">
        <v>19</v>
      </c>
      <c r="F402" s="261" t="s">
        <v>180</v>
      </c>
      <c r="G402" s="259"/>
      <c r="H402" s="262">
        <v>16.88</v>
      </c>
      <c r="I402" s="263"/>
      <c r="J402" s="259"/>
      <c r="K402" s="259"/>
      <c r="L402" s="264"/>
      <c r="M402" s="265"/>
      <c r="N402" s="266"/>
      <c r="O402" s="266"/>
      <c r="P402" s="266"/>
      <c r="Q402" s="266"/>
      <c r="R402" s="266"/>
      <c r="S402" s="266"/>
      <c r="T402" s="267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T402" s="268" t="s">
        <v>147</v>
      </c>
      <c r="AU402" s="268" t="s">
        <v>141</v>
      </c>
      <c r="AV402" s="16" t="s">
        <v>140</v>
      </c>
      <c r="AW402" s="16" t="s">
        <v>37</v>
      </c>
      <c r="AX402" s="16" t="s">
        <v>84</v>
      </c>
      <c r="AY402" s="268" t="s">
        <v>133</v>
      </c>
    </row>
    <row r="403" spans="1:65" s="2" customFormat="1" ht="16.5" customHeight="1">
      <c r="A403" s="40"/>
      <c r="B403" s="41"/>
      <c r="C403" s="206" t="s">
        <v>548</v>
      </c>
      <c r="D403" s="206" t="s">
        <v>135</v>
      </c>
      <c r="E403" s="207" t="s">
        <v>549</v>
      </c>
      <c r="F403" s="208" t="s">
        <v>550</v>
      </c>
      <c r="G403" s="209" t="s">
        <v>153</v>
      </c>
      <c r="H403" s="210">
        <v>6</v>
      </c>
      <c r="I403" s="211"/>
      <c r="J403" s="212">
        <f>ROUND(I403*H403,2)</f>
        <v>0</v>
      </c>
      <c r="K403" s="208" t="s">
        <v>139</v>
      </c>
      <c r="L403" s="46"/>
      <c r="M403" s="213" t="s">
        <v>19</v>
      </c>
      <c r="N403" s="214" t="s">
        <v>48</v>
      </c>
      <c r="O403" s="86"/>
      <c r="P403" s="215">
        <f>O403*H403</f>
        <v>0</v>
      </c>
      <c r="Q403" s="215">
        <v>0.00021</v>
      </c>
      <c r="R403" s="215">
        <f>Q403*H403</f>
        <v>0.00126</v>
      </c>
      <c r="S403" s="215">
        <v>0</v>
      </c>
      <c r="T403" s="216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17" t="s">
        <v>253</v>
      </c>
      <c r="AT403" s="217" t="s">
        <v>135</v>
      </c>
      <c r="AU403" s="217" t="s">
        <v>141</v>
      </c>
      <c r="AY403" s="19" t="s">
        <v>133</v>
      </c>
      <c r="BE403" s="218">
        <f>IF(N403="základní",J403,0)</f>
        <v>0</v>
      </c>
      <c r="BF403" s="218">
        <f>IF(N403="snížená",J403,0)</f>
        <v>0</v>
      </c>
      <c r="BG403" s="218">
        <f>IF(N403="zákl. přenesená",J403,0)</f>
        <v>0</v>
      </c>
      <c r="BH403" s="218">
        <f>IF(N403="sníž. přenesená",J403,0)</f>
        <v>0</v>
      </c>
      <c r="BI403" s="218">
        <f>IF(N403="nulová",J403,0)</f>
        <v>0</v>
      </c>
      <c r="BJ403" s="19" t="s">
        <v>141</v>
      </c>
      <c r="BK403" s="218">
        <f>ROUND(I403*H403,2)</f>
        <v>0</v>
      </c>
      <c r="BL403" s="19" t="s">
        <v>253</v>
      </c>
      <c r="BM403" s="217" t="s">
        <v>551</v>
      </c>
    </row>
    <row r="404" spans="1:47" s="2" customFormat="1" ht="12">
      <c r="A404" s="40"/>
      <c r="B404" s="41"/>
      <c r="C404" s="42"/>
      <c r="D404" s="219" t="s">
        <v>143</v>
      </c>
      <c r="E404" s="42"/>
      <c r="F404" s="220" t="s">
        <v>552</v>
      </c>
      <c r="G404" s="42"/>
      <c r="H404" s="42"/>
      <c r="I404" s="221"/>
      <c r="J404" s="42"/>
      <c r="K404" s="42"/>
      <c r="L404" s="46"/>
      <c r="M404" s="222"/>
      <c r="N404" s="223"/>
      <c r="O404" s="86"/>
      <c r="P404" s="86"/>
      <c r="Q404" s="86"/>
      <c r="R404" s="86"/>
      <c r="S404" s="86"/>
      <c r="T404" s="87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T404" s="19" t="s">
        <v>143</v>
      </c>
      <c r="AU404" s="19" t="s">
        <v>141</v>
      </c>
    </row>
    <row r="405" spans="1:47" s="2" customFormat="1" ht="12">
      <c r="A405" s="40"/>
      <c r="B405" s="41"/>
      <c r="C405" s="42"/>
      <c r="D405" s="224" t="s">
        <v>145</v>
      </c>
      <c r="E405" s="42"/>
      <c r="F405" s="225" t="s">
        <v>553</v>
      </c>
      <c r="G405" s="42"/>
      <c r="H405" s="42"/>
      <c r="I405" s="221"/>
      <c r="J405" s="42"/>
      <c r="K405" s="42"/>
      <c r="L405" s="46"/>
      <c r="M405" s="222"/>
      <c r="N405" s="223"/>
      <c r="O405" s="86"/>
      <c r="P405" s="86"/>
      <c r="Q405" s="86"/>
      <c r="R405" s="86"/>
      <c r="S405" s="86"/>
      <c r="T405" s="87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T405" s="19" t="s">
        <v>145</v>
      </c>
      <c r="AU405" s="19" t="s">
        <v>141</v>
      </c>
    </row>
    <row r="406" spans="1:65" s="2" customFormat="1" ht="16.5" customHeight="1">
      <c r="A406" s="40"/>
      <c r="B406" s="41"/>
      <c r="C406" s="206" t="s">
        <v>554</v>
      </c>
      <c r="D406" s="206" t="s">
        <v>135</v>
      </c>
      <c r="E406" s="207" t="s">
        <v>555</v>
      </c>
      <c r="F406" s="208" t="s">
        <v>556</v>
      </c>
      <c r="G406" s="209" t="s">
        <v>256</v>
      </c>
      <c r="H406" s="210">
        <v>6.4</v>
      </c>
      <c r="I406" s="211"/>
      <c r="J406" s="212">
        <f>ROUND(I406*H406,2)</f>
        <v>0</v>
      </c>
      <c r="K406" s="208" t="s">
        <v>139</v>
      </c>
      <c r="L406" s="46"/>
      <c r="M406" s="213" t="s">
        <v>19</v>
      </c>
      <c r="N406" s="214" t="s">
        <v>48</v>
      </c>
      <c r="O406" s="86"/>
      <c r="P406" s="215">
        <f>O406*H406</f>
        <v>0</v>
      </c>
      <c r="Q406" s="215">
        <v>0.00032</v>
      </c>
      <c r="R406" s="215">
        <f>Q406*H406</f>
        <v>0.0020480000000000003</v>
      </c>
      <c r="S406" s="215">
        <v>0</v>
      </c>
      <c r="T406" s="216">
        <f>S406*H406</f>
        <v>0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17" t="s">
        <v>253</v>
      </c>
      <c r="AT406" s="217" t="s">
        <v>135</v>
      </c>
      <c r="AU406" s="217" t="s">
        <v>141</v>
      </c>
      <c r="AY406" s="19" t="s">
        <v>133</v>
      </c>
      <c r="BE406" s="218">
        <f>IF(N406="základní",J406,0)</f>
        <v>0</v>
      </c>
      <c r="BF406" s="218">
        <f>IF(N406="snížená",J406,0)</f>
        <v>0</v>
      </c>
      <c r="BG406" s="218">
        <f>IF(N406="zákl. přenesená",J406,0)</f>
        <v>0</v>
      </c>
      <c r="BH406" s="218">
        <f>IF(N406="sníž. přenesená",J406,0)</f>
        <v>0</v>
      </c>
      <c r="BI406" s="218">
        <f>IF(N406="nulová",J406,0)</f>
        <v>0</v>
      </c>
      <c r="BJ406" s="19" t="s">
        <v>141</v>
      </c>
      <c r="BK406" s="218">
        <f>ROUND(I406*H406,2)</f>
        <v>0</v>
      </c>
      <c r="BL406" s="19" t="s">
        <v>253</v>
      </c>
      <c r="BM406" s="217" t="s">
        <v>557</v>
      </c>
    </row>
    <row r="407" spans="1:47" s="2" customFormat="1" ht="12">
      <c r="A407" s="40"/>
      <c r="B407" s="41"/>
      <c r="C407" s="42"/>
      <c r="D407" s="219" t="s">
        <v>143</v>
      </c>
      <c r="E407" s="42"/>
      <c r="F407" s="220" t="s">
        <v>558</v>
      </c>
      <c r="G407" s="42"/>
      <c r="H407" s="42"/>
      <c r="I407" s="221"/>
      <c r="J407" s="42"/>
      <c r="K407" s="42"/>
      <c r="L407" s="46"/>
      <c r="M407" s="222"/>
      <c r="N407" s="223"/>
      <c r="O407" s="86"/>
      <c r="P407" s="86"/>
      <c r="Q407" s="86"/>
      <c r="R407" s="86"/>
      <c r="S407" s="86"/>
      <c r="T407" s="87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T407" s="19" t="s">
        <v>143</v>
      </c>
      <c r="AU407" s="19" t="s">
        <v>141</v>
      </c>
    </row>
    <row r="408" spans="1:47" s="2" customFormat="1" ht="12">
      <c r="A408" s="40"/>
      <c r="B408" s="41"/>
      <c r="C408" s="42"/>
      <c r="D408" s="224" t="s">
        <v>145</v>
      </c>
      <c r="E408" s="42"/>
      <c r="F408" s="225" t="s">
        <v>559</v>
      </c>
      <c r="G408" s="42"/>
      <c r="H408" s="42"/>
      <c r="I408" s="221"/>
      <c r="J408" s="42"/>
      <c r="K408" s="42"/>
      <c r="L408" s="46"/>
      <c r="M408" s="222"/>
      <c r="N408" s="223"/>
      <c r="O408" s="86"/>
      <c r="P408" s="86"/>
      <c r="Q408" s="86"/>
      <c r="R408" s="86"/>
      <c r="S408" s="86"/>
      <c r="T408" s="87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T408" s="19" t="s">
        <v>145</v>
      </c>
      <c r="AU408" s="19" t="s">
        <v>141</v>
      </c>
    </row>
    <row r="409" spans="1:51" s="13" customFormat="1" ht="12">
      <c r="A409" s="13"/>
      <c r="B409" s="226"/>
      <c r="C409" s="227"/>
      <c r="D409" s="219" t="s">
        <v>147</v>
      </c>
      <c r="E409" s="228" t="s">
        <v>19</v>
      </c>
      <c r="F409" s="229" t="s">
        <v>327</v>
      </c>
      <c r="G409" s="227"/>
      <c r="H409" s="230">
        <v>6.4</v>
      </c>
      <c r="I409" s="231"/>
      <c r="J409" s="227"/>
      <c r="K409" s="227"/>
      <c r="L409" s="232"/>
      <c r="M409" s="233"/>
      <c r="N409" s="234"/>
      <c r="O409" s="234"/>
      <c r="P409" s="234"/>
      <c r="Q409" s="234"/>
      <c r="R409" s="234"/>
      <c r="S409" s="234"/>
      <c r="T409" s="235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6" t="s">
        <v>147</v>
      </c>
      <c r="AU409" s="236" t="s">
        <v>141</v>
      </c>
      <c r="AV409" s="13" t="s">
        <v>141</v>
      </c>
      <c r="AW409" s="13" t="s">
        <v>37</v>
      </c>
      <c r="AX409" s="13" t="s">
        <v>84</v>
      </c>
      <c r="AY409" s="236" t="s">
        <v>133</v>
      </c>
    </row>
    <row r="410" spans="1:65" s="2" customFormat="1" ht="24.15" customHeight="1">
      <c r="A410" s="40"/>
      <c r="B410" s="41"/>
      <c r="C410" s="206" t="s">
        <v>560</v>
      </c>
      <c r="D410" s="206" t="s">
        <v>135</v>
      </c>
      <c r="E410" s="207" t="s">
        <v>561</v>
      </c>
      <c r="F410" s="208" t="s">
        <v>562</v>
      </c>
      <c r="G410" s="209" t="s">
        <v>256</v>
      </c>
      <c r="H410" s="210">
        <v>6.4</v>
      </c>
      <c r="I410" s="211"/>
      <c r="J410" s="212">
        <f>ROUND(I410*H410,2)</f>
        <v>0</v>
      </c>
      <c r="K410" s="208" t="s">
        <v>139</v>
      </c>
      <c r="L410" s="46"/>
      <c r="M410" s="213" t="s">
        <v>19</v>
      </c>
      <c r="N410" s="214" t="s">
        <v>48</v>
      </c>
      <c r="O410" s="86"/>
      <c r="P410" s="215">
        <f>O410*H410</f>
        <v>0</v>
      </c>
      <c r="Q410" s="215">
        <v>0.00033</v>
      </c>
      <c r="R410" s="215">
        <f>Q410*H410</f>
        <v>0.002112</v>
      </c>
      <c r="S410" s="215">
        <v>0</v>
      </c>
      <c r="T410" s="216">
        <f>S410*H410</f>
        <v>0</v>
      </c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R410" s="217" t="s">
        <v>253</v>
      </c>
      <c r="AT410" s="217" t="s">
        <v>135</v>
      </c>
      <c r="AU410" s="217" t="s">
        <v>141</v>
      </c>
      <c r="AY410" s="19" t="s">
        <v>133</v>
      </c>
      <c r="BE410" s="218">
        <f>IF(N410="základní",J410,0)</f>
        <v>0</v>
      </c>
      <c r="BF410" s="218">
        <f>IF(N410="snížená",J410,0)</f>
        <v>0</v>
      </c>
      <c r="BG410" s="218">
        <f>IF(N410="zákl. přenesená",J410,0)</f>
        <v>0</v>
      </c>
      <c r="BH410" s="218">
        <f>IF(N410="sníž. přenesená",J410,0)</f>
        <v>0</v>
      </c>
      <c r="BI410" s="218">
        <f>IF(N410="nulová",J410,0)</f>
        <v>0</v>
      </c>
      <c r="BJ410" s="19" t="s">
        <v>141</v>
      </c>
      <c r="BK410" s="218">
        <f>ROUND(I410*H410,2)</f>
        <v>0</v>
      </c>
      <c r="BL410" s="19" t="s">
        <v>253</v>
      </c>
      <c r="BM410" s="217" t="s">
        <v>563</v>
      </c>
    </row>
    <row r="411" spans="1:47" s="2" customFormat="1" ht="12">
      <c r="A411" s="40"/>
      <c r="B411" s="41"/>
      <c r="C411" s="42"/>
      <c r="D411" s="219" t="s">
        <v>143</v>
      </c>
      <c r="E411" s="42"/>
      <c r="F411" s="220" t="s">
        <v>564</v>
      </c>
      <c r="G411" s="42"/>
      <c r="H411" s="42"/>
      <c r="I411" s="221"/>
      <c r="J411" s="42"/>
      <c r="K411" s="42"/>
      <c r="L411" s="46"/>
      <c r="M411" s="222"/>
      <c r="N411" s="223"/>
      <c r="O411" s="86"/>
      <c r="P411" s="86"/>
      <c r="Q411" s="86"/>
      <c r="R411" s="86"/>
      <c r="S411" s="86"/>
      <c r="T411" s="87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T411" s="19" t="s">
        <v>143</v>
      </c>
      <c r="AU411" s="19" t="s">
        <v>141</v>
      </c>
    </row>
    <row r="412" spans="1:47" s="2" customFormat="1" ht="12">
      <c r="A412" s="40"/>
      <c r="B412" s="41"/>
      <c r="C412" s="42"/>
      <c r="D412" s="224" t="s">
        <v>145</v>
      </c>
      <c r="E412" s="42"/>
      <c r="F412" s="225" t="s">
        <v>565</v>
      </c>
      <c r="G412" s="42"/>
      <c r="H412" s="42"/>
      <c r="I412" s="221"/>
      <c r="J412" s="42"/>
      <c r="K412" s="42"/>
      <c r="L412" s="46"/>
      <c r="M412" s="222"/>
      <c r="N412" s="223"/>
      <c r="O412" s="86"/>
      <c r="P412" s="86"/>
      <c r="Q412" s="86"/>
      <c r="R412" s="86"/>
      <c r="S412" s="86"/>
      <c r="T412" s="87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T412" s="19" t="s">
        <v>145</v>
      </c>
      <c r="AU412" s="19" t="s">
        <v>141</v>
      </c>
    </row>
    <row r="413" spans="1:65" s="2" customFormat="1" ht="24.15" customHeight="1">
      <c r="A413" s="40"/>
      <c r="B413" s="41"/>
      <c r="C413" s="206" t="s">
        <v>566</v>
      </c>
      <c r="D413" s="206" t="s">
        <v>135</v>
      </c>
      <c r="E413" s="207" t="s">
        <v>567</v>
      </c>
      <c r="F413" s="208" t="s">
        <v>568</v>
      </c>
      <c r="G413" s="209" t="s">
        <v>442</v>
      </c>
      <c r="H413" s="279"/>
      <c r="I413" s="211"/>
      <c r="J413" s="212">
        <f>ROUND(I413*H413,2)</f>
        <v>0</v>
      </c>
      <c r="K413" s="208" t="s">
        <v>139</v>
      </c>
      <c r="L413" s="46"/>
      <c r="M413" s="213" t="s">
        <v>19</v>
      </c>
      <c r="N413" s="214" t="s">
        <v>48</v>
      </c>
      <c r="O413" s="86"/>
      <c r="P413" s="215">
        <f>O413*H413</f>
        <v>0</v>
      </c>
      <c r="Q413" s="215">
        <v>0</v>
      </c>
      <c r="R413" s="215">
        <f>Q413*H413</f>
        <v>0</v>
      </c>
      <c r="S413" s="215">
        <v>0</v>
      </c>
      <c r="T413" s="216">
        <f>S413*H413</f>
        <v>0</v>
      </c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R413" s="217" t="s">
        <v>253</v>
      </c>
      <c r="AT413" s="217" t="s">
        <v>135</v>
      </c>
      <c r="AU413" s="217" t="s">
        <v>141</v>
      </c>
      <c r="AY413" s="19" t="s">
        <v>133</v>
      </c>
      <c r="BE413" s="218">
        <f>IF(N413="základní",J413,0)</f>
        <v>0</v>
      </c>
      <c r="BF413" s="218">
        <f>IF(N413="snížená",J413,0)</f>
        <v>0</v>
      </c>
      <c r="BG413" s="218">
        <f>IF(N413="zákl. přenesená",J413,0)</f>
        <v>0</v>
      </c>
      <c r="BH413" s="218">
        <f>IF(N413="sníž. přenesená",J413,0)</f>
        <v>0</v>
      </c>
      <c r="BI413" s="218">
        <f>IF(N413="nulová",J413,0)</f>
        <v>0</v>
      </c>
      <c r="BJ413" s="19" t="s">
        <v>141</v>
      </c>
      <c r="BK413" s="218">
        <f>ROUND(I413*H413,2)</f>
        <v>0</v>
      </c>
      <c r="BL413" s="19" t="s">
        <v>253</v>
      </c>
      <c r="BM413" s="217" t="s">
        <v>569</v>
      </c>
    </row>
    <row r="414" spans="1:47" s="2" customFormat="1" ht="12">
      <c r="A414" s="40"/>
      <c r="B414" s="41"/>
      <c r="C414" s="42"/>
      <c r="D414" s="219" t="s">
        <v>143</v>
      </c>
      <c r="E414" s="42"/>
      <c r="F414" s="220" t="s">
        <v>570</v>
      </c>
      <c r="G414" s="42"/>
      <c r="H414" s="42"/>
      <c r="I414" s="221"/>
      <c r="J414" s="42"/>
      <c r="K414" s="42"/>
      <c r="L414" s="46"/>
      <c r="M414" s="222"/>
      <c r="N414" s="223"/>
      <c r="O414" s="86"/>
      <c r="P414" s="86"/>
      <c r="Q414" s="86"/>
      <c r="R414" s="86"/>
      <c r="S414" s="86"/>
      <c r="T414" s="87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T414" s="19" t="s">
        <v>143</v>
      </c>
      <c r="AU414" s="19" t="s">
        <v>141</v>
      </c>
    </row>
    <row r="415" spans="1:47" s="2" customFormat="1" ht="12">
      <c r="A415" s="40"/>
      <c r="B415" s="41"/>
      <c r="C415" s="42"/>
      <c r="D415" s="224" t="s">
        <v>145</v>
      </c>
      <c r="E415" s="42"/>
      <c r="F415" s="225" t="s">
        <v>571</v>
      </c>
      <c r="G415" s="42"/>
      <c r="H415" s="42"/>
      <c r="I415" s="221"/>
      <c r="J415" s="42"/>
      <c r="K415" s="42"/>
      <c r="L415" s="46"/>
      <c r="M415" s="222"/>
      <c r="N415" s="223"/>
      <c r="O415" s="86"/>
      <c r="P415" s="86"/>
      <c r="Q415" s="86"/>
      <c r="R415" s="86"/>
      <c r="S415" s="86"/>
      <c r="T415" s="87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T415" s="19" t="s">
        <v>145</v>
      </c>
      <c r="AU415" s="19" t="s">
        <v>141</v>
      </c>
    </row>
    <row r="416" spans="1:63" s="12" customFormat="1" ht="22.8" customHeight="1">
      <c r="A416" s="12"/>
      <c r="B416" s="190"/>
      <c r="C416" s="191"/>
      <c r="D416" s="192" t="s">
        <v>75</v>
      </c>
      <c r="E416" s="204" t="s">
        <v>572</v>
      </c>
      <c r="F416" s="204" t="s">
        <v>573</v>
      </c>
      <c r="G416" s="191"/>
      <c r="H416" s="191"/>
      <c r="I416" s="194"/>
      <c r="J416" s="205">
        <f>BK416</f>
        <v>0</v>
      </c>
      <c r="K416" s="191"/>
      <c r="L416" s="196"/>
      <c r="M416" s="197"/>
      <c r="N416" s="198"/>
      <c r="O416" s="198"/>
      <c r="P416" s="199">
        <f>SUM(P417:P425)</f>
        <v>0</v>
      </c>
      <c r="Q416" s="198"/>
      <c r="R416" s="199">
        <f>SUM(R417:R425)</f>
        <v>0.004645000000000001</v>
      </c>
      <c r="S416" s="198"/>
      <c r="T416" s="200">
        <f>SUM(T417:T425)</f>
        <v>0</v>
      </c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R416" s="201" t="s">
        <v>141</v>
      </c>
      <c r="AT416" s="202" t="s">
        <v>75</v>
      </c>
      <c r="AU416" s="202" t="s">
        <v>84</v>
      </c>
      <c r="AY416" s="201" t="s">
        <v>133</v>
      </c>
      <c r="BK416" s="203">
        <f>SUM(BK417:BK425)</f>
        <v>0</v>
      </c>
    </row>
    <row r="417" spans="1:65" s="2" customFormat="1" ht="21.75" customHeight="1">
      <c r="A417" s="40"/>
      <c r="B417" s="41"/>
      <c r="C417" s="206" t="s">
        <v>574</v>
      </c>
      <c r="D417" s="206" t="s">
        <v>135</v>
      </c>
      <c r="E417" s="207" t="s">
        <v>575</v>
      </c>
      <c r="F417" s="208" t="s">
        <v>576</v>
      </c>
      <c r="G417" s="209" t="s">
        <v>256</v>
      </c>
      <c r="H417" s="210">
        <v>6.4</v>
      </c>
      <c r="I417" s="211"/>
      <c r="J417" s="212">
        <f>ROUND(I417*H417,2)</f>
        <v>0</v>
      </c>
      <c r="K417" s="208" t="s">
        <v>139</v>
      </c>
      <c r="L417" s="46"/>
      <c r="M417" s="213" t="s">
        <v>19</v>
      </c>
      <c r="N417" s="214" t="s">
        <v>48</v>
      </c>
      <c r="O417" s="86"/>
      <c r="P417" s="215">
        <f>O417*H417</f>
        <v>0</v>
      </c>
      <c r="Q417" s="215">
        <v>0.00055</v>
      </c>
      <c r="R417" s="215">
        <f>Q417*H417</f>
        <v>0.0035200000000000006</v>
      </c>
      <c r="S417" s="215">
        <v>0</v>
      </c>
      <c r="T417" s="216">
        <f>S417*H417</f>
        <v>0</v>
      </c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R417" s="217" t="s">
        <v>253</v>
      </c>
      <c r="AT417" s="217" t="s">
        <v>135</v>
      </c>
      <c r="AU417" s="217" t="s">
        <v>141</v>
      </c>
      <c r="AY417" s="19" t="s">
        <v>133</v>
      </c>
      <c r="BE417" s="218">
        <f>IF(N417="základní",J417,0)</f>
        <v>0</v>
      </c>
      <c r="BF417" s="218">
        <f>IF(N417="snížená",J417,0)</f>
        <v>0</v>
      </c>
      <c r="BG417" s="218">
        <f>IF(N417="zákl. přenesená",J417,0)</f>
        <v>0</v>
      </c>
      <c r="BH417" s="218">
        <f>IF(N417="sníž. přenesená",J417,0)</f>
        <v>0</v>
      </c>
      <c r="BI417" s="218">
        <f>IF(N417="nulová",J417,0)</f>
        <v>0</v>
      </c>
      <c r="BJ417" s="19" t="s">
        <v>141</v>
      </c>
      <c r="BK417" s="218">
        <f>ROUND(I417*H417,2)</f>
        <v>0</v>
      </c>
      <c r="BL417" s="19" t="s">
        <v>253</v>
      </c>
      <c r="BM417" s="217" t="s">
        <v>577</v>
      </c>
    </row>
    <row r="418" spans="1:47" s="2" customFormat="1" ht="12">
      <c r="A418" s="40"/>
      <c r="B418" s="41"/>
      <c r="C418" s="42"/>
      <c r="D418" s="219" t="s">
        <v>143</v>
      </c>
      <c r="E418" s="42"/>
      <c r="F418" s="220" t="s">
        <v>578</v>
      </c>
      <c r="G418" s="42"/>
      <c r="H418" s="42"/>
      <c r="I418" s="221"/>
      <c r="J418" s="42"/>
      <c r="K418" s="42"/>
      <c r="L418" s="46"/>
      <c r="M418" s="222"/>
      <c r="N418" s="223"/>
      <c r="O418" s="86"/>
      <c r="P418" s="86"/>
      <c r="Q418" s="86"/>
      <c r="R418" s="86"/>
      <c r="S418" s="86"/>
      <c r="T418" s="87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T418" s="19" t="s">
        <v>143</v>
      </c>
      <c r="AU418" s="19" t="s">
        <v>141</v>
      </c>
    </row>
    <row r="419" spans="1:47" s="2" customFormat="1" ht="12">
      <c r="A419" s="40"/>
      <c r="B419" s="41"/>
      <c r="C419" s="42"/>
      <c r="D419" s="224" t="s">
        <v>145</v>
      </c>
      <c r="E419" s="42"/>
      <c r="F419" s="225" t="s">
        <v>579</v>
      </c>
      <c r="G419" s="42"/>
      <c r="H419" s="42"/>
      <c r="I419" s="221"/>
      <c r="J419" s="42"/>
      <c r="K419" s="42"/>
      <c r="L419" s="46"/>
      <c r="M419" s="222"/>
      <c r="N419" s="223"/>
      <c r="O419" s="86"/>
      <c r="P419" s="86"/>
      <c r="Q419" s="86"/>
      <c r="R419" s="86"/>
      <c r="S419" s="86"/>
      <c r="T419" s="87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T419" s="19" t="s">
        <v>145</v>
      </c>
      <c r="AU419" s="19" t="s">
        <v>141</v>
      </c>
    </row>
    <row r="420" spans="1:65" s="2" customFormat="1" ht="16.5" customHeight="1">
      <c r="A420" s="40"/>
      <c r="B420" s="41"/>
      <c r="C420" s="269" t="s">
        <v>580</v>
      </c>
      <c r="D420" s="269" t="s">
        <v>268</v>
      </c>
      <c r="E420" s="270" t="s">
        <v>581</v>
      </c>
      <c r="F420" s="271" t="s">
        <v>582</v>
      </c>
      <c r="G420" s="272" t="s">
        <v>256</v>
      </c>
      <c r="H420" s="273">
        <v>7.5</v>
      </c>
      <c r="I420" s="274"/>
      <c r="J420" s="275">
        <f>ROUND(I420*H420,2)</f>
        <v>0</v>
      </c>
      <c r="K420" s="271" t="s">
        <v>19</v>
      </c>
      <c r="L420" s="276"/>
      <c r="M420" s="277" t="s">
        <v>19</v>
      </c>
      <c r="N420" s="278" t="s">
        <v>48</v>
      </c>
      <c r="O420" s="86"/>
      <c r="P420" s="215">
        <f>O420*H420</f>
        <v>0</v>
      </c>
      <c r="Q420" s="215">
        <v>0.00015</v>
      </c>
      <c r="R420" s="215">
        <f>Q420*H420</f>
        <v>0.001125</v>
      </c>
      <c r="S420" s="215">
        <v>0</v>
      </c>
      <c r="T420" s="216">
        <f>S420*H420</f>
        <v>0</v>
      </c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R420" s="217" t="s">
        <v>356</v>
      </c>
      <c r="AT420" s="217" t="s">
        <v>268</v>
      </c>
      <c r="AU420" s="217" t="s">
        <v>141</v>
      </c>
      <c r="AY420" s="19" t="s">
        <v>133</v>
      </c>
      <c r="BE420" s="218">
        <f>IF(N420="základní",J420,0)</f>
        <v>0</v>
      </c>
      <c r="BF420" s="218">
        <f>IF(N420="snížená",J420,0)</f>
        <v>0</v>
      </c>
      <c r="BG420" s="218">
        <f>IF(N420="zákl. přenesená",J420,0)</f>
        <v>0</v>
      </c>
      <c r="BH420" s="218">
        <f>IF(N420="sníž. přenesená",J420,0)</f>
        <v>0</v>
      </c>
      <c r="BI420" s="218">
        <f>IF(N420="nulová",J420,0)</f>
        <v>0</v>
      </c>
      <c r="BJ420" s="19" t="s">
        <v>141</v>
      </c>
      <c r="BK420" s="218">
        <f>ROUND(I420*H420,2)</f>
        <v>0</v>
      </c>
      <c r="BL420" s="19" t="s">
        <v>253</v>
      </c>
      <c r="BM420" s="217" t="s">
        <v>583</v>
      </c>
    </row>
    <row r="421" spans="1:47" s="2" customFormat="1" ht="12">
      <c r="A421" s="40"/>
      <c r="B421" s="41"/>
      <c r="C421" s="42"/>
      <c r="D421" s="219" t="s">
        <v>143</v>
      </c>
      <c r="E421" s="42"/>
      <c r="F421" s="220" t="s">
        <v>582</v>
      </c>
      <c r="G421" s="42"/>
      <c r="H421" s="42"/>
      <c r="I421" s="221"/>
      <c r="J421" s="42"/>
      <c r="K421" s="42"/>
      <c r="L421" s="46"/>
      <c r="M421" s="222"/>
      <c r="N421" s="223"/>
      <c r="O421" s="86"/>
      <c r="P421" s="86"/>
      <c r="Q421" s="86"/>
      <c r="R421" s="86"/>
      <c r="S421" s="86"/>
      <c r="T421" s="87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T421" s="19" t="s">
        <v>143</v>
      </c>
      <c r="AU421" s="19" t="s">
        <v>141</v>
      </c>
    </row>
    <row r="422" spans="1:51" s="13" customFormat="1" ht="12">
      <c r="A422" s="13"/>
      <c r="B422" s="226"/>
      <c r="C422" s="227"/>
      <c r="D422" s="219" t="s">
        <v>147</v>
      </c>
      <c r="E422" s="228" t="s">
        <v>19</v>
      </c>
      <c r="F422" s="229" t="s">
        <v>584</v>
      </c>
      <c r="G422" s="227"/>
      <c r="H422" s="230">
        <v>7.5</v>
      </c>
      <c r="I422" s="231"/>
      <c r="J422" s="227"/>
      <c r="K422" s="227"/>
      <c r="L422" s="232"/>
      <c r="M422" s="233"/>
      <c r="N422" s="234"/>
      <c r="O422" s="234"/>
      <c r="P422" s="234"/>
      <c r="Q422" s="234"/>
      <c r="R422" s="234"/>
      <c r="S422" s="234"/>
      <c r="T422" s="235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6" t="s">
        <v>147</v>
      </c>
      <c r="AU422" s="236" t="s">
        <v>141</v>
      </c>
      <c r="AV422" s="13" t="s">
        <v>141</v>
      </c>
      <c r="AW422" s="13" t="s">
        <v>37</v>
      </c>
      <c r="AX422" s="13" t="s">
        <v>84</v>
      </c>
      <c r="AY422" s="236" t="s">
        <v>133</v>
      </c>
    </row>
    <row r="423" spans="1:65" s="2" customFormat="1" ht="24.15" customHeight="1">
      <c r="A423" s="40"/>
      <c r="B423" s="41"/>
      <c r="C423" s="206" t="s">
        <v>585</v>
      </c>
      <c r="D423" s="206" t="s">
        <v>135</v>
      </c>
      <c r="E423" s="207" t="s">
        <v>586</v>
      </c>
      <c r="F423" s="208" t="s">
        <v>587</v>
      </c>
      <c r="G423" s="209" t="s">
        <v>442</v>
      </c>
      <c r="H423" s="279"/>
      <c r="I423" s="211"/>
      <c r="J423" s="212">
        <f>ROUND(I423*H423,2)</f>
        <v>0</v>
      </c>
      <c r="K423" s="208" t="s">
        <v>139</v>
      </c>
      <c r="L423" s="46"/>
      <c r="M423" s="213" t="s">
        <v>19</v>
      </c>
      <c r="N423" s="214" t="s">
        <v>48</v>
      </c>
      <c r="O423" s="86"/>
      <c r="P423" s="215">
        <f>O423*H423</f>
        <v>0</v>
      </c>
      <c r="Q423" s="215">
        <v>0</v>
      </c>
      <c r="R423" s="215">
        <f>Q423*H423</f>
        <v>0</v>
      </c>
      <c r="S423" s="215">
        <v>0</v>
      </c>
      <c r="T423" s="216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17" t="s">
        <v>253</v>
      </c>
      <c r="AT423" s="217" t="s">
        <v>135</v>
      </c>
      <c r="AU423" s="217" t="s">
        <v>141</v>
      </c>
      <c r="AY423" s="19" t="s">
        <v>133</v>
      </c>
      <c r="BE423" s="218">
        <f>IF(N423="základní",J423,0)</f>
        <v>0</v>
      </c>
      <c r="BF423" s="218">
        <f>IF(N423="snížená",J423,0)</f>
        <v>0</v>
      </c>
      <c r="BG423" s="218">
        <f>IF(N423="zákl. přenesená",J423,0)</f>
        <v>0</v>
      </c>
      <c r="BH423" s="218">
        <f>IF(N423="sníž. přenesená",J423,0)</f>
        <v>0</v>
      </c>
      <c r="BI423" s="218">
        <f>IF(N423="nulová",J423,0)</f>
        <v>0</v>
      </c>
      <c r="BJ423" s="19" t="s">
        <v>141</v>
      </c>
      <c r="BK423" s="218">
        <f>ROUND(I423*H423,2)</f>
        <v>0</v>
      </c>
      <c r="BL423" s="19" t="s">
        <v>253</v>
      </c>
      <c r="BM423" s="217" t="s">
        <v>588</v>
      </c>
    </row>
    <row r="424" spans="1:47" s="2" customFormat="1" ht="12">
      <c r="A424" s="40"/>
      <c r="B424" s="41"/>
      <c r="C424" s="42"/>
      <c r="D424" s="219" t="s">
        <v>143</v>
      </c>
      <c r="E424" s="42"/>
      <c r="F424" s="220" t="s">
        <v>589</v>
      </c>
      <c r="G424" s="42"/>
      <c r="H424" s="42"/>
      <c r="I424" s="221"/>
      <c r="J424" s="42"/>
      <c r="K424" s="42"/>
      <c r="L424" s="46"/>
      <c r="M424" s="222"/>
      <c r="N424" s="223"/>
      <c r="O424" s="86"/>
      <c r="P424" s="86"/>
      <c r="Q424" s="86"/>
      <c r="R424" s="86"/>
      <c r="S424" s="86"/>
      <c r="T424" s="87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T424" s="19" t="s">
        <v>143</v>
      </c>
      <c r="AU424" s="19" t="s">
        <v>141</v>
      </c>
    </row>
    <row r="425" spans="1:47" s="2" customFormat="1" ht="12">
      <c r="A425" s="40"/>
      <c r="B425" s="41"/>
      <c r="C425" s="42"/>
      <c r="D425" s="224" t="s">
        <v>145</v>
      </c>
      <c r="E425" s="42"/>
      <c r="F425" s="225" t="s">
        <v>590</v>
      </c>
      <c r="G425" s="42"/>
      <c r="H425" s="42"/>
      <c r="I425" s="221"/>
      <c r="J425" s="42"/>
      <c r="K425" s="42"/>
      <c r="L425" s="46"/>
      <c r="M425" s="222"/>
      <c r="N425" s="223"/>
      <c r="O425" s="86"/>
      <c r="P425" s="86"/>
      <c r="Q425" s="86"/>
      <c r="R425" s="86"/>
      <c r="S425" s="86"/>
      <c r="T425" s="87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T425" s="19" t="s">
        <v>145</v>
      </c>
      <c r="AU425" s="19" t="s">
        <v>141</v>
      </c>
    </row>
    <row r="426" spans="1:63" s="12" customFormat="1" ht="22.8" customHeight="1">
      <c r="A426" s="12"/>
      <c r="B426" s="190"/>
      <c r="C426" s="191"/>
      <c r="D426" s="192" t="s">
        <v>75</v>
      </c>
      <c r="E426" s="204" t="s">
        <v>591</v>
      </c>
      <c r="F426" s="204" t="s">
        <v>592</v>
      </c>
      <c r="G426" s="191"/>
      <c r="H426" s="191"/>
      <c r="I426" s="194"/>
      <c r="J426" s="205">
        <f>BK426</f>
        <v>0</v>
      </c>
      <c r="K426" s="191"/>
      <c r="L426" s="196"/>
      <c r="M426" s="197"/>
      <c r="N426" s="198"/>
      <c r="O426" s="198"/>
      <c r="P426" s="199">
        <f>SUM(P427:P440)</f>
        <v>0</v>
      </c>
      <c r="Q426" s="198"/>
      <c r="R426" s="199">
        <f>SUM(R427:R440)</f>
        <v>0.006030300000000001</v>
      </c>
      <c r="S426" s="198"/>
      <c r="T426" s="200">
        <f>SUM(T427:T440)</f>
        <v>0</v>
      </c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R426" s="201" t="s">
        <v>141</v>
      </c>
      <c r="AT426" s="202" t="s">
        <v>75</v>
      </c>
      <c r="AU426" s="202" t="s">
        <v>84</v>
      </c>
      <c r="AY426" s="201" t="s">
        <v>133</v>
      </c>
      <c r="BK426" s="203">
        <f>SUM(BK427:BK440)</f>
        <v>0</v>
      </c>
    </row>
    <row r="427" spans="1:65" s="2" customFormat="1" ht="24.15" customHeight="1">
      <c r="A427" s="40"/>
      <c r="B427" s="41"/>
      <c r="C427" s="206" t="s">
        <v>593</v>
      </c>
      <c r="D427" s="206" t="s">
        <v>135</v>
      </c>
      <c r="E427" s="207" t="s">
        <v>594</v>
      </c>
      <c r="F427" s="208" t="s">
        <v>595</v>
      </c>
      <c r="G427" s="209" t="s">
        <v>138</v>
      </c>
      <c r="H427" s="210">
        <v>0.63</v>
      </c>
      <c r="I427" s="211"/>
      <c r="J427" s="212">
        <f>ROUND(I427*H427,2)</f>
        <v>0</v>
      </c>
      <c r="K427" s="208" t="s">
        <v>139</v>
      </c>
      <c r="L427" s="46"/>
      <c r="M427" s="213" t="s">
        <v>19</v>
      </c>
      <c r="N427" s="214" t="s">
        <v>48</v>
      </c>
      <c r="O427" s="86"/>
      <c r="P427" s="215">
        <f>O427*H427</f>
        <v>0</v>
      </c>
      <c r="Q427" s="215">
        <v>0.00014</v>
      </c>
      <c r="R427" s="215">
        <f>Q427*H427</f>
        <v>8.819999999999999E-05</v>
      </c>
      <c r="S427" s="215">
        <v>0</v>
      </c>
      <c r="T427" s="216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17" t="s">
        <v>253</v>
      </c>
      <c r="AT427" s="217" t="s">
        <v>135</v>
      </c>
      <c r="AU427" s="217" t="s">
        <v>141</v>
      </c>
      <c r="AY427" s="19" t="s">
        <v>133</v>
      </c>
      <c r="BE427" s="218">
        <f>IF(N427="základní",J427,0)</f>
        <v>0</v>
      </c>
      <c r="BF427" s="218">
        <f>IF(N427="snížená",J427,0)</f>
        <v>0</v>
      </c>
      <c r="BG427" s="218">
        <f>IF(N427="zákl. přenesená",J427,0)</f>
        <v>0</v>
      </c>
      <c r="BH427" s="218">
        <f>IF(N427="sníž. přenesená",J427,0)</f>
        <v>0</v>
      </c>
      <c r="BI427" s="218">
        <f>IF(N427="nulová",J427,0)</f>
        <v>0</v>
      </c>
      <c r="BJ427" s="19" t="s">
        <v>141</v>
      </c>
      <c r="BK427" s="218">
        <f>ROUND(I427*H427,2)</f>
        <v>0</v>
      </c>
      <c r="BL427" s="19" t="s">
        <v>253</v>
      </c>
      <c r="BM427" s="217" t="s">
        <v>596</v>
      </c>
    </row>
    <row r="428" spans="1:47" s="2" customFormat="1" ht="12">
      <c r="A428" s="40"/>
      <c r="B428" s="41"/>
      <c r="C428" s="42"/>
      <c r="D428" s="219" t="s">
        <v>143</v>
      </c>
      <c r="E428" s="42"/>
      <c r="F428" s="220" t="s">
        <v>597</v>
      </c>
      <c r="G428" s="42"/>
      <c r="H428" s="42"/>
      <c r="I428" s="221"/>
      <c r="J428" s="42"/>
      <c r="K428" s="42"/>
      <c r="L428" s="46"/>
      <c r="M428" s="222"/>
      <c r="N428" s="223"/>
      <c r="O428" s="86"/>
      <c r="P428" s="86"/>
      <c r="Q428" s="86"/>
      <c r="R428" s="86"/>
      <c r="S428" s="86"/>
      <c r="T428" s="87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T428" s="19" t="s">
        <v>143</v>
      </c>
      <c r="AU428" s="19" t="s">
        <v>141</v>
      </c>
    </row>
    <row r="429" spans="1:47" s="2" customFormat="1" ht="12">
      <c r="A429" s="40"/>
      <c r="B429" s="41"/>
      <c r="C429" s="42"/>
      <c r="D429" s="224" t="s">
        <v>145</v>
      </c>
      <c r="E429" s="42"/>
      <c r="F429" s="225" t="s">
        <v>598</v>
      </c>
      <c r="G429" s="42"/>
      <c r="H429" s="42"/>
      <c r="I429" s="221"/>
      <c r="J429" s="42"/>
      <c r="K429" s="42"/>
      <c r="L429" s="46"/>
      <c r="M429" s="222"/>
      <c r="N429" s="223"/>
      <c r="O429" s="86"/>
      <c r="P429" s="86"/>
      <c r="Q429" s="86"/>
      <c r="R429" s="86"/>
      <c r="S429" s="86"/>
      <c r="T429" s="87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T429" s="19" t="s">
        <v>145</v>
      </c>
      <c r="AU429" s="19" t="s">
        <v>141</v>
      </c>
    </row>
    <row r="430" spans="1:51" s="13" customFormat="1" ht="12">
      <c r="A430" s="13"/>
      <c r="B430" s="226"/>
      <c r="C430" s="227"/>
      <c r="D430" s="219" t="s">
        <v>147</v>
      </c>
      <c r="E430" s="228" t="s">
        <v>19</v>
      </c>
      <c r="F430" s="229" t="s">
        <v>599</v>
      </c>
      <c r="G430" s="227"/>
      <c r="H430" s="230">
        <v>0.63</v>
      </c>
      <c r="I430" s="231"/>
      <c r="J430" s="227"/>
      <c r="K430" s="227"/>
      <c r="L430" s="232"/>
      <c r="M430" s="233"/>
      <c r="N430" s="234"/>
      <c r="O430" s="234"/>
      <c r="P430" s="234"/>
      <c r="Q430" s="234"/>
      <c r="R430" s="234"/>
      <c r="S430" s="234"/>
      <c r="T430" s="235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6" t="s">
        <v>147</v>
      </c>
      <c r="AU430" s="236" t="s">
        <v>141</v>
      </c>
      <c r="AV430" s="13" t="s">
        <v>141</v>
      </c>
      <c r="AW430" s="13" t="s">
        <v>37</v>
      </c>
      <c r="AX430" s="13" t="s">
        <v>84</v>
      </c>
      <c r="AY430" s="236" t="s">
        <v>133</v>
      </c>
    </row>
    <row r="431" spans="1:65" s="2" customFormat="1" ht="24.15" customHeight="1">
      <c r="A431" s="40"/>
      <c r="B431" s="41"/>
      <c r="C431" s="206" t="s">
        <v>600</v>
      </c>
      <c r="D431" s="206" t="s">
        <v>135</v>
      </c>
      <c r="E431" s="207" t="s">
        <v>601</v>
      </c>
      <c r="F431" s="208" t="s">
        <v>602</v>
      </c>
      <c r="G431" s="209" t="s">
        <v>138</v>
      </c>
      <c r="H431" s="210">
        <v>0.63</v>
      </c>
      <c r="I431" s="211"/>
      <c r="J431" s="212">
        <f>ROUND(I431*H431,2)</f>
        <v>0</v>
      </c>
      <c r="K431" s="208" t="s">
        <v>139</v>
      </c>
      <c r="L431" s="46"/>
      <c r="M431" s="213" t="s">
        <v>19</v>
      </c>
      <c r="N431" s="214" t="s">
        <v>48</v>
      </c>
      <c r="O431" s="86"/>
      <c r="P431" s="215">
        <f>O431*H431</f>
        <v>0</v>
      </c>
      <c r="Q431" s="215">
        <v>0.00014</v>
      </c>
      <c r="R431" s="215">
        <f>Q431*H431</f>
        <v>8.819999999999999E-05</v>
      </c>
      <c r="S431" s="215">
        <v>0</v>
      </c>
      <c r="T431" s="216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17" t="s">
        <v>253</v>
      </c>
      <c r="AT431" s="217" t="s">
        <v>135</v>
      </c>
      <c r="AU431" s="217" t="s">
        <v>141</v>
      </c>
      <c r="AY431" s="19" t="s">
        <v>133</v>
      </c>
      <c r="BE431" s="218">
        <f>IF(N431="základní",J431,0)</f>
        <v>0</v>
      </c>
      <c r="BF431" s="218">
        <f>IF(N431="snížená",J431,0)</f>
        <v>0</v>
      </c>
      <c r="BG431" s="218">
        <f>IF(N431="zákl. přenesená",J431,0)</f>
        <v>0</v>
      </c>
      <c r="BH431" s="218">
        <f>IF(N431="sníž. přenesená",J431,0)</f>
        <v>0</v>
      </c>
      <c r="BI431" s="218">
        <f>IF(N431="nulová",J431,0)</f>
        <v>0</v>
      </c>
      <c r="BJ431" s="19" t="s">
        <v>141</v>
      </c>
      <c r="BK431" s="218">
        <f>ROUND(I431*H431,2)</f>
        <v>0</v>
      </c>
      <c r="BL431" s="19" t="s">
        <v>253</v>
      </c>
      <c r="BM431" s="217" t="s">
        <v>603</v>
      </c>
    </row>
    <row r="432" spans="1:47" s="2" customFormat="1" ht="12">
      <c r="A432" s="40"/>
      <c r="B432" s="41"/>
      <c r="C432" s="42"/>
      <c r="D432" s="219" t="s">
        <v>143</v>
      </c>
      <c r="E432" s="42"/>
      <c r="F432" s="220" t="s">
        <v>604</v>
      </c>
      <c r="G432" s="42"/>
      <c r="H432" s="42"/>
      <c r="I432" s="221"/>
      <c r="J432" s="42"/>
      <c r="K432" s="42"/>
      <c r="L432" s="46"/>
      <c r="M432" s="222"/>
      <c r="N432" s="223"/>
      <c r="O432" s="86"/>
      <c r="P432" s="86"/>
      <c r="Q432" s="86"/>
      <c r="R432" s="86"/>
      <c r="S432" s="86"/>
      <c r="T432" s="87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T432" s="19" t="s">
        <v>143</v>
      </c>
      <c r="AU432" s="19" t="s">
        <v>141</v>
      </c>
    </row>
    <row r="433" spans="1:47" s="2" customFormat="1" ht="12">
      <c r="A433" s="40"/>
      <c r="B433" s="41"/>
      <c r="C433" s="42"/>
      <c r="D433" s="224" t="s">
        <v>145</v>
      </c>
      <c r="E433" s="42"/>
      <c r="F433" s="225" t="s">
        <v>605</v>
      </c>
      <c r="G433" s="42"/>
      <c r="H433" s="42"/>
      <c r="I433" s="221"/>
      <c r="J433" s="42"/>
      <c r="K433" s="42"/>
      <c r="L433" s="46"/>
      <c r="M433" s="222"/>
      <c r="N433" s="223"/>
      <c r="O433" s="86"/>
      <c r="P433" s="86"/>
      <c r="Q433" s="86"/>
      <c r="R433" s="86"/>
      <c r="S433" s="86"/>
      <c r="T433" s="87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T433" s="19" t="s">
        <v>145</v>
      </c>
      <c r="AU433" s="19" t="s">
        <v>141</v>
      </c>
    </row>
    <row r="434" spans="1:65" s="2" customFormat="1" ht="21.75" customHeight="1">
      <c r="A434" s="40"/>
      <c r="B434" s="41"/>
      <c r="C434" s="206" t="s">
        <v>606</v>
      </c>
      <c r="D434" s="206" t="s">
        <v>135</v>
      </c>
      <c r="E434" s="207" t="s">
        <v>607</v>
      </c>
      <c r="F434" s="208" t="s">
        <v>608</v>
      </c>
      <c r="G434" s="209" t="s">
        <v>138</v>
      </c>
      <c r="H434" s="210">
        <v>6.162</v>
      </c>
      <c r="I434" s="211"/>
      <c r="J434" s="212">
        <f>ROUND(I434*H434,2)</f>
        <v>0</v>
      </c>
      <c r="K434" s="208" t="s">
        <v>139</v>
      </c>
      <c r="L434" s="46"/>
      <c r="M434" s="213" t="s">
        <v>19</v>
      </c>
      <c r="N434" s="214" t="s">
        <v>48</v>
      </c>
      <c r="O434" s="86"/>
      <c r="P434" s="215">
        <f>O434*H434</f>
        <v>0</v>
      </c>
      <c r="Q434" s="215">
        <v>0.00012</v>
      </c>
      <c r="R434" s="215">
        <f>Q434*H434</f>
        <v>0.0007394400000000001</v>
      </c>
      <c r="S434" s="215">
        <v>0</v>
      </c>
      <c r="T434" s="216">
        <f>S434*H434</f>
        <v>0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17" t="s">
        <v>253</v>
      </c>
      <c r="AT434" s="217" t="s">
        <v>135</v>
      </c>
      <c r="AU434" s="217" t="s">
        <v>141</v>
      </c>
      <c r="AY434" s="19" t="s">
        <v>133</v>
      </c>
      <c r="BE434" s="218">
        <f>IF(N434="základní",J434,0)</f>
        <v>0</v>
      </c>
      <c r="BF434" s="218">
        <f>IF(N434="snížená",J434,0)</f>
        <v>0</v>
      </c>
      <c r="BG434" s="218">
        <f>IF(N434="zákl. přenesená",J434,0)</f>
        <v>0</v>
      </c>
      <c r="BH434" s="218">
        <f>IF(N434="sníž. přenesená",J434,0)</f>
        <v>0</v>
      </c>
      <c r="BI434" s="218">
        <f>IF(N434="nulová",J434,0)</f>
        <v>0</v>
      </c>
      <c r="BJ434" s="19" t="s">
        <v>141</v>
      </c>
      <c r="BK434" s="218">
        <f>ROUND(I434*H434,2)</f>
        <v>0</v>
      </c>
      <c r="BL434" s="19" t="s">
        <v>253</v>
      </c>
      <c r="BM434" s="217" t="s">
        <v>609</v>
      </c>
    </row>
    <row r="435" spans="1:47" s="2" customFormat="1" ht="12">
      <c r="A435" s="40"/>
      <c r="B435" s="41"/>
      <c r="C435" s="42"/>
      <c r="D435" s="219" t="s">
        <v>143</v>
      </c>
      <c r="E435" s="42"/>
      <c r="F435" s="220" t="s">
        <v>610</v>
      </c>
      <c r="G435" s="42"/>
      <c r="H435" s="42"/>
      <c r="I435" s="221"/>
      <c r="J435" s="42"/>
      <c r="K435" s="42"/>
      <c r="L435" s="46"/>
      <c r="M435" s="222"/>
      <c r="N435" s="223"/>
      <c r="O435" s="86"/>
      <c r="P435" s="86"/>
      <c r="Q435" s="86"/>
      <c r="R435" s="86"/>
      <c r="S435" s="86"/>
      <c r="T435" s="87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T435" s="19" t="s">
        <v>143</v>
      </c>
      <c r="AU435" s="19" t="s">
        <v>141</v>
      </c>
    </row>
    <row r="436" spans="1:47" s="2" customFormat="1" ht="12">
      <c r="A436" s="40"/>
      <c r="B436" s="41"/>
      <c r="C436" s="42"/>
      <c r="D436" s="224" t="s">
        <v>145</v>
      </c>
      <c r="E436" s="42"/>
      <c r="F436" s="225" t="s">
        <v>611</v>
      </c>
      <c r="G436" s="42"/>
      <c r="H436" s="42"/>
      <c r="I436" s="221"/>
      <c r="J436" s="42"/>
      <c r="K436" s="42"/>
      <c r="L436" s="46"/>
      <c r="M436" s="222"/>
      <c r="N436" s="223"/>
      <c r="O436" s="86"/>
      <c r="P436" s="86"/>
      <c r="Q436" s="86"/>
      <c r="R436" s="86"/>
      <c r="S436" s="86"/>
      <c r="T436" s="87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T436" s="19" t="s">
        <v>145</v>
      </c>
      <c r="AU436" s="19" t="s">
        <v>141</v>
      </c>
    </row>
    <row r="437" spans="1:51" s="13" customFormat="1" ht="12">
      <c r="A437" s="13"/>
      <c r="B437" s="226"/>
      <c r="C437" s="227"/>
      <c r="D437" s="219" t="s">
        <v>147</v>
      </c>
      <c r="E437" s="228" t="s">
        <v>19</v>
      </c>
      <c r="F437" s="229" t="s">
        <v>612</v>
      </c>
      <c r="G437" s="227"/>
      <c r="H437" s="230">
        <v>6.162</v>
      </c>
      <c r="I437" s="231"/>
      <c r="J437" s="227"/>
      <c r="K437" s="227"/>
      <c r="L437" s="232"/>
      <c r="M437" s="233"/>
      <c r="N437" s="234"/>
      <c r="O437" s="234"/>
      <c r="P437" s="234"/>
      <c r="Q437" s="234"/>
      <c r="R437" s="234"/>
      <c r="S437" s="234"/>
      <c r="T437" s="235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6" t="s">
        <v>147</v>
      </c>
      <c r="AU437" s="236" t="s">
        <v>141</v>
      </c>
      <c r="AV437" s="13" t="s">
        <v>141</v>
      </c>
      <c r="AW437" s="13" t="s">
        <v>37</v>
      </c>
      <c r="AX437" s="13" t="s">
        <v>84</v>
      </c>
      <c r="AY437" s="236" t="s">
        <v>133</v>
      </c>
    </row>
    <row r="438" spans="1:65" s="2" customFormat="1" ht="24.15" customHeight="1">
      <c r="A438" s="40"/>
      <c r="B438" s="41"/>
      <c r="C438" s="206" t="s">
        <v>613</v>
      </c>
      <c r="D438" s="206" t="s">
        <v>135</v>
      </c>
      <c r="E438" s="207" t="s">
        <v>614</v>
      </c>
      <c r="F438" s="208" t="s">
        <v>615</v>
      </c>
      <c r="G438" s="209" t="s">
        <v>138</v>
      </c>
      <c r="H438" s="210">
        <v>6.162</v>
      </c>
      <c r="I438" s="211"/>
      <c r="J438" s="212">
        <f>ROUND(I438*H438,2)</f>
        <v>0</v>
      </c>
      <c r="K438" s="208" t="s">
        <v>139</v>
      </c>
      <c r="L438" s="46"/>
      <c r="M438" s="213" t="s">
        <v>19</v>
      </c>
      <c r="N438" s="214" t="s">
        <v>48</v>
      </c>
      <c r="O438" s="86"/>
      <c r="P438" s="215">
        <f>O438*H438</f>
        <v>0</v>
      </c>
      <c r="Q438" s="215">
        <v>0.00083</v>
      </c>
      <c r="R438" s="215">
        <f>Q438*H438</f>
        <v>0.00511446</v>
      </c>
      <c r="S438" s="215">
        <v>0</v>
      </c>
      <c r="T438" s="216">
        <f>S438*H438</f>
        <v>0</v>
      </c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R438" s="217" t="s">
        <v>253</v>
      </c>
      <c r="AT438" s="217" t="s">
        <v>135</v>
      </c>
      <c r="AU438" s="217" t="s">
        <v>141</v>
      </c>
      <c r="AY438" s="19" t="s">
        <v>133</v>
      </c>
      <c r="BE438" s="218">
        <f>IF(N438="základní",J438,0)</f>
        <v>0</v>
      </c>
      <c r="BF438" s="218">
        <f>IF(N438="snížená",J438,0)</f>
        <v>0</v>
      </c>
      <c r="BG438" s="218">
        <f>IF(N438="zákl. přenesená",J438,0)</f>
        <v>0</v>
      </c>
      <c r="BH438" s="218">
        <f>IF(N438="sníž. přenesená",J438,0)</f>
        <v>0</v>
      </c>
      <c r="BI438" s="218">
        <f>IF(N438="nulová",J438,0)</f>
        <v>0</v>
      </c>
      <c r="BJ438" s="19" t="s">
        <v>141</v>
      </c>
      <c r="BK438" s="218">
        <f>ROUND(I438*H438,2)</f>
        <v>0</v>
      </c>
      <c r="BL438" s="19" t="s">
        <v>253</v>
      </c>
      <c r="BM438" s="217" t="s">
        <v>616</v>
      </c>
    </row>
    <row r="439" spans="1:47" s="2" customFormat="1" ht="12">
      <c r="A439" s="40"/>
      <c r="B439" s="41"/>
      <c r="C439" s="42"/>
      <c r="D439" s="219" t="s">
        <v>143</v>
      </c>
      <c r="E439" s="42"/>
      <c r="F439" s="220" t="s">
        <v>617</v>
      </c>
      <c r="G439" s="42"/>
      <c r="H439" s="42"/>
      <c r="I439" s="221"/>
      <c r="J439" s="42"/>
      <c r="K439" s="42"/>
      <c r="L439" s="46"/>
      <c r="M439" s="222"/>
      <c r="N439" s="223"/>
      <c r="O439" s="86"/>
      <c r="P439" s="86"/>
      <c r="Q439" s="86"/>
      <c r="R439" s="86"/>
      <c r="S439" s="86"/>
      <c r="T439" s="87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T439" s="19" t="s">
        <v>143</v>
      </c>
      <c r="AU439" s="19" t="s">
        <v>141</v>
      </c>
    </row>
    <row r="440" spans="1:47" s="2" customFormat="1" ht="12">
      <c r="A440" s="40"/>
      <c r="B440" s="41"/>
      <c r="C440" s="42"/>
      <c r="D440" s="224" t="s">
        <v>145</v>
      </c>
      <c r="E440" s="42"/>
      <c r="F440" s="225" t="s">
        <v>618</v>
      </c>
      <c r="G440" s="42"/>
      <c r="H440" s="42"/>
      <c r="I440" s="221"/>
      <c r="J440" s="42"/>
      <c r="K440" s="42"/>
      <c r="L440" s="46"/>
      <c r="M440" s="222"/>
      <c r="N440" s="223"/>
      <c r="O440" s="86"/>
      <c r="P440" s="86"/>
      <c r="Q440" s="86"/>
      <c r="R440" s="86"/>
      <c r="S440" s="86"/>
      <c r="T440" s="87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T440" s="19" t="s">
        <v>145</v>
      </c>
      <c r="AU440" s="19" t="s">
        <v>141</v>
      </c>
    </row>
    <row r="441" spans="1:63" s="12" customFormat="1" ht="25.9" customHeight="1">
      <c r="A441" s="12"/>
      <c r="B441" s="190"/>
      <c r="C441" s="191"/>
      <c r="D441" s="192" t="s">
        <v>75</v>
      </c>
      <c r="E441" s="193" t="s">
        <v>619</v>
      </c>
      <c r="F441" s="193" t="s">
        <v>620</v>
      </c>
      <c r="G441" s="191"/>
      <c r="H441" s="191"/>
      <c r="I441" s="194"/>
      <c r="J441" s="195">
        <f>BK441</f>
        <v>0</v>
      </c>
      <c r="K441" s="191"/>
      <c r="L441" s="196"/>
      <c r="M441" s="197"/>
      <c r="N441" s="198"/>
      <c r="O441" s="198"/>
      <c r="P441" s="199">
        <f>P442+P446+P454</f>
        <v>0</v>
      </c>
      <c r="Q441" s="198"/>
      <c r="R441" s="199">
        <f>R442+R446+R454</f>
        <v>0</v>
      </c>
      <c r="S441" s="198"/>
      <c r="T441" s="200">
        <f>T442+T446+T454</f>
        <v>0</v>
      </c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R441" s="201" t="s">
        <v>157</v>
      </c>
      <c r="AT441" s="202" t="s">
        <v>75</v>
      </c>
      <c r="AU441" s="202" t="s">
        <v>76</v>
      </c>
      <c r="AY441" s="201" t="s">
        <v>133</v>
      </c>
      <c r="BK441" s="203">
        <f>BK442+BK446+BK454</f>
        <v>0</v>
      </c>
    </row>
    <row r="442" spans="1:63" s="12" customFormat="1" ht="22.8" customHeight="1">
      <c r="A442" s="12"/>
      <c r="B442" s="190"/>
      <c r="C442" s="191"/>
      <c r="D442" s="192" t="s">
        <v>75</v>
      </c>
      <c r="E442" s="204" t="s">
        <v>621</v>
      </c>
      <c r="F442" s="204" t="s">
        <v>622</v>
      </c>
      <c r="G442" s="191"/>
      <c r="H442" s="191"/>
      <c r="I442" s="194"/>
      <c r="J442" s="205">
        <f>BK442</f>
        <v>0</v>
      </c>
      <c r="K442" s="191"/>
      <c r="L442" s="196"/>
      <c r="M442" s="197"/>
      <c r="N442" s="198"/>
      <c r="O442" s="198"/>
      <c r="P442" s="199">
        <f>SUM(P443:P445)</f>
        <v>0</v>
      </c>
      <c r="Q442" s="198"/>
      <c r="R442" s="199">
        <f>SUM(R443:R445)</f>
        <v>0</v>
      </c>
      <c r="S442" s="198"/>
      <c r="T442" s="200">
        <f>SUM(T443:T445)</f>
        <v>0</v>
      </c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R442" s="201" t="s">
        <v>157</v>
      </c>
      <c r="AT442" s="202" t="s">
        <v>75</v>
      </c>
      <c r="AU442" s="202" t="s">
        <v>84</v>
      </c>
      <c r="AY442" s="201" t="s">
        <v>133</v>
      </c>
      <c r="BK442" s="203">
        <f>SUM(BK443:BK445)</f>
        <v>0</v>
      </c>
    </row>
    <row r="443" spans="1:65" s="2" customFormat="1" ht="16.5" customHeight="1">
      <c r="A443" s="40"/>
      <c r="B443" s="41"/>
      <c r="C443" s="206" t="s">
        <v>623</v>
      </c>
      <c r="D443" s="206" t="s">
        <v>135</v>
      </c>
      <c r="E443" s="207" t="s">
        <v>624</v>
      </c>
      <c r="F443" s="208" t="s">
        <v>625</v>
      </c>
      <c r="G443" s="209" t="s">
        <v>492</v>
      </c>
      <c r="H443" s="210">
        <v>1</v>
      </c>
      <c r="I443" s="211"/>
      <c r="J443" s="212">
        <f>ROUND(I443*H443,2)</f>
        <v>0</v>
      </c>
      <c r="K443" s="208" t="s">
        <v>139</v>
      </c>
      <c r="L443" s="46"/>
      <c r="M443" s="213" t="s">
        <v>19</v>
      </c>
      <c r="N443" s="214" t="s">
        <v>48</v>
      </c>
      <c r="O443" s="86"/>
      <c r="P443" s="215">
        <f>O443*H443</f>
        <v>0</v>
      </c>
      <c r="Q443" s="215">
        <v>0</v>
      </c>
      <c r="R443" s="215">
        <f>Q443*H443</f>
        <v>0</v>
      </c>
      <c r="S443" s="215">
        <v>0</v>
      </c>
      <c r="T443" s="216">
        <f>S443*H443</f>
        <v>0</v>
      </c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R443" s="217" t="s">
        <v>626</v>
      </c>
      <c r="AT443" s="217" t="s">
        <v>135</v>
      </c>
      <c r="AU443" s="217" t="s">
        <v>141</v>
      </c>
      <c r="AY443" s="19" t="s">
        <v>133</v>
      </c>
      <c r="BE443" s="218">
        <f>IF(N443="základní",J443,0)</f>
        <v>0</v>
      </c>
      <c r="BF443" s="218">
        <f>IF(N443="snížená",J443,0)</f>
        <v>0</v>
      </c>
      <c r="BG443" s="218">
        <f>IF(N443="zákl. přenesená",J443,0)</f>
        <v>0</v>
      </c>
      <c r="BH443" s="218">
        <f>IF(N443="sníž. přenesená",J443,0)</f>
        <v>0</v>
      </c>
      <c r="BI443" s="218">
        <f>IF(N443="nulová",J443,0)</f>
        <v>0</v>
      </c>
      <c r="BJ443" s="19" t="s">
        <v>141</v>
      </c>
      <c r="BK443" s="218">
        <f>ROUND(I443*H443,2)</f>
        <v>0</v>
      </c>
      <c r="BL443" s="19" t="s">
        <v>626</v>
      </c>
      <c r="BM443" s="217" t="s">
        <v>627</v>
      </c>
    </row>
    <row r="444" spans="1:47" s="2" customFormat="1" ht="12">
      <c r="A444" s="40"/>
      <c r="B444" s="41"/>
      <c r="C444" s="42"/>
      <c r="D444" s="219" t="s">
        <v>143</v>
      </c>
      <c r="E444" s="42"/>
      <c r="F444" s="220" t="s">
        <v>625</v>
      </c>
      <c r="G444" s="42"/>
      <c r="H444" s="42"/>
      <c r="I444" s="221"/>
      <c r="J444" s="42"/>
      <c r="K444" s="42"/>
      <c r="L444" s="46"/>
      <c r="M444" s="222"/>
      <c r="N444" s="223"/>
      <c r="O444" s="86"/>
      <c r="P444" s="86"/>
      <c r="Q444" s="86"/>
      <c r="R444" s="86"/>
      <c r="S444" s="86"/>
      <c r="T444" s="87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T444" s="19" t="s">
        <v>143</v>
      </c>
      <c r="AU444" s="19" t="s">
        <v>141</v>
      </c>
    </row>
    <row r="445" spans="1:47" s="2" customFormat="1" ht="12">
      <c r="A445" s="40"/>
      <c r="B445" s="41"/>
      <c r="C445" s="42"/>
      <c r="D445" s="224" t="s">
        <v>145</v>
      </c>
      <c r="E445" s="42"/>
      <c r="F445" s="225" t="s">
        <v>628</v>
      </c>
      <c r="G445" s="42"/>
      <c r="H445" s="42"/>
      <c r="I445" s="221"/>
      <c r="J445" s="42"/>
      <c r="K445" s="42"/>
      <c r="L445" s="46"/>
      <c r="M445" s="222"/>
      <c r="N445" s="223"/>
      <c r="O445" s="86"/>
      <c r="P445" s="86"/>
      <c r="Q445" s="86"/>
      <c r="R445" s="86"/>
      <c r="S445" s="86"/>
      <c r="T445" s="87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T445" s="19" t="s">
        <v>145</v>
      </c>
      <c r="AU445" s="19" t="s">
        <v>141</v>
      </c>
    </row>
    <row r="446" spans="1:63" s="12" customFormat="1" ht="22.8" customHeight="1">
      <c r="A446" s="12"/>
      <c r="B446" s="190"/>
      <c r="C446" s="191"/>
      <c r="D446" s="192" t="s">
        <v>75</v>
      </c>
      <c r="E446" s="204" t="s">
        <v>629</v>
      </c>
      <c r="F446" s="204" t="s">
        <v>630</v>
      </c>
      <c r="G446" s="191"/>
      <c r="H446" s="191"/>
      <c r="I446" s="194"/>
      <c r="J446" s="205">
        <f>BK446</f>
        <v>0</v>
      </c>
      <c r="K446" s="191"/>
      <c r="L446" s="196"/>
      <c r="M446" s="197"/>
      <c r="N446" s="198"/>
      <c r="O446" s="198"/>
      <c r="P446" s="199">
        <f>SUM(P447:P453)</f>
        <v>0</v>
      </c>
      <c r="Q446" s="198"/>
      <c r="R446" s="199">
        <f>SUM(R447:R453)</f>
        <v>0</v>
      </c>
      <c r="S446" s="198"/>
      <c r="T446" s="200">
        <f>SUM(T447:T453)</f>
        <v>0</v>
      </c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R446" s="201" t="s">
        <v>157</v>
      </c>
      <c r="AT446" s="202" t="s">
        <v>75</v>
      </c>
      <c r="AU446" s="202" t="s">
        <v>84</v>
      </c>
      <c r="AY446" s="201" t="s">
        <v>133</v>
      </c>
      <c r="BK446" s="203">
        <f>SUM(BK447:BK453)</f>
        <v>0</v>
      </c>
    </row>
    <row r="447" spans="1:65" s="2" customFormat="1" ht="16.5" customHeight="1">
      <c r="A447" s="40"/>
      <c r="B447" s="41"/>
      <c r="C447" s="206" t="s">
        <v>631</v>
      </c>
      <c r="D447" s="206" t="s">
        <v>135</v>
      </c>
      <c r="E447" s="207" t="s">
        <v>632</v>
      </c>
      <c r="F447" s="208" t="s">
        <v>630</v>
      </c>
      <c r="G447" s="209" t="s">
        <v>442</v>
      </c>
      <c r="H447" s="279"/>
      <c r="I447" s="211"/>
      <c r="J447" s="212">
        <f>ROUND(I447*H447,2)</f>
        <v>0</v>
      </c>
      <c r="K447" s="208" t="s">
        <v>139</v>
      </c>
      <c r="L447" s="46"/>
      <c r="M447" s="213" t="s">
        <v>19</v>
      </c>
      <c r="N447" s="214" t="s">
        <v>48</v>
      </c>
      <c r="O447" s="86"/>
      <c r="P447" s="215">
        <f>O447*H447</f>
        <v>0</v>
      </c>
      <c r="Q447" s="215">
        <v>0</v>
      </c>
      <c r="R447" s="215">
        <f>Q447*H447</f>
        <v>0</v>
      </c>
      <c r="S447" s="215">
        <v>0</v>
      </c>
      <c r="T447" s="216">
        <f>S447*H447</f>
        <v>0</v>
      </c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R447" s="217" t="s">
        <v>626</v>
      </c>
      <c r="AT447" s="217" t="s">
        <v>135</v>
      </c>
      <c r="AU447" s="217" t="s">
        <v>141</v>
      </c>
      <c r="AY447" s="19" t="s">
        <v>133</v>
      </c>
      <c r="BE447" s="218">
        <f>IF(N447="základní",J447,0)</f>
        <v>0</v>
      </c>
      <c r="BF447" s="218">
        <f>IF(N447="snížená",J447,0)</f>
        <v>0</v>
      </c>
      <c r="BG447" s="218">
        <f>IF(N447="zákl. přenesená",J447,0)</f>
        <v>0</v>
      </c>
      <c r="BH447" s="218">
        <f>IF(N447="sníž. přenesená",J447,0)</f>
        <v>0</v>
      </c>
      <c r="BI447" s="218">
        <f>IF(N447="nulová",J447,0)</f>
        <v>0</v>
      </c>
      <c r="BJ447" s="19" t="s">
        <v>141</v>
      </c>
      <c r="BK447" s="218">
        <f>ROUND(I447*H447,2)</f>
        <v>0</v>
      </c>
      <c r="BL447" s="19" t="s">
        <v>626</v>
      </c>
      <c r="BM447" s="217" t="s">
        <v>633</v>
      </c>
    </row>
    <row r="448" spans="1:47" s="2" customFormat="1" ht="12">
      <c r="A448" s="40"/>
      <c r="B448" s="41"/>
      <c r="C448" s="42"/>
      <c r="D448" s="219" t="s">
        <v>143</v>
      </c>
      <c r="E448" s="42"/>
      <c r="F448" s="220" t="s">
        <v>630</v>
      </c>
      <c r="G448" s="42"/>
      <c r="H448" s="42"/>
      <c r="I448" s="221"/>
      <c r="J448" s="42"/>
      <c r="K448" s="42"/>
      <c r="L448" s="46"/>
      <c r="M448" s="222"/>
      <c r="N448" s="223"/>
      <c r="O448" s="86"/>
      <c r="P448" s="86"/>
      <c r="Q448" s="86"/>
      <c r="R448" s="86"/>
      <c r="S448" s="86"/>
      <c r="T448" s="87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T448" s="19" t="s">
        <v>143</v>
      </c>
      <c r="AU448" s="19" t="s">
        <v>141</v>
      </c>
    </row>
    <row r="449" spans="1:47" s="2" customFormat="1" ht="12">
      <c r="A449" s="40"/>
      <c r="B449" s="41"/>
      <c r="C449" s="42"/>
      <c r="D449" s="224" t="s">
        <v>145</v>
      </c>
      <c r="E449" s="42"/>
      <c r="F449" s="225" t="s">
        <v>634</v>
      </c>
      <c r="G449" s="42"/>
      <c r="H449" s="42"/>
      <c r="I449" s="221"/>
      <c r="J449" s="42"/>
      <c r="K449" s="42"/>
      <c r="L449" s="46"/>
      <c r="M449" s="222"/>
      <c r="N449" s="223"/>
      <c r="O449" s="86"/>
      <c r="P449" s="86"/>
      <c r="Q449" s="86"/>
      <c r="R449" s="86"/>
      <c r="S449" s="86"/>
      <c r="T449" s="87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T449" s="19" t="s">
        <v>145</v>
      </c>
      <c r="AU449" s="19" t="s">
        <v>141</v>
      </c>
    </row>
    <row r="450" spans="1:65" s="2" customFormat="1" ht="16.5" customHeight="1">
      <c r="A450" s="40"/>
      <c r="B450" s="41"/>
      <c r="C450" s="206" t="s">
        <v>635</v>
      </c>
      <c r="D450" s="206" t="s">
        <v>135</v>
      </c>
      <c r="E450" s="207" t="s">
        <v>636</v>
      </c>
      <c r="F450" s="208" t="s">
        <v>637</v>
      </c>
      <c r="G450" s="209" t="s">
        <v>256</v>
      </c>
      <c r="H450" s="210">
        <v>23.59</v>
      </c>
      <c r="I450" s="211"/>
      <c r="J450" s="212">
        <f>ROUND(I450*H450,2)</f>
        <v>0</v>
      </c>
      <c r="K450" s="208" t="s">
        <v>139</v>
      </c>
      <c r="L450" s="46"/>
      <c r="M450" s="213" t="s">
        <v>19</v>
      </c>
      <c r="N450" s="214" t="s">
        <v>48</v>
      </c>
      <c r="O450" s="86"/>
      <c r="P450" s="215">
        <f>O450*H450</f>
        <v>0</v>
      </c>
      <c r="Q450" s="215">
        <v>0</v>
      </c>
      <c r="R450" s="215">
        <f>Q450*H450</f>
        <v>0</v>
      </c>
      <c r="S450" s="215">
        <v>0</v>
      </c>
      <c r="T450" s="216">
        <f>S450*H450</f>
        <v>0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17" t="s">
        <v>626</v>
      </c>
      <c r="AT450" s="217" t="s">
        <v>135</v>
      </c>
      <c r="AU450" s="217" t="s">
        <v>141</v>
      </c>
      <c r="AY450" s="19" t="s">
        <v>133</v>
      </c>
      <c r="BE450" s="218">
        <f>IF(N450="základní",J450,0)</f>
        <v>0</v>
      </c>
      <c r="BF450" s="218">
        <f>IF(N450="snížená",J450,0)</f>
        <v>0</v>
      </c>
      <c r="BG450" s="218">
        <f>IF(N450="zákl. přenesená",J450,0)</f>
        <v>0</v>
      </c>
      <c r="BH450" s="218">
        <f>IF(N450="sníž. přenesená",J450,0)</f>
        <v>0</v>
      </c>
      <c r="BI450" s="218">
        <f>IF(N450="nulová",J450,0)</f>
        <v>0</v>
      </c>
      <c r="BJ450" s="19" t="s">
        <v>141</v>
      </c>
      <c r="BK450" s="218">
        <f>ROUND(I450*H450,2)</f>
        <v>0</v>
      </c>
      <c r="BL450" s="19" t="s">
        <v>626</v>
      </c>
      <c r="BM450" s="217" t="s">
        <v>638</v>
      </c>
    </row>
    <row r="451" spans="1:47" s="2" customFormat="1" ht="12">
      <c r="A451" s="40"/>
      <c r="B451" s="41"/>
      <c r="C451" s="42"/>
      <c r="D451" s="219" t="s">
        <v>143</v>
      </c>
      <c r="E451" s="42"/>
      <c r="F451" s="220" t="s">
        <v>637</v>
      </c>
      <c r="G451" s="42"/>
      <c r="H451" s="42"/>
      <c r="I451" s="221"/>
      <c r="J451" s="42"/>
      <c r="K451" s="42"/>
      <c r="L451" s="46"/>
      <c r="M451" s="222"/>
      <c r="N451" s="223"/>
      <c r="O451" s="86"/>
      <c r="P451" s="86"/>
      <c r="Q451" s="86"/>
      <c r="R451" s="86"/>
      <c r="S451" s="86"/>
      <c r="T451" s="87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T451" s="19" t="s">
        <v>143</v>
      </c>
      <c r="AU451" s="19" t="s">
        <v>141</v>
      </c>
    </row>
    <row r="452" spans="1:47" s="2" customFormat="1" ht="12">
      <c r="A452" s="40"/>
      <c r="B452" s="41"/>
      <c r="C452" s="42"/>
      <c r="D452" s="224" t="s">
        <v>145</v>
      </c>
      <c r="E452" s="42"/>
      <c r="F452" s="225" t="s">
        <v>639</v>
      </c>
      <c r="G452" s="42"/>
      <c r="H452" s="42"/>
      <c r="I452" s="221"/>
      <c r="J452" s="42"/>
      <c r="K452" s="42"/>
      <c r="L452" s="46"/>
      <c r="M452" s="222"/>
      <c r="N452" s="223"/>
      <c r="O452" s="86"/>
      <c r="P452" s="86"/>
      <c r="Q452" s="86"/>
      <c r="R452" s="86"/>
      <c r="S452" s="86"/>
      <c r="T452" s="87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T452" s="19" t="s">
        <v>145</v>
      </c>
      <c r="AU452" s="19" t="s">
        <v>141</v>
      </c>
    </row>
    <row r="453" spans="1:51" s="13" customFormat="1" ht="12">
      <c r="A453" s="13"/>
      <c r="B453" s="226"/>
      <c r="C453" s="227"/>
      <c r="D453" s="219" t="s">
        <v>147</v>
      </c>
      <c r="E453" s="228" t="s">
        <v>19</v>
      </c>
      <c r="F453" s="229" t="s">
        <v>640</v>
      </c>
      <c r="G453" s="227"/>
      <c r="H453" s="230">
        <v>23.59</v>
      </c>
      <c r="I453" s="231"/>
      <c r="J453" s="227"/>
      <c r="K453" s="227"/>
      <c r="L453" s="232"/>
      <c r="M453" s="233"/>
      <c r="N453" s="234"/>
      <c r="O453" s="234"/>
      <c r="P453" s="234"/>
      <c r="Q453" s="234"/>
      <c r="R453" s="234"/>
      <c r="S453" s="234"/>
      <c r="T453" s="235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6" t="s">
        <v>147</v>
      </c>
      <c r="AU453" s="236" t="s">
        <v>141</v>
      </c>
      <c r="AV453" s="13" t="s">
        <v>141</v>
      </c>
      <c r="AW453" s="13" t="s">
        <v>37</v>
      </c>
      <c r="AX453" s="13" t="s">
        <v>84</v>
      </c>
      <c r="AY453" s="236" t="s">
        <v>133</v>
      </c>
    </row>
    <row r="454" spans="1:63" s="12" customFormat="1" ht="22.8" customHeight="1">
      <c r="A454" s="12"/>
      <c r="B454" s="190"/>
      <c r="C454" s="191"/>
      <c r="D454" s="192" t="s">
        <v>75</v>
      </c>
      <c r="E454" s="204" t="s">
        <v>641</v>
      </c>
      <c r="F454" s="204" t="s">
        <v>642</v>
      </c>
      <c r="G454" s="191"/>
      <c r="H454" s="191"/>
      <c r="I454" s="194"/>
      <c r="J454" s="205">
        <f>BK454</f>
        <v>0</v>
      </c>
      <c r="K454" s="191"/>
      <c r="L454" s="196"/>
      <c r="M454" s="197"/>
      <c r="N454" s="198"/>
      <c r="O454" s="198"/>
      <c r="P454" s="199">
        <f>SUM(P455:P456)</f>
        <v>0</v>
      </c>
      <c r="Q454" s="198"/>
      <c r="R454" s="199">
        <f>SUM(R455:R456)</f>
        <v>0</v>
      </c>
      <c r="S454" s="198"/>
      <c r="T454" s="200">
        <f>SUM(T455:T456)</f>
        <v>0</v>
      </c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R454" s="201" t="s">
        <v>157</v>
      </c>
      <c r="AT454" s="202" t="s">
        <v>75</v>
      </c>
      <c r="AU454" s="202" t="s">
        <v>84</v>
      </c>
      <c r="AY454" s="201" t="s">
        <v>133</v>
      </c>
      <c r="BK454" s="203">
        <f>SUM(BK455:BK456)</f>
        <v>0</v>
      </c>
    </row>
    <row r="455" spans="1:65" s="2" customFormat="1" ht="24.15" customHeight="1">
      <c r="A455" s="40"/>
      <c r="B455" s="41"/>
      <c r="C455" s="206" t="s">
        <v>643</v>
      </c>
      <c r="D455" s="206" t="s">
        <v>135</v>
      </c>
      <c r="E455" s="207" t="s">
        <v>644</v>
      </c>
      <c r="F455" s="208" t="s">
        <v>645</v>
      </c>
      <c r="G455" s="209" t="s">
        <v>492</v>
      </c>
      <c r="H455" s="210">
        <v>1</v>
      </c>
      <c r="I455" s="211"/>
      <c r="J455" s="212">
        <f>ROUND(I455*H455,2)</f>
        <v>0</v>
      </c>
      <c r="K455" s="208" t="s">
        <v>19</v>
      </c>
      <c r="L455" s="46"/>
      <c r="M455" s="213" t="s">
        <v>19</v>
      </c>
      <c r="N455" s="214" t="s">
        <v>48</v>
      </c>
      <c r="O455" s="86"/>
      <c r="P455" s="215">
        <f>O455*H455</f>
        <v>0</v>
      </c>
      <c r="Q455" s="215">
        <v>0</v>
      </c>
      <c r="R455" s="215">
        <f>Q455*H455</f>
        <v>0</v>
      </c>
      <c r="S455" s="215">
        <v>0</v>
      </c>
      <c r="T455" s="216">
        <f>S455*H455</f>
        <v>0</v>
      </c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R455" s="217" t="s">
        <v>626</v>
      </c>
      <c r="AT455" s="217" t="s">
        <v>135</v>
      </c>
      <c r="AU455" s="217" t="s">
        <v>141</v>
      </c>
      <c r="AY455" s="19" t="s">
        <v>133</v>
      </c>
      <c r="BE455" s="218">
        <f>IF(N455="základní",J455,0)</f>
        <v>0</v>
      </c>
      <c r="BF455" s="218">
        <f>IF(N455="snížená",J455,0)</f>
        <v>0</v>
      </c>
      <c r="BG455" s="218">
        <f>IF(N455="zákl. přenesená",J455,0)</f>
        <v>0</v>
      </c>
      <c r="BH455" s="218">
        <f>IF(N455="sníž. přenesená",J455,0)</f>
        <v>0</v>
      </c>
      <c r="BI455" s="218">
        <f>IF(N455="nulová",J455,0)</f>
        <v>0</v>
      </c>
      <c r="BJ455" s="19" t="s">
        <v>141</v>
      </c>
      <c r="BK455" s="218">
        <f>ROUND(I455*H455,2)</f>
        <v>0</v>
      </c>
      <c r="BL455" s="19" t="s">
        <v>626</v>
      </c>
      <c r="BM455" s="217" t="s">
        <v>646</v>
      </c>
    </row>
    <row r="456" spans="1:47" s="2" customFormat="1" ht="12">
      <c r="A456" s="40"/>
      <c r="B456" s="41"/>
      <c r="C456" s="42"/>
      <c r="D456" s="219" t="s">
        <v>143</v>
      </c>
      <c r="E456" s="42"/>
      <c r="F456" s="220" t="s">
        <v>647</v>
      </c>
      <c r="G456" s="42"/>
      <c r="H456" s="42"/>
      <c r="I456" s="221"/>
      <c r="J456" s="42"/>
      <c r="K456" s="42"/>
      <c r="L456" s="46"/>
      <c r="M456" s="280"/>
      <c r="N456" s="281"/>
      <c r="O456" s="282"/>
      <c r="P456" s="282"/>
      <c r="Q456" s="282"/>
      <c r="R456" s="282"/>
      <c r="S456" s="282"/>
      <c r="T456" s="283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T456" s="19" t="s">
        <v>143</v>
      </c>
      <c r="AU456" s="19" t="s">
        <v>141</v>
      </c>
    </row>
    <row r="457" spans="1:31" s="2" customFormat="1" ht="6.95" customHeight="1">
      <c r="A457" s="40"/>
      <c r="B457" s="61"/>
      <c r="C457" s="62"/>
      <c r="D457" s="62"/>
      <c r="E457" s="62"/>
      <c r="F457" s="62"/>
      <c r="G457" s="62"/>
      <c r="H457" s="62"/>
      <c r="I457" s="62"/>
      <c r="J457" s="62"/>
      <c r="K457" s="62"/>
      <c r="L457" s="46"/>
      <c r="M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</row>
  </sheetData>
  <sheetProtection password="CC35" sheet="1" objects="1" scenarios="1" formatColumns="0" formatRows="0" autoFilter="0"/>
  <autoFilter ref="C97:K456"/>
  <mergeCells count="9">
    <mergeCell ref="E7:H7"/>
    <mergeCell ref="E9:H9"/>
    <mergeCell ref="E18:H18"/>
    <mergeCell ref="E27:H27"/>
    <mergeCell ref="E48:H48"/>
    <mergeCell ref="E50:H50"/>
    <mergeCell ref="E88:H88"/>
    <mergeCell ref="E90:H90"/>
    <mergeCell ref="L2:V2"/>
  </mergeCells>
  <hyperlinks>
    <hyperlink ref="F103" r:id="rId1" display="https://podminky.urs.cz/item/CS_URS_2022_01/113106123"/>
    <hyperlink ref="F108" r:id="rId2" display="https://podminky.urs.cz/item/CS_URS_2022_01/310237241"/>
    <hyperlink ref="F112" r:id="rId3" display="https://podminky.urs.cz/item/CS_URS_2022_01/596211110"/>
    <hyperlink ref="F116" r:id="rId4" display="https://podminky.urs.cz/item/CS_URS_2022_01/622131121"/>
    <hyperlink ref="F135" r:id="rId5" display="https://podminky.urs.cz/item/CS_URS_2022_01/622142001"/>
    <hyperlink ref="F146" r:id="rId6" display="https://podminky.urs.cz/item/CS_URS_2022_01/622151021"/>
    <hyperlink ref="F149" r:id="rId7" display="https://podminky.urs.cz/item/CS_URS_2022_01/622321111"/>
    <hyperlink ref="F159" r:id="rId8" display="https://podminky.urs.cz/item/CS_URS_2022_01/622321121"/>
    <hyperlink ref="F162" r:id="rId9" display="https://podminky.urs.cz/item/CS_URS_2022_01/622511112"/>
    <hyperlink ref="F165" r:id="rId10" display="https://podminky.urs.cz/item/CS_URS_2022_01/629991001"/>
    <hyperlink ref="F169" r:id="rId11" display="https://podminky.urs.cz/item/CS_URS_2022_01/629991011"/>
    <hyperlink ref="F177" r:id="rId12" display="https://podminky.urs.cz/item/CS_URS_2022_01/629995101"/>
    <hyperlink ref="F187" r:id="rId13" display="https://podminky.urs.cz/item/CS_URS_2022_01/631351101"/>
    <hyperlink ref="F193" r:id="rId14" display="https://podminky.urs.cz/item/CS_URS_2022_01/631351102"/>
    <hyperlink ref="F196" r:id="rId15" display="https://podminky.urs.cz/item/CS_URS_2022_01/632450131"/>
    <hyperlink ref="F202" r:id="rId16" display="https://podminky.urs.cz/item/CS_URS_2022_01/634112113"/>
    <hyperlink ref="F206" r:id="rId17" display="https://podminky.urs.cz/item/CS_URS_2022_01/644941112"/>
    <hyperlink ref="F214" r:id="rId18" display="https://podminky.urs.cz/item/CS_URS_2022_01/941211111"/>
    <hyperlink ref="F220" r:id="rId19" display="https://podminky.urs.cz/item/CS_URS_2022_01/941211211"/>
    <hyperlink ref="F224" r:id="rId20" display="https://podminky.urs.cz/item/CS_URS_2022_01/941211811"/>
    <hyperlink ref="F227" r:id="rId21" display="https://podminky.urs.cz/item/CS_URS_2022_01/944511111"/>
    <hyperlink ref="F230" r:id="rId22" display="https://podminky.urs.cz/item/CS_URS_2022_01/944511211"/>
    <hyperlink ref="F234" r:id="rId23" display="https://podminky.urs.cz/item/CS_URS_2022_01/944511811"/>
    <hyperlink ref="F237" r:id="rId24" display="https://podminky.urs.cz/item/CS_URS_2022_01/965045112"/>
    <hyperlink ref="F243" r:id="rId25" display="https://podminky.urs.cz/item/CS_URS_2022_01/965081611"/>
    <hyperlink ref="F247" r:id="rId26" display="https://podminky.urs.cz/item/CS_URS_2022_01/976072221"/>
    <hyperlink ref="F250" r:id="rId27" display="https://podminky.urs.cz/item/CS_URS_2022_01/978036391"/>
    <hyperlink ref="F262" r:id="rId28" display="https://podminky.urs.cz/item/CS_URS_2022_01/978071251"/>
    <hyperlink ref="F268" r:id="rId29" display="https://podminky.urs.cz/item/CS_URS_2022_01/978071261"/>
    <hyperlink ref="F274" r:id="rId30" display="https://podminky.urs.cz/item/CS_URS_2022_01/979071121"/>
    <hyperlink ref="F278" r:id="rId31" display="https://podminky.urs.cz/item/CS_URS_2022_01/997013213"/>
    <hyperlink ref="F281" r:id="rId32" display="https://podminky.urs.cz/item/CS_URS_2022_01/997013501"/>
    <hyperlink ref="F284" r:id="rId33" display="https://podminky.urs.cz/item/CS_URS_2022_01/997013509"/>
    <hyperlink ref="F288" r:id="rId34" display="https://podminky.urs.cz/item/CS_URS_2022_01/997013631"/>
    <hyperlink ref="F291" r:id="rId35" display="https://podminky.urs.cz/item/CS_URS_2022_01/997013645"/>
    <hyperlink ref="F295" r:id="rId36" display="https://podminky.urs.cz/item/CS_URS_2022_01/998011002"/>
    <hyperlink ref="F300" r:id="rId37" display="https://podminky.urs.cz/item/CS_URS_2022_01/711161232"/>
    <hyperlink ref="F310" r:id="rId38" display="https://podminky.urs.cz/item/CS_URS_2022_01/711161384"/>
    <hyperlink ref="F319" r:id="rId39" display="https://podminky.urs.cz/item/CS_URS_2022_01/711413111"/>
    <hyperlink ref="F326" r:id="rId40" display="https://podminky.urs.cz/item/CS_URS_2022_01/711413121"/>
    <hyperlink ref="F331" r:id="rId41" display="https://podminky.urs.cz/item/CS_URS_2022_01/998711202"/>
    <hyperlink ref="F335" r:id="rId42" display="https://podminky.urs.cz/item/CS_URS_2022_01/764002861"/>
    <hyperlink ref="F341" r:id="rId43" display="https://podminky.urs.cz/item/CS_URS_2022_01/764228424"/>
    <hyperlink ref="F347" r:id="rId44" display="https://podminky.urs.cz/item/CS_URS_2022_01/764228445"/>
    <hyperlink ref="F350" r:id="rId45" display="https://podminky.urs.cz/item/CS_URS_2022_01/998764202"/>
    <hyperlink ref="F365" r:id="rId46" display="https://podminky.urs.cz/item/CS_URS_2022_01/998767202"/>
    <hyperlink ref="F369" r:id="rId47" display="https://podminky.urs.cz/item/CS_URS_2022_01/771121011"/>
    <hyperlink ref="F376" r:id="rId48" display="https://podminky.urs.cz/item/CS_URS_2022_01/771474113"/>
    <hyperlink ref="F384" r:id="rId49" display="https://podminky.urs.cz/item/CS_URS_2022_01/771551810"/>
    <hyperlink ref="F390" r:id="rId50" display="https://podminky.urs.cz/item/CS_URS_2022_01/771574315"/>
    <hyperlink ref="F399" r:id="rId51" display="https://podminky.urs.cz/item/CS_URS_2022_01/771591184"/>
    <hyperlink ref="F405" r:id="rId52" display="https://podminky.urs.cz/item/CS_URS_2022_01/771591241"/>
    <hyperlink ref="F408" r:id="rId53" display="https://podminky.urs.cz/item/CS_URS_2022_01/771591264"/>
    <hyperlink ref="F412" r:id="rId54" display="https://podminky.urs.cz/item/CS_URS_2022_01/771591266"/>
    <hyperlink ref="F415" r:id="rId55" display="https://podminky.urs.cz/item/CS_URS_2022_01/998771202"/>
    <hyperlink ref="F419" r:id="rId56" display="https://podminky.urs.cz/item/CS_URS_2022_01/781494111"/>
    <hyperlink ref="F425" r:id="rId57" display="https://podminky.urs.cz/item/CS_URS_2022_01/998781202"/>
    <hyperlink ref="F429" r:id="rId58" display="https://podminky.urs.cz/item/CS_URS_2022_01/783314203"/>
    <hyperlink ref="F433" r:id="rId59" display="https://podminky.urs.cz/item/CS_URS_2022_01/783317105"/>
    <hyperlink ref="F436" r:id="rId60" display="https://podminky.urs.cz/item/CS_URS_2022_01/783823163"/>
    <hyperlink ref="F440" r:id="rId61" display="https://podminky.urs.cz/item/CS_URS_2022_01/783827443"/>
    <hyperlink ref="F445" r:id="rId62" display="https://podminky.urs.cz/item/CS_URS_2022_01/013254000"/>
    <hyperlink ref="F449" r:id="rId63" display="https://podminky.urs.cz/item/CS_URS_2022_01/030001000"/>
    <hyperlink ref="F452" r:id="rId64" display="https://podminky.urs.cz/item/CS_URS_2022_01/0341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88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92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Ul. T.G.Masaryka č.p.2320, 2321, 2322 Oprava balkonů a soklů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93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648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5. 7. 2023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39</v>
      </c>
      <c r="F24" s="40"/>
      <c r="G24" s="40"/>
      <c r="H24" s="40"/>
      <c r="I24" s="134" t="s">
        <v>29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ROUND(J98,2)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ROUND((SUM(BE98:BE448)),2)</f>
        <v>0</v>
      </c>
      <c r="G33" s="40"/>
      <c r="H33" s="40"/>
      <c r="I33" s="150">
        <v>0.21</v>
      </c>
      <c r="J33" s="149">
        <f>ROUND(((SUM(BE98:BE448))*I33),2)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ROUND((SUM(BF98:BF448)),2)</f>
        <v>0</v>
      </c>
      <c r="G34" s="40"/>
      <c r="H34" s="40"/>
      <c r="I34" s="150">
        <v>0.15</v>
      </c>
      <c r="J34" s="149">
        <f>ROUND(((SUM(BF98:BF448))*I34),2)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ROUND((SUM(BG98:BG448)),2)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ROUND((SUM(BH98:BH448)),2)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ROUND((SUM(BI98:BI448)),2)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95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Ul. T.G.Masaryka č.p.2320, 2321, 2322 Oprava balkonů a soklů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93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2321 - Oprava balkonů a soklů č.p. 2321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Frýdek-Místek</v>
      </c>
      <c r="G52" s="42"/>
      <c r="H52" s="42"/>
      <c r="I52" s="34" t="s">
        <v>23</v>
      </c>
      <c r="J52" s="74" t="str">
        <f>IF(J12="","",J12)</f>
        <v>5. 7. 2023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Statutární město Frýdek-Místek</v>
      </c>
      <c r="G54" s="42"/>
      <c r="H54" s="42"/>
      <c r="I54" s="34" t="s">
        <v>33</v>
      </c>
      <c r="J54" s="38" t="str">
        <f>E21</f>
        <v>CONSTRUCTUS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Ing. Jana Koběrská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96</v>
      </c>
      <c r="D57" s="164"/>
      <c r="E57" s="164"/>
      <c r="F57" s="164"/>
      <c r="G57" s="164"/>
      <c r="H57" s="164"/>
      <c r="I57" s="164"/>
      <c r="J57" s="165" t="s">
        <v>97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J98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98</v>
      </c>
    </row>
    <row r="60" spans="1:31" s="9" customFormat="1" ht="24.95" customHeight="1">
      <c r="A60" s="9"/>
      <c r="B60" s="167"/>
      <c r="C60" s="168"/>
      <c r="D60" s="169" t="s">
        <v>99</v>
      </c>
      <c r="E60" s="170"/>
      <c r="F60" s="170"/>
      <c r="G60" s="170"/>
      <c r="H60" s="170"/>
      <c r="I60" s="170"/>
      <c r="J60" s="171">
        <f>J99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100</v>
      </c>
      <c r="E61" s="176"/>
      <c r="F61" s="176"/>
      <c r="G61" s="176"/>
      <c r="H61" s="176"/>
      <c r="I61" s="176"/>
      <c r="J61" s="177">
        <f>J100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101</v>
      </c>
      <c r="E62" s="176"/>
      <c r="F62" s="176"/>
      <c r="G62" s="176"/>
      <c r="H62" s="176"/>
      <c r="I62" s="176"/>
      <c r="J62" s="177">
        <f>J105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102</v>
      </c>
      <c r="E63" s="176"/>
      <c r="F63" s="176"/>
      <c r="G63" s="176"/>
      <c r="H63" s="176"/>
      <c r="I63" s="176"/>
      <c r="J63" s="177">
        <f>J109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103</v>
      </c>
      <c r="E64" s="176"/>
      <c r="F64" s="176"/>
      <c r="G64" s="176"/>
      <c r="H64" s="176"/>
      <c r="I64" s="176"/>
      <c r="J64" s="177">
        <f>J113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104</v>
      </c>
      <c r="E65" s="176"/>
      <c r="F65" s="176"/>
      <c r="G65" s="176"/>
      <c r="H65" s="176"/>
      <c r="I65" s="176"/>
      <c r="J65" s="177">
        <f>J206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105</v>
      </c>
      <c r="E66" s="176"/>
      <c r="F66" s="176"/>
      <c r="G66" s="176"/>
      <c r="H66" s="176"/>
      <c r="I66" s="176"/>
      <c r="J66" s="177">
        <f>J269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106</v>
      </c>
      <c r="E67" s="176"/>
      <c r="F67" s="176"/>
      <c r="G67" s="176"/>
      <c r="H67" s="176"/>
      <c r="I67" s="176"/>
      <c r="J67" s="177">
        <f>J286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7"/>
      <c r="C68" s="168"/>
      <c r="D68" s="169" t="s">
        <v>107</v>
      </c>
      <c r="E68" s="170"/>
      <c r="F68" s="170"/>
      <c r="G68" s="170"/>
      <c r="H68" s="170"/>
      <c r="I68" s="170"/>
      <c r="J68" s="171">
        <f>J290</f>
        <v>0</v>
      </c>
      <c r="K68" s="168"/>
      <c r="L68" s="17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3"/>
      <c r="C69" s="174"/>
      <c r="D69" s="175" t="s">
        <v>108</v>
      </c>
      <c r="E69" s="176"/>
      <c r="F69" s="176"/>
      <c r="G69" s="176"/>
      <c r="H69" s="176"/>
      <c r="I69" s="176"/>
      <c r="J69" s="177">
        <f>J291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109</v>
      </c>
      <c r="E70" s="176"/>
      <c r="F70" s="176"/>
      <c r="G70" s="176"/>
      <c r="H70" s="176"/>
      <c r="I70" s="176"/>
      <c r="J70" s="177">
        <f>J324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110</v>
      </c>
      <c r="E71" s="176"/>
      <c r="F71" s="176"/>
      <c r="G71" s="176"/>
      <c r="H71" s="176"/>
      <c r="I71" s="176"/>
      <c r="J71" s="177">
        <f>J343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111</v>
      </c>
      <c r="E72" s="176"/>
      <c r="F72" s="176"/>
      <c r="G72" s="176"/>
      <c r="H72" s="176"/>
      <c r="I72" s="176"/>
      <c r="J72" s="177">
        <f>J358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112</v>
      </c>
      <c r="E73" s="176"/>
      <c r="F73" s="176"/>
      <c r="G73" s="176"/>
      <c r="H73" s="176"/>
      <c r="I73" s="176"/>
      <c r="J73" s="177">
        <f>J408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3"/>
      <c r="C74" s="174"/>
      <c r="D74" s="175" t="s">
        <v>113</v>
      </c>
      <c r="E74" s="176"/>
      <c r="F74" s="176"/>
      <c r="G74" s="176"/>
      <c r="H74" s="176"/>
      <c r="I74" s="176"/>
      <c r="J74" s="177">
        <f>J418</f>
        <v>0</v>
      </c>
      <c r="K74" s="174"/>
      <c r="L74" s="17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9" customFormat="1" ht="24.95" customHeight="1">
      <c r="A75" s="9"/>
      <c r="B75" s="167"/>
      <c r="C75" s="168"/>
      <c r="D75" s="169" t="s">
        <v>114</v>
      </c>
      <c r="E75" s="170"/>
      <c r="F75" s="170"/>
      <c r="G75" s="170"/>
      <c r="H75" s="170"/>
      <c r="I75" s="170"/>
      <c r="J75" s="171">
        <f>J433</f>
        <v>0</v>
      </c>
      <c r="K75" s="168"/>
      <c r="L75" s="172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s="10" customFormat="1" ht="19.9" customHeight="1">
      <c r="A76" s="10"/>
      <c r="B76" s="173"/>
      <c r="C76" s="174"/>
      <c r="D76" s="175" t="s">
        <v>115</v>
      </c>
      <c r="E76" s="176"/>
      <c r="F76" s="176"/>
      <c r="G76" s="176"/>
      <c r="H76" s="176"/>
      <c r="I76" s="176"/>
      <c r="J76" s="177">
        <f>J434</f>
        <v>0</v>
      </c>
      <c r="K76" s="174"/>
      <c r="L76" s="178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3"/>
      <c r="C77" s="174"/>
      <c r="D77" s="175" t="s">
        <v>116</v>
      </c>
      <c r="E77" s="176"/>
      <c r="F77" s="176"/>
      <c r="G77" s="176"/>
      <c r="H77" s="176"/>
      <c r="I77" s="176"/>
      <c r="J77" s="177">
        <f>J438</f>
        <v>0</v>
      </c>
      <c r="K77" s="174"/>
      <c r="L77" s="178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73"/>
      <c r="C78" s="174"/>
      <c r="D78" s="175" t="s">
        <v>117</v>
      </c>
      <c r="E78" s="176"/>
      <c r="F78" s="176"/>
      <c r="G78" s="176"/>
      <c r="H78" s="176"/>
      <c r="I78" s="176"/>
      <c r="J78" s="177">
        <f>J446</f>
        <v>0</v>
      </c>
      <c r="K78" s="174"/>
      <c r="L78" s="178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2" customFormat="1" ht="21.8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61"/>
      <c r="C80" s="62"/>
      <c r="D80" s="62"/>
      <c r="E80" s="62"/>
      <c r="F80" s="62"/>
      <c r="G80" s="62"/>
      <c r="H80" s="62"/>
      <c r="I80" s="62"/>
      <c r="J80" s="62"/>
      <c r="K80" s="6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4" spans="1:31" s="2" customFormat="1" ht="6.95" customHeight="1">
      <c r="A84" s="40"/>
      <c r="B84" s="63"/>
      <c r="C84" s="64"/>
      <c r="D84" s="64"/>
      <c r="E84" s="64"/>
      <c r="F84" s="64"/>
      <c r="G84" s="64"/>
      <c r="H84" s="64"/>
      <c r="I84" s="64"/>
      <c r="J84" s="64"/>
      <c r="K84" s="64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4.95" customHeight="1">
      <c r="A85" s="40"/>
      <c r="B85" s="41"/>
      <c r="C85" s="25" t="s">
        <v>118</v>
      </c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16</v>
      </c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6.5" customHeight="1">
      <c r="A88" s="40"/>
      <c r="B88" s="41"/>
      <c r="C88" s="42"/>
      <c r="D88" s="42"/>
      <c r="E88" s="162" t="str">
        <f>E7</f>
        <v>Ul. T.G.Masaryka č.p.2320, 2321, 2322 Oprava balkonů a soklů</v>
      </c>
      <c r="F88" s="34"/>
      <c r="G88" s="34"/>
      <c r="H88" s="34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93</v>
      </c>
      <c r="D89" s="42"/>
      <c r="E89" s="42"/>
      <c r="F89" s="42"/>
      <c r="G89" s="42"/>
      <c r="H89" s="42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6.5" customHeight="1">
      <c r="A90" s="40"/>
      <c r="B90" s="41"/>
      <c r="C90" s="42"/>
      <c r="D90" s="42"/>
      <c r="E90" s="71" t="str">
        <f>E9</f>
        <v>2321 - Oprava balkonů a soklů č.p. 2321</v>
      </c>
      <c r="F90" s="42"/>
      <c r="G90" s="42"/>
      <c r="H90" s="42"/>
      <c r="I90" s="42"/>
      <c r="J90" s="42"/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6.95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2" customHeight="1">
      <c r="A92" s="40"/>
      <c r="B92" s="41"/>
      <c r="C92" s="34" t="s">
        <v>21</v>
      </c>
      <c r="D92" s="42"/>
      <c r="E92" s="42"/>
      <c r="F92" s="29" t="str">
        <f>F12</f>
        <v>Frýdek-Místek</v>
      </c>
      <c r="G92" s="42"/>
      <c r="H92" s="42"/>
      <c r="I92" s="34" t="s">
        <v>23</v>
      </c>
      <c r="J92" s="74" t="str">
        <f>IF(J12="","",J12)</f>
        <v>5. 7. 2023</v>
      </c>
      <c r="K92" s="42"/>
      <c r="L92" s="13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6.95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3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5.65" customHeight="1">
      <c r="A94" s="40"/>
      <c r="B94" s="41"/>
      <c r="C94" s="34" t="s">
        <v>25</v>
      </c>
      <c r="D94" s="42"/>
      <c r="E94" s="42"/>
      <c r="F94" s="29" t="str">
        <f>E15</f>
        <v>Statutární město Frýdek-Místek</v>
      </c>
      <c r="G94" s="42"/>
      <c r="H94" s="42"/>
      <c r="I94" s="34" t="s">
        <v>33</v>
      </c>
      <c r="J94" s="38" t="str">
        <f>E21</f>
        <v>CONSTRUCTUS s.r.o.</v>
      </c>
      <c r="K94" s="42"/>
      <c r="L94" s="136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5.15" customHeight="1">
      <c r="A95" s="40"/>
      <c r="B95" s="41"/>
      <c r="C95" s="34" t="s">
        <v>31</v>
      </c>
      <c r="D95" s="42"/>
      <c r="E95" s="42"/>
      <c r="F95" s="29" t="str">
        <f>IF(E18="","",E18)</f>
        <v>Vyplň údaj</v>
      </c>
      <c r="G95" s="42"/>
      <c r="H95" s="42"/>
      <c r="I95" s="34" t="s">
        <v>38</v>
      </c>
      <c r="J95" s="38" t="str">
        <f>E24</f>
        <v>Ing. Jana Koběrská</v>
      </c>
      <c r="K95" s="42"/>
      <c r="L95" s="136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0.3" customHeight="1">
      <c r="A96" s="40"/>
      <c r="B96" s="41"/>
      <c r="C96" s="42"/>
      <c r="D96" s="42"/>
      <c r="E96" s="42"/>
      <c r="F96" s="42"/>
      <c r="G96" s="42"/>
      <c r="H96" s="42"/>
      <c r="I96" s="42"/>
      <c r="J96" s="42"/>
      <c r="K96" s="42"/>
      <c r="L96" s="136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11" customFormat="1" ht="29.25" customHeight="1">
      <c r="A97" s="179"/>
      <c r="B97" s="180"/>
      <c r="C97" s="181" t="s">
        <v>119</v>
      </c>
      <c r="D97" s="182" t="s">
        <v>61</v>
      </c>
      <c r="E97" s="182" t="s">
        <v>57</v>
      </c>
      <c r="F97" s="182" t="s">
        <v>58</v>
      </c>
      <c r="G97" s="182" t="s">
        <v>120</v>
      </c>
      <c r="H97" s="182" t="s">
        <v>121</v>
      </c>
      <c r="I97" s="182" t="s">
        <v>122</v>
      </c>
      <c r="J97" s="182" t="s">
        <v>97</v>
      </c>
      <c r="K97" s="183" t="s">
        <v>123</v>
      </c>
      <c r="L97" s="184"/>
      <c r="M97" s="94" t="s">
        <v>19</v>
      </c>
      <c r="N97" s="95" t="s">
        <v>46</v>
      </c>
      <c r="O97" s="95" t="s">
        <v>124</v>
      </c>
      <c r="P97" s="95" t="s">
        <v>125</v>
      </c>
      <c r="Q97" s="95" t="s">
        <v>126</v>
      </c>
      <c r="R97" s="95" t="s">
        <v>127</v>
      </c>
      <c r="S97" s="95" t="s">
        <v>128</v>
      </c>
      <c r="T97" s="96" t="s">
        <v>129</v>
      </c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</row>
    <row r="98" spans="1:63" s="2" customFormat="1" ht="22.8" customHeight="1">
      <c r="A98" s="40"/>
      <c r="B98" s="41"/>
      <c r="C98" s="101" t="s">
        <v>130</v>
      </c>
      <c r="D98" s="42"/>
      <c r="E98" s="42"/>
      <c r="F98" s="42"/>
      <c r="G98" s="42"/>
      <c r="H98" s="42"/>
      <c r="I98" s="42"/>
      <c r="J98" s="185">
        <f>BK98</f>
        <v>0</v>
      </c>
      <c r="K98" s="42"/>
      <c r="L98" s="46"/>
      <c r="M98" s="97"/>
      <c r="N98" s="186"/>
      <c r="O98" s="98"/>
      <c r="P98" s="187">
        <f>P99+P290+P433</f>
        <v>0</v>
      </c>
      <c r="Q98" s="98"/>
      <c r="R98" s="187">
        <f>R99+R290+R433</f>
        <v>2.2191028699999995</v>
      </c>
      <c r="S98" s="98"/>
      <c r="T98" s="188">
        <f>T99+T290+T433</f>
        <v>4.079268400000001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75</v>
      </c>
      <c r="AU98" s="19" t="s">
        <v>98</v>
      </c>
      <c r="BK98" s="189">
        <f>BK99+BK290+BK433</f>
        <v>0</v>
      </c>
    </row>
    <row r="99" spans="1:63" s="12" customFormat="1" ht="25.9" customHeight="1">
      <c r="A99" s="12"/>
      <c r="B99" s="190"/>
      <c r="C99" s="191"/>
      <c r="D99" s="192" t="s">
        <v>75</v>
      </c>
      <c r="E99" s="193" t="s">
        <v>131</v>
      </c>
      <c r="F99" s="193" t="s">
        <v>132</v>
      </c>
      <c r="G99" s="191"/>
      <c r="H99" s="191"/>
      <c r="I99" s="194"/>
      <c r="J99" s="195">
        <f>BK99</f>
        <v>0</v>
      </c>
      <c r="K99" s="191"/>
      <c r="L99" s="196"/>
      <c r="M99" s="197"/>
      <c r="N99" s="198"/>
      <c r="O99" s="198"/>
      <c r="P99" s="199">
        <f>P100+P105+P109+P113+P206+P269+P286</f>
        <v>0</v>
      </c>
      <c r="Q99" s="198"/>
      <c r="R99" s="199">
        <f>R100+R105+R109+R113+R206+R269+R286</f>
        <v>1.8510990599999997</v>
      </c>
      <c r="S99" s="198"/>
      <c r="T99" s="200">
        <f>T100+T105+T109+T113+T206+T269+T286</f>
        <v>3.4474560000000007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1" t="s">
        <v>84</v>
      </c>
      <c r="AT99" s="202" t="s">
        <v>75</v>
      </c>
      <c r="AU99" s="202" t="s">
        <v>76</v>
      </c>
      <c r="AY99" s="201" t="s">
        <v>133</v>
      </c>
      <c r="BK99" s="203">
        <f>BK100+BK105+BK109+BK113+BK206+BK269+BK286</f>
        <v>0</v>
      </c>
    </row>
    <row r="100" spans="1:63" s="12" customFormat="1" ht="22.8" customHeight="1">
      <c r="A100" s="12"/>
      <c r="B100" s="190"/>
      <c r="C100" s="191"/>
      <c r="D100" s="192" t="s">
        <v>75</v>
      </c>
      <c r="E100" s="204" t="s">
        <v>84</v>
      </c>
      <c r="F100" s="204" t="s">
        <v>134</v>
      </c>
      <c r="G100" s="191"/>
      <c r="H100" s="191"/>
      <c r="I100" s="194"/>
      <c r="J100" s="205">
        <f>BK100</f>
        <v>0</v>
      </c>
      <c r="K100" s="191"/>
      <c r="L100" s="196"/>
      <c r="M100" s="197"/>
      <c r="N100" s="198"/>
      <c r="O100" s="198"/>
      <c r="P100" s="199">
        <f>SUM(P101:P104)</f>
        <v>0</v>
      </c>
      <c r="Q100" s="198"/>
      <c r="R100" s="199">
        <f>SUM(R101:R104)</f>
        <v>0</v>
      </c>
      <c r="S100" s="198"/>
      <c r="T100" s="200">
        <f>SUM(T101:T104)</f>
        <v>1.5436200000000002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1" t="s">
        <v>84</v>
      </c>
      <c r="AT100" s="202" t="s">
        <v>75</v>
      </c>
      <c r="AU100" s="202" t="s">
        <v>84</v>
      </c>
      <c r="AY100" s="201" t="s">
        <v>133</v>
      </c>
      <c r="BK100" s="203">
        <f>SUM(BK101:BK104)</f>
        <v>0</v>
      </c>
    </row>
    <row r="101" spans="1:65" s="2" customFormat="1" ht="24.15" customHeight="1">
      <c r="A101" s="40"/>
      <c r="B101" s="41"/>
      <c r="C101" s="206" t="s">
        <v>84</v>
      </c>
      <c r="D101" s="206" t="s">
        <v>135</v>
      </c>
      <c r="E101" s="207" t="s">
        <v>136</v>
      </c>
      <c r="F101" s="208" t="s">
        <v>137</v>
      </c>
      <c r="G101" s="209" t="s">
        <v>138</v>
      </c>
      <c r="H101" s="210">
        <v>5.937</v>
      </c>
      <c r="I101" s="211"/>
      <c r="J101" s="212">
        <f>ROUND(I101*H101,2)</f>
        <v>0</v>
      </c>
      <c r="K101" s="208" t="s">
        <v>139</v>
      </c>
      <c r="L101" s="46"/>
      <c r="M101" s="213" t="s">
        <v>19</v>
      </c>
      <c r="N101" s="214" t="s">
        <v>48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0.26</v>
      </c>
      <c r="T101" s="216">
        <f>S101*H101</f>
        <v>1.5436200000000002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140</v>
      </c>
      <c r="AT101" s="217" t="s">
        <v>135</v>
      </c>
      <c r="AU101" s="217" t="s">
        <v>141</v>
      </c>
      <c r="AY101" s="19" t="s">
        <v>133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141</v>
      </c>
      <c r="BK101" s="218">
        <f>ROUND(I101*H101,2)</f>
        <v>0</v>
      </c>
      <c r="BL101" s="19" t="s">
        <v>140</v>
      </c>
      <c r="BM101" s="217" t="s">
        <v>649</v>
      </c>
    </row>
    <row r="102" spans="1:47" s="2" customFormat="1" ht="12">
      <c r="A102" s="40"/>
      <c r="B102" s="41"/>
      <c r="C102" s="42"/>
      <c r="D102" s="219" t="s">
        <v>143</v>
      </c>
      <c r="E102" s="42"/>
      <c r="F102" s="220" t="s">
        <v>144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143</v>
      </c>
      <c r="AU102" s="19" t="s">
        <v>141</v>
      </c>
    </row>
    <row r="103" spans="1:47" s="2" customFormat="1" ht="12">
      <c r="A103" s="40"/>
      <c r="B103" s="41"/>
      <c r="C103" s="42"/>
      <c r="D103" s="224" t="s">
        <v>145</v>
      </c>
      <c r="E103" s="42"/>
      <c r="F103" s="225" t="s">
        <v>146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145</v>
      </c>
      <c r="AU103" s="19" t="s">
        <v>141</v>
      </c>
    </row>
    <row r="104" spans="1:51" s="13" customFormat="1" ht="12">
      <c r="A104" s="13"/>
      <c r="B104" s="226"/>
      <c r="C104" s="227"/>
      <c r="D104" s="219" t="s">
        <v>147</v>
      </c>
      <c r="E104" s="228" t="s">
        <v>19</v>
      </c>
      <c r="F104" s="229" t="s">
        <v>650</v>
      </c>
      <c r="G104" s="227"/>
      <c r="H104" s="230">
        <v>5.937</v>
      </c>
      <c r="I104" s="231"/>
      <c r="J104" s="227"/>
      <c r="K104" s="227"/>
      <c r="L104" s="232"/>
      <c r="M104" s="233"/>
      <c r="N104" s="234"/>
      <c r="O104" s="234"/>
      <c r="P104" s="234"/>
      <c r="Q104" s="234"/>
      <c r="R104" s="234"/>
      <c r="S104" s="234"/>
      <c r="T104" s="23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6" t="s">
        <v>147</v>
      </c>
      <c r="AU104" s="236" t="s">
        <v>141</v>
      </c>
      <c r="AV104" s="13" t="s">
        <v>141</v>
      </c>
      <c r="AW104" s="13" t="s">
        <v>37</v>
      </c>
      <c r="AX104" s="13" t="s">
        <v>84</v>
      </c>
      <c r="AY104" s="236" t="s">
        <v>133</v>
      </c>
    </row>
    <row r="105" spans="1:63" s="12" customFormat="1" ht="22.8" customHeight="1">
      <c r="A105" s="12"/>
      <c r="B105" s="190"/>
      <c r="C105" s="191"/>
      <c r="D105" s="192" t="s">
        <v>75</v>
      </c>
      <c r="E105" s="204" t="s">
        <v>149</v>
      </c>
      <c r="F105" s="204" t="s">
        <v>150</v>
      </c>
      <c r="G105" s="191"/>
      <c r="H105" s="191"/>
      <c r="I105" s="194"/>
      <c r="J105" s="205">
        <f>BK105</f>
        <v>0</v>
      </c>
      <c r="K105" s="191"/>
      <c r="L105" s="196"/>
      <c r="M105" s="197"/>
      <c r="N105" s="198"/>
      <c r="O105" s="198"/>
      <c r="P105" s="199">
        <f>SUM(P106:P108)</f>
        <v>0</v>
      </c>
      <c r="Q105" s="198"/>
      <c r="R105" s="199">
        <f>SUM(R106:R108)</f>
        <v>0.12021</v>
      </c>
      <c r="S105" s="198"/>
      <c r="T105" s="200">
        <f>SUM(T106:T108)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1" t="s">
        <v>84</v>
      </c>
      <c r="AT105" s="202" t="s">
        <v>75</v>
      </c>
      <c r="AU105" s="202" t="s">
        <v>84</v>
      </c>
      <c r="AY105" s="201" t="s">
        <v>133</v>
      </c>
      <c r="BK105" s="203">
        <f>SUM(BK106:BK108)</f>
        <v>0</v>
      </c>
    </row>
    <row r="106" spans="1:65" s="2" customFormat="1" ht="33" customHeight="1">
      <c r="A106" s="40"/>
      <c r="B106" s="41"/>
      <c r="C106" s="206" t="s">
        <v>141</v>
      </c>
      <c r="D106" s="206" t="s">
        <v>135</v>
      </c>
      <c r="E106" s="207" t="s">
        <v>151</v>
      </c>
      <c r="F106" s="208" t="s">
        <v>152</v>
      </c>
      <c r="G106" s="209" t="s">
        <v>153</v>
      </c>
      <c r="H106" s="210">
        <v>1</v>
      </c>
      <c r="I106" s="211"/>
      <c r="J106" s="212">
        <f>ROUND(I106*H106,2)</f>
        <v>0</v>
      </c>
      <c r="K106" s="208" t="s">
        <v>139</v>
      </c>
      <c r="L106" s="46"/>
      <c r="M106" s="213" t="s">
        <v>19</v>
      </c>
      <c r="N106" s="214" t="s">
        <v>48</v>
      </c>
      <c r="O106" s="86"/>
      <c r="P106" s="215">
        <f>O106*H106</f>
        <v>0</v>
      </c>
      <c r="Q106" s="215">
        <v>0.12021</v>
      </c>
      <c r="R106" s="215">
        <f>Q106*H106</f>
        <v>0.12021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140</v>
      </c>
      <c r="AT106" s="217" t="s">
        <v>135</v>
      </c>
      <c r="AU106" s="217" t="s">
        <v>141</v>
      </c>
      <c r="AY106" s="19" t="s">
        <v>133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141</v>
      </c>
      <c r="BK106" s="218">
        <f>ROUND(I106*H106,2)</f>
        <v>0</v>
      </c>
      <c r="BL106" s="19" t="s">
        <v>140</v>
      </c>
      <c r="BM106" s="217" t="s">
        <v>651</v>
      </c>
    </row>
    <row r="107" spans="1:47" s="2" customFormat="1" ht="12">
      <c r="A107" s="40"/>
      <c r="B107" s="41"/>
      <c r="C107" s="42"/>
      <c r="D107" s="219" t="s">
        <v>143</v>
      </c>
      <c r="E107" s="42"/>
      <c r="F107" s="220" t="s">
        <v>155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143</v>
      </c>
      <c r="AU107" s="19" t="s">
        <v>141</v>
      </c>
    </row>
    <row r="108" spans="1:47" s="2" customFormat="1" ht="12">
      <c r="A108" s="40"/>
      <c r="B108" s="41"/>
      <c r="C108" s="42"/>
      <c r="D108" s="224" t="s">
        <v>145</v>
      </c>
      <c r="E108" s="42"/>
      <c r="F108" s="225" t="s">
        <v>156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145</v>
      </c>
      <c r="AU108" s="19" t="s">
        <v>141</v>
      </c>
    </row>
    <row r="109" spans="1:63" s="12" customFormat="1" ht="22.8" customHeight="1">
      <c r="A109" s="12"/>
      <c r="B109" s="190"/>
      <c r="C109" s="191"/>
      <c r="D109" s="192" t="s">
        <v>75</v>
      </c>
      <c r="E109" s="204" t="s">
        <v>157</v>
      </c>
      <c r="F109" s="204" t="s">
        <v>158</v>
      </c>
      <c r="G109" s="191"/>
      <c r="H109" s="191"/>
      <c r="I109" s="194"/>
      <c r="J109" s="205">
        <f>BK109</f>
        <v>0</v>
      </c>
      <c r="K109" s="191"/>
      <c r="L109" s="196"/>
      <c r="M109" s="197"/>
      <c r="N109" s="198"/>
      <c r="O109" s="198"/>
      <c r="P109" s="199">
        <f>SUM(P110:P112)</f>
        <v>0</v>
      </c>
      <c r="Q109" s="198"/>
      <c r="R109" s="199">
        <f>SUM(R110:R112)</f>
        <v>0.52969914</v>
      </c>
      <c r="S109" s="198"/>
      <c r="T109" s="200">
        <f>SUM(T110:T112)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1" t="s">
        <v>84</v>
      </c>
      <c r="AT109" s="202" t="s">
        <v>75</v>
      </c>
      <c r="AU109" s="202" t="s">
        <v>84</v>
      </c>
      <c r="AY109" s="201" t="s">
        <v>133</v>
      </c>
      <c r="BK109" s="203">
        <f>SUM(BK110:BK112)</f>
        <v>0</v>
      </c>
    </row>
    <row r="110" spans="1:65" s="2" customFormat="1" ht="24.15" customHeight="1">
      <c r="A110" s="40"/>
      <c r="B110" s="41"/>
      <c r="C110" s="206" t="s">
        <v>149</v>
      </c>
      <c r="D110" s="206" t="s">
        <v>135</v>
      </c>
      <c r="E110" s="207" t="s">
        <v>159</v>
      </c>
      <c r="F110" s="208" t="s">
        <v>160</v>
      </c>
      <c r="G110" s="209" t="s">
        <v>138</v>
      </c>
      <c r="H110" s="210">
        <v>5.937</v>
      </c>
      <c r="I110" s="211"/>
      <c r="J110" s="212">
        <f>ROUND(I110*H110,2)</f>
        <v>0</v>
      </c>
      <c r="K110" s="208" t="s">
        <v>139</v>
      </c>
      <c r="L110" s="46"/>
      <c r="M110" s="213" t="s">
        <v>19</v>
      </c>
      <c r="N110" s="214" t="s">
        <v>48</v>
      </c>
      <c r="O110" s="86"/>
      <c r="P110" s="215">
        <f>O110*H110</f>
        <v>0</v>
      </c>
      <c r="Q110" s="215">
        <v>0.08922</v>
      </c>
      <c r="R110" s="215">
        <f>Q110*H110</f>
        <v>0.52969914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140</v>
      </c>
      <c r="AT110" s="217" t="s">
        <v>135</v>
      </c>
      <c r="AU110" s="217" t="s">
        <v>141</v>
      </c>
      <c r="AY110" s="19" t="s">
        <v>133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141</v>
      </c>
      <c r="BK110" s="218">
        <f>ROUND(I110*H110,2)</f>
        <v>0</v>
      </c>
      <c r="BL110" s="19" t="s">
        <v>140</v>
      </c>
      <c r="BM110" s="217" t="s">
        <v>652</v>
      </c>
    </row>
    <row r="111" spans="1:47" s="2" customFormat="1" ht="12">
      <c r="A111" s="40"/>
      <c r="B111" s="41"/>
      <c r="C111" s="42"/>
      <c r="D111" s="219" t="s">
        <v>143</v>
      </c>
      <c r="E111" s="42"/>
      <c r="F111" s="220" t="s">
        <v>162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143</v>
      </c>
      <c r="AU111" s="19" t="s">
        <v>141</v>
      </c>
    </row>
    <row r="112" spans="1:47" s="2" customFormat="1" ht="12">
      <c r="A112" s="40"/>
      <c r="B112" s="41"/>
      <c r="C112" s="42"/>
      <c r="D112" s="224" t="s">
        <v>145</v>
      </c>
      <c r="E112" s="42"/>
      <c r="F112" s="225" t="s">
        <v>163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145</v>
      </c>
      <c r="AU112" s="19" t="s">
        <v>141</v>
      </c>
    </row>
    <row r="113" spans="1:63" s="12" customFormat="1" ht="22.8" customHeight="1">
      <c r="A113" s="12"/>
      <c r="B113" s="190"/>
      <c r="C113" s="191"/>
      <c r="D113" s="192" t="s">
        <v>75</v>
      </c>
      <c r="E113" s="204" t="s">
        <v>164</v>
      </c>
      <c r="F113" s="204" t="s">
        <v>165</v>
      </c>
      <c r="G113" s="191"/>
      <c r="H113" s="191"/>
      <c r="I113" s="194"/>
      <c r="J113" s="205">
        <f>BK113</f>
        <v>0</v>
      </c>
      <c r="K113" s="191"/>
      <c r="L113" s="196"/>
      <c r="M113" s="197"/>
      <c r="N113" s="198"/>
      <c r="O113" s="198"/>
      <c r="P113" s="199">
        <f>SUM(P114:P205)</f>
        <v>0</v>
      </c>
      <c r="Q113" s="198"/>
      <c r="R113" s="199">
        <f>SUM(R114:R205)</f>
        <v>1.2011899199999998</v>
      </c>
      <c r="S113" s="198"/>
      <c r="T113" s="200">
        <f>SUM(T114:T205)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1" t="s">
        <v>84</v>
      </c>
      <c r="AT113" s="202" t="s">
        <v>75</v>
      </c>
      <c r="AU113" s="202" t="s">
        <v>84</v>
      </c>
      <c r="AY113" s="201" t="s">
        <v>133</v>
      </c>
      <c r="BK113" s="203">
        <f>SUM(BK114:BK205)</f>
        <v>0</v>
      </c>
    </row>
    <row r="114" spans="1:65" s="2" customFormat="1" ht="16.5" customHeight="1">
      <c r="A114" s="40"/>
      <c r="B114" s="41"/>
      <c r="C114" s="206" t="s">
        <v>140</v>
      </c>
      <c r="D114" s="206" t="s">
        <v>135</v>
      </c>
      <c r="E114" s="207" t="s">
        <v>166</v>
      </c>
      <c r="F114" s="208" t="s">
        <v>167</v>
      </c>
      <c r="G114" s="209" t="s">
        <v>138</v>
      </c>
      <c r="H114" s="210">
        <v>33.108</v>
      </c>
      <c r="I114" s="211"/>
      <c r="J114" s="212">
        <f>ROUND(I114*H114,2)</f>
        <v>0</v>
      </c>
      <c r="K114" s="208" t="s">
        <v>139</v>
      </c>
      <c r="L114" s="46"/>
      <c r="M114" s="213" t="s">
        <v>19</v>
      </c>
      <c r="N114" s="214" t="s">
        <v>48</v>
      </c>
      <c r="O114" s="86"/>
      <c r="P114" s="215">
        <f>O114*H114</f>
        <v>0</v>
      </c>
      <c r="Q114" s="215">
        <v>0.00026</v>
      </c>
      <c r="R114" s="215">
        <f>Q114*H114</f>
        <v>0.008608079999999999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140</v>
      </c>
      <c r="AT114" s="217" t="s">
        <v>135</v>
      </c>
      <c r="AU114" s="217" t="s">
        <v>141</v>
      </c>
      <c r="AY114" s="19" t="s">
        <v>133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141</v>
      </c>
      <c r="BK114" s="218">
        <f>ROUND(I114*H114,2)</f>
        <v>0</v>
      </c>
      <c r="BL114" s="19" t="s">
        <v>140</v>
      </c>
      <c r="BM114" s="217" t="s">
        <v>653</v>
      </c>
    </row>
    <row r="115" spans="1:47" s="2" customFormat="1" ht="12">
      <c r="A115" s="40"/>
      <c r="B115" s="41"/>
      <c r="C115" s="42"/>
      <c r="D115" s="219" t="s">
        <v>143</v>
      </c>
      <c r="E115" s="42"/>
      <c r="F115" s="220" t="s">
        <v>169</v>
      </c>
      <c r="G115" s="42"/>
      <c r="H115" s="42"/>
      <c r="I115" s="221"/>
      <c r="J115" s="42"/>
      <c r="K115" s="42"/>
      <c r="L115" s="46"/>
      <c r="M115" s="222"/>
      <c r="N115" s="22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143</v>
      </c>
      <c r="AU115" s="19" t="s">
        <v>141</v>
      </c>
    </row>
    <row r="116" spans="1:47" s="2" customFormat="1" ht="12">
      <c r="A116" s="40"/>
      <c r="B116" s="41"/>
      <c r="C116" s="42"/>
      <c r="D116" s="224" t="s">
        <v>145</v>
      </c>
      <c r="E116" s="42"/>
      <c r="F116" s="225" t="s">
        <v>170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145</v>
      </c>
      <c r="AU116" s="19" t="s">
        <v>141</v>
      </c>
    </row>
    <row r="117" spans="1:51" s="14" customFormat="1" ht="12">
      <c r="A117" s="14"/>
      <c r="B117" s="237"/>
      <c r="C117" s="238"/>
      <c r="D117" s="219" t="s">
        <v>147</v>
      </c>
      <c r="E117" s="239" t="s">
        <v>19</v>
      </c>
      <c r="F117" s="240" t="s">
        <v>171</v>
      </c>
      <c r="G117" s="238"/>
      <c r="H117" s="239" t="s">
        <v>19</v>
      </c>
      <c r="I117" s="241"/>
      <c r="J117" s="238"/>
      <c r="K117" s="238"/>
      <c r="L117" s="242"/>
      <c r="M117" s="243"/>
      <c r="N117" s="244"/>
      <c r="O117" s="244"/>
      <c r="P117" s="244"/>
      <c r="Q117" s="244"/>
      <c r="R117" s="244"/>
      <c r="S117" s="244"/>
      <c r="T117" s="245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6" t="s">
        <v>147</v>
      </c>
      <c r="AU117" s="246" t="s">
        <v>141</v>
      </c>
      <c r="AV117" s="14" t="s">
        <v>84</v>
      </c>
      <c r="AW117" s="14" t="s">
        <v>37</v>
      </c>
      <c r="AX117" s="14" t="s">
        <v>76</v>
      </c>
      <c r="AY117" s="246" t="s">
        <v>133</v>
      </c>
    </row>
    <row r="118" spans="1:51" s="13" customFormat="1" ht="12">
      <c r="A118" s="13"/>
      <c r="B118" s="226"/>
      <c r="C118" s="227"/>
      <c r="D118" s="219" t="s">
        <v>147</v>
      </c>
      <c r="E118" s="228" t="s">
        <v>19</v>
      </c>
      <c r="F118" s="229" t="s">
        <v>654</v>
      </c>
      <c r="G118" s="227"/>
      <c r="H118" s="230">
        <v>17.217</v>
      </c>
      <c r="I118" s="231"/>
      <c r="J118" s="227"/>
      <c r="K118" s="227"/>
      <c r="L118" s="232"/>
      <c r="M118" s="233"/>
      <c r="N118" s="234"/>
      <c r="O118" s="234"/>
      <c r="P118" s="234"/>
      <c r="Q118" s="234"/>
      <c r="R118" s="234"/>
      <c r="S118" s="234"/>
      <c r="T118" s="23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6" t="s">
        <v>147</v>
      </c>
      <c r="AU118" s="236" t="s">
        <v>141</v>
      </c>
      <c r="AV118" s="13" t="s">
        <v>141</v>
      </c>
      <c r="AW118" s="13" t="s">
        <v>37</v>
      </c>
      <c r="AX118" s="13" t="s">
        <v>76</v>
      </c>
      <c r="AY118" s="236" t="s">
        <v>133</v>
      </c>
    </row>
    <row r="119" spans="1:51" s="13" customFormat="1" ht="12">
      <c r="A119" s="13"/>
      <c r="B119" s="226"/>
      <c r="C119" s="227"/>
      <c r="D119" s="219" t="s">
        <v>147</v>
      </c>
      <c r="E119" s="228" t="s">
        <v>19</v>
      </c>
      <c r="F119" s="229" t="s">
        <v>655</v>
      </c>
      <c r="G119" s="227"/>
      <c r="H119" s="230">
        <v>-1.06</v>
      </c>
      <c r="I119" s="231"/>
      <c r="J119" s="227"/>
      <c r="K119" s="227"/>
      <c r="L119" s="232"/>
      <c r="M119" s="233"/>
      <c r="N119" s="234"/>
      <c r="O119" s="234"/>
      <c r="P119" s="234"/>
      <c r="Q119" s="234"/>
      <c r="R119" s="234"/>
      <c r="S119" s="234"/>
      <c r="T119" s="23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6" t="s">
        <v>147</v>
      </c>
      <c r="AU119" s="236" t="s">
        <v>141</v>
      </c>
      <c r="AV119" s="13" t="s">
        <v>141</v>
      </c>
      <c r="AW119" s="13" t="s">
        <v>37</v>
      </c>
      <c r="AX119" s="13" t="s">
        <v>76</v>
      </c>
      <c r="AY119" s="236" t="s">
        <v>133</v>
      </c>
    </row>
    <row r="120" spans="1:51" s="13" customFormat="1" ht="12">
      <c r="A120" s="13"/>
      <c r="B120" s="226"/>
      <c r="C120" s="227"/>
      <c r="D120" s="219" t="s">
        <v>147</v>
      </c>
      <c r="E120" s="228" t="s">
        <v>19</v>
      </c>
      <c r="F120" s="229" t="s">
        <v>656</v>
      </c>
      <c r="G120" s="227"/>
      <c r="H120" s="230">
        <v>-1.361</v>
      </c>
      <c r="I120" s="231"/>
      <c r="J120" s="227"/>
      <c r="K120" s="227"/>
      <c r="L120" s="232"/>
      <c r="M120" s="233"/>
      <c r="N120" s="234"/>
      <c r="O120" s="234"/>
      <c r="P120" s="234"/>
      <c r="Q120" s="234"/>
      <c r="R120" s="234"/>
      <c r="S120" s="234"/>
      <c r="T120" s="23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6" t="s">
        <v>147</v>
      </c>
      <c r="AU120" s="236" t="s">
        <v>141</v>
      </c>
      <c r="AV120" s="13" t="s">
        <v>141</v>
      </c>
      <c r="AW120" s="13" t="s">
        <v>37</v>
      </c>
      <c r="AX120" s="13" t="s">
        <v>76</v>
      </c>
      <c r="AY120" s="236" t="s">
        <v>133</v>
      </c>
    </row>
    <row r="121" spans="1:51" s="13" customFormat="1" ht="12">
      <c r="A121" s="13"/>
      <c r="B121" s="226"/>
      <c r="C121" s="227"/>
      <c r="D121" s="219" t="s">
        <v>147</v>
      </c>
      <c r="E121" s="228" t="s">
        <v>19</v>
      </c>
      <c r="F121" s="229" t="s">
        <v>657</v>
      </c>
      <c r="G121" s="227"/>
      <c r="H121" s="230">
        <v>1.228</v>
      </c>
      <c r="I121" s="231"/>
      <c r="J121" s="227"/>
      <c r="K121" s="227"/>
      <c r="L121" s="232"/>
      <c r="M121" s="233"/>
      <c r="N121" s="234"/>
      <c r="O121" s="234"/>
      <c r="P121" s="234"/>
      <c r="Q121" s="234"/>
      <c r="R121" s="234"/>
      <c r="S121" s="234"/>
      <c r="T121" s="23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6" t="s">
        <v>147</v>
      </c>
      <c r="AU121" s="236" t="s">
        <v>141</v>
      </c>
      <c r="AV121" s="13" t="s">
        <v>141</v>
      </c>
      <c r="AW121" s="13" t="s">
        <v>37</v>
      </c>
      <c r="AX121" s="13" t="s">
        <v>76</v>
      </c>
      <c r="AY121" s="236" t="s">
        <v>133</v>
      </c>
    </row>
    <row r="122" spans="1:51" s="15" customFormat="1" ht="12">
      <c r="A122" s="15"/>
      <c r="B122" s="247"/>
      <c r="C122" s="248"/>
      <c r="D122" s="219" t="s">
        <v>147</v>
      </c>
      <c r="E122" s="249" t="s">
        <v>19</v>
      </c>
      <c r="F122" s="250" t="s">
        <v>177</v>
      </c>
      <c r="G122" s="248"/>
      <c r="H122" s="251">
        <v>16.024</v>
      </c>
      <c r="I122" s="252"/>
      <c r="J122" s="248"/>
      <c r="K122" s="248"/>
      <c r="L122" s="253"/>
      <c r="M122" s="254"/>
      <c r="N122" s="255"/>
      <c r="O122" s="255"/>
      <c r="P122" s="255"/>
      <c r="Q122" s="255"/>
      <c r="R122" s="255"/>
      <c r="S122" s="255"/>
      <c r="T122" s="256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57" t="s">
        <v>147</v>
      </c>
      <c r="AU122" s="257" t="s">
        <v>141</v>
      </c>
      <c r="AV122" s="15" t="s">
        <v>149</v>
      </c>
      <c r="AW122" s="15" t="s">
        <v>37</v>
      </c>
      <c r="AX122" s="15" t="s">
        <v>76</v>
      </c>
      <c r="AY122" s="257" t="s">
        <v>133</v>
      </c>
    </row>
    <row r="123" spans="1:51" s="14" customFormat="1" ht="12">
      <c r="A123" s="14"/>
      <c r="B123" s="237"/>
      <c r="C123" s="238"/>
      <c r="D123" s="219" t="s">
        <v>147</v>
      </c>
      <c r="E123" s="239" t="s">
        <v>19</v>
      </c>
      <c r="F123" s="240" t="s">
        <v>178</v>
      </c>
      <c r="G123" s="238"/>
      <c r="H123" s="239" t="s">
        <v>19</v>
      </c>
      <c r="I123" s="241"/>
      <c r="J123" s="238"/>
      <c r="K123" s="238"/>
      <c r="L123" s="242"/>
      <c r="M123" s="243"/>
      <c r="N123" s="244"/>
      <c r="O123" s="244"/>
      <c r="P123" s="244"/>
      <c r="Q123" s="244"/>
      <c r="R123" s="244"/>
      <c r="S123" s="244"/>
      <c r="T123" s="24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6" t="s">
        <v>147</v>
      </c>
      <c r="AU123" s="246" t="s">
        <v>141</v>
      </c>
      <c r="AV123" s="14" t="s">
        <v>84</v>
      </c>
      <c r="AW123" s="14" t="s">
        <v>37</v>
      </c>
      <c r="AX123" s="14" t="s">
        <v>76</v>
      </c>
      <c r="AY123" s="246" t="s">
        <v>133</v>
      </c>
    </row>
    <row r="124" spans="1:51" s="13" customFormat="1" ht="12">
      <c r="A124" s="13"/>
      <c r="B124" s="226"/>
      <c r="C124" s="227"/>
      <c r="D124" s="219" t="s">
        <v>147</v>
      </c>
      <c r="E124" s="228" t="s">
        <v>19</v>
      </c>
      <c r="F124" s="229" t="s">
        <v>654</v>
      </c>
      <c r="G124" s="227"/>
      <c r="H124" s="230">
        <v>17.217</v>
      </c>
      <c r="I124" s="231"/>
      <c r="J124" s="227"/>
      <c r="K124" s="227"/>
      <c r="L124" s="232"/>
      <c r="M124" s="233"/>
      <c r="N124" s="234"/>
      <c r="O124" s="234"/>
      <c r="P124" s="234"/>
      <c r="Q124" s="234"/>
      <c r="R124" s="234"/>
      <c r="S124" s="234"/>
      <c r="T124" s="23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6" t="s">
        <v>147</v>
      </c>
      <c r="AU124" s="236" t="s">
        <v>141</v>
      </c>
      <c r="AV124" s="13" t="s">
        <v>141</v>
      </c>
      <c r="AW124" s="13" t="s">
        <v>37</v>
      </c>
      <c r="AX124" s="13" t="s">
        <v>76</v>
      </c>
      <c r="AY124" s="236" t="s">
        <v>133</v>
      </c>
    </row>
    <row r="125" spans="1:51" s="13" customFormat="1" ht="12">
      <c r="A125" s="13"/>
      <c r="B125" s="226"/>
      <c r="C125" s="227"/>
      <c r="D125" s="219" t="s">
        <v>147</v>
      </c>
      <c r="E125" s="228" t="s">
        <v>19</v>
      </c>
      <c r="F125" s="229" t="s">
        <v>655</v>
      </c>
      <c r="G125" s="227"/>
      <c r="H125" s="230">
        <v>-1.06</v>
      </c>
      <c r="I125" s="231"/>
      <c r="J125" s="227"/>
      <c r="K125" s="227"/>
      <c r="L125" s="232"/>
      <c r="M125" s="233"/>
      <c r="N125" s="234"/>
      <c r="O125" s="234"/>
      <c r="P125" s="234"/>
      <c r="Q125" s="234"/>
      <c r="R125" s="234"/>
      <c r="S125" s="234"/>
      <c r="T125" s="23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6" t="s">
        <v>147</v>
      </c>
      <c r="AU125" s="236" t="s">
        <v>141</v>
      </c>
      <c r="AV125" s="13" t="s">
        <v>141</v>
      </c>
      <c r="AW125" s="13" t="s">
        <v>37</v>
      </c>
      <c r="AX125" s="13" t="s">
        <v>76</v>
      </c>
      <c r="AY125" s="236" t="s">
        <v>133</v>
      </c>
    </row>
    <row r="126" spans="1:51" s="13" customFormat="1" ht="12">
      <c r="A126" s="13"/>
      <c r="B126" s="226"/>
      <c r="C126" s="227"/>
      <c r="D126" s="219" t="s">
        <v>147</v>
      </c>
      <c r="E126" s="228" t="s">
        <v>19</v>
      </c>
      <c r="F126" s="229" t="s">
        <v>656</v>
      </c>
      <c r="G126" s="227"/>
      <c r="H126" s="230">
        <v>-1.361</v>
      </c>
      <c r="I126" s="231"/>
      <c r="J126" s="227"/>
      <c r="K126" s="227"/>
      <c r="L126" s="232"/>
      <c r="M126" s="233"/>
      <c r="N126" s="234"/>
      <c r="O126" s="234"/>
      <c r="P126" s="234"/>
      <c r="Q126" s="234"/>
      <c r="R126" s="234"/>
      <c r="S126" s="234"/>
      <c r="T126" s="23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6" t="s">
        <v>147</v>
      </c>
      <c r="AU126" s="236" t="s">
        <v>141</v>
      </c>
      <c r="AV126" s="13" t="s">
        <v>141</v>
      </c>
      <c r="AW126" s="13" t="s">
        <v>37</v>
      </c>
      <c r="AX126" s="13" t="s">
        <v>76</v>
      </c>
      <c r="AY126" s="236" t="s">
        <v>133</v>
      </c>
    </row>
    <row r="127" spans="1:51" s="13" customFormat="1" ht="12">
      <c r="A127" s="13"/>
      <c r="B127" s="226"/>
      <c r="C127" s="227"/>
      <c r="D127" s="219" t="s">
        <v>147</v>
      </c>
      <c r="E127" s="228" t="s">
        <v>19</v>
      </c>
      <c r="F127" s="229" t="s">
        <v>657</v>
      </c>
      <c r="G127" s="227"/>
      <c r="H127" s="230">
        <v>1.228</v>
      </c>
      <c r="I127" s="231"/>
      <c r="J127" s="227"/>
      <c r="K127" s="227"/>
      <c r="L127" s="232"/>
      <c r="M127" s="233"/>
      <c r="N127" s="234"/>
      <c r="O127" s="234"/>
      <c r="P127" s="234"/>
      <c r="Q127" s="234"/>
      <c r="R127" s="234"/>
      <c r="S127" s="234"/>
      <c r="T127" s="23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6" t="s">
        <v>147</v>
      </c>
      <c r="AU127" s="236" t="s">
        <v>141</v>
      </c>
      <c r="AV127" s="13" t="s">
        <v>141</v>
      </c>
      <c r="AW127" s="13" t="s">
        <v>37</v>
      </c>
      <c r="AX127" s="13" t="s">
        <v>76</v>
      </c>
      <c r="AY127" s="236" t="s">
        <v>133</v>
      </c>
    </row>
    <row r="128" spans="1:51" s="13" customFormat="1" ht="12">
      <c r="A128" s="13"/>
      <c r="B128" s="226"/>
      <c r="C128" s="227"/>
      <c r="D128" s="219" t="s">
        <v>147</v>
      </c>
      <c r="E128" s="228" t="s">
        <v>19</v>
      </c>
      <c r="F128" s="229" t="s">
        <v>658</v>
      </c>
      <c r="G128" s="227"/>
      <c r="H128" s="230">
        <v>1.06</v>
      </c>
      <c r="I128" s="231"/>
      <c r="J128" s="227"/>
      <c r="K128" s="227"/>
      <c r="L128" s="232"/>
      <c r="M128" s="233"/>
      <c r="N128" s="234"/>
      <c r="O128" s="234"/>
      <c r="P128" s="234"/>
      <c r="Q128" s="234"/>
      <c r="R128" s="234"/>
      <c r="S128" s="234"/>
      <c r="T128" s="23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6" t="s">
        <v>147</v>
      </c>
      <c r="AU128" s="236" t="s">
        <v>141</v>
      </c>
      <c r="AV128" s="13" t="s">
        <v>141</v>
      </c>
      <c r="AW128" s="13" t="s">
        <v>37</v>
      </c>
      <c r="AX128" s="13" t="s">
        <v>76</v>
      </c>
      <c r="AY128" s="236" t="s">
        <v>133</v>
      </c>
    </row>
    <row r="129" spans="1:51" s="15" customFormat="1" ht="12">
      <c r="A129" s="15"/>
      <c r="B129" s="247"/>
      <c r="C129" s="248"/>
      <c r="D129" s="219" t="s">
        <v>147</v>
      </c>
      <c r="E129" s="249" t="s">
        <v>19</v>
      </c>
      <c r="F129" s="250" t="s">
        <v>177</v>
      </c>
      <c r="G129" s="248"/>
      <c r="H129" s="251">
        <v>17.084</v>
      </c>
      <c r="I129" s="252"/>
      <c r="J129" s="248"/>
      <c r="K129" s="248"/>
      <c r="L129" s="253"/>
      <c r="M129" s="254"/>
      <c r="N129" s="255"/>
      <c r="O129" s="255"/>
      <c r="P129" s="255"/>
      <c r="Q129" s="255"/>
      <c r="R129" s="255"/>
      <c r="S129" s="255"/>
      <c r="T129" s="256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57" t="s">
        <v>147</v>
      </c>
      <c r="AU129" s="257" t="s">
        <v>141</v>
      </c>
      <c r="AV129" s="15" t="s">
        <v>149</v>
      </c>
      <c r="AW129" s="15" t="s">
        <v>37</v>
      </c>
      <c r="AX129" s="15" t="s">
        <v>76</v>
      </c>
      <c r="AY129" s="257" t="s">
        <v>133</v>
      </c>
    </row>
    <row r="130" spans="1:51" s="16" customFormat="1" ht="12">
      <c r="A130" s="16"/>
      <c r="B130" s="258"/>
      <c r="C130" s="259"/>
      <c r="D130" s="219" t="s">
        <v>147</v>
      </c>
      <c r="E130" s="260" t="s">
        <v>19</v>
      </c>
      <c r="F130" s="261" t="s">
        <v>180</v>
      </c>
      <c r="G130" s="259"/>
      <c r="H130" s="262">
        <v>33.108</v>
      </c>
      <c r="I130" s="263"/>
      <c r="J130" s="259"/>
      <c r="K130" s="259"/>
      <c r="L130" s="264"/>
      <c r="M130" s="265"/>
      <c r="N130" s="266"/>
      <c r="O130" s="266"/>
      <c r="P130" s="266"/>
      <c r="Q130" s="266"/>
      <c r="R130" s="266"/>
      <c r="S130" s="266"/>
      <c r="T130" s="267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T130" s="268" t="s">
        <v>147</v>
      </c>
      <c r="AU130" s="268" t="s">
        <v>141</v>
      </c>
      <c r="AV130" s="16" t="s">
        <v>140</v>
      </c>
      <c r="AW130" s="16" t="s">
        <v>37</v>
      </c>
      <c r="AX130" s="16" t="s">
        <v>84</v>
      </c>
      <c r="AY130" s="268" t="s">
        <v>133</v>
      </c>
    </row>
    <row r="131" spans="1:65" s="2" customFormat="1" ht="24.15" customHeight="1">
      <c r="A131" s="40"/>
      <c r="B131" s="41"/>
      <c r="C131" s="206" t="s">
        <v>157</v>
      </c>
      <c r="D131" s="206" t="s">
        <v>135</v>
      </c>
      <c r="E131" s="207" t="s">
        <v>181</v>
      </c>
      <c r="F131" s="208" t="s">
        <v>182</v>
      </c>
      <c r="G131" s="209" t="s">
        <v>138</v>
      </c>
      <c r="H131" s="210">
        <v>17.084</v>
      </c>
      <c r="I131" s="211"/>
      <c r="J131" s="212">
        <f>ROUND(I131*H131,2)</f>
        <v>0</v>
      </c>
      <c r="K131" s="208" t="s">
        <v>139</v>
      </c>
      <c r="L131" s="46"/>
      <c r="M131" s="213" t="s">
        <v>19</v>
      </c>
      <c r="N131" s="214" t="s">
        <v>48</v>
      </c>
      <c r="O131" s="86"/>
      <c r="P131" s="215">
        <f>O131*H131</f>
        <v>0</v>
      </c>
      <c r="Q131" s="215">
        <v>0.00438</v>
      </c>
      <c r="R131" s="215">
        <f>Q131*H131</f>
        <v>0.07482792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140</v>
      </c>
      <c r="AT131" s="217" t="s">
        <v>135</v>
      </c>
      <c r="AU131" s="217" t="s">
        <v>141</v>
      </c>
      <c r="AY131" s="19" t="s">
        <v>133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141</v>
      </c>
      <c r="BK131" s="218">
        <f>ROUND(I131*H131,2)</f>
        <v>0</v>
      </c>
      <c r="BL131" s="19" t="s">
        <v>140</v>
      </c>
      <c r="BM131" s="217" t="s">
        <v>659</v>
      </c>
    </row>
    <row r="132" spans="1:47" s="2" customFormat="1" ht="12">
      <c r="A132" s="40"/>
      <c r="B132" s="41"/>
      <c r="C132" s="42"/>
      <c r="D132" s="219" t="s">
        <v>143</v>
      </c>
      <c r="E132" s="42"/>
      <c r="F132" s="220" t="s">
        <v>184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143</v>
      </c>
      <c r="AU132" s="19" t="s">
        <v>141</v>
      </c>
    </row>
    <row r="133" spans="1:47" s="2" customFormat="1" ht="12">
      <c r="A133" s="40"/>
      <c r="B133" s="41"/>
      <c r="C133" s="42"/>
      <c r="D133" s="224" t="s">
        <v>145</v>
      </c>
      <c r="E133" s="42"/>
      <c r="F133" s="225" t="s">
        <v>185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145</v>
      </c>
      <c r="AU133" s="19" t="s">
        <v>141</v>
      </c>
    </row>
    <row r="134" spans="1:51" s="14" customFormat="1" ht="12">
      <c r="A134" s="14"/>
      <c r="B134" s="237"/>
      <c r="C134" s="238"/>
      <c r="D134" s="219" t="s">
        <v>147</v>
      </c>
      <c r="E134" s="239" t="s">
        <v>19</v>
      </c>
      <c r="F134" s="240" t="s">
        <v>178</v>
      </c>
      <c r="G134" s="238"/>
      <c r="H134" s="239" t="s">
        <v>19</v>
      </c>
      <c r="I134" s="241"/>
      <c r="J134" s="238"/>
      <c r="K134" s="238"/>
      <c r="L134" s="242"/>
      <c r="M134" s="243"/>
      <c r="N134" s="244"/>
      <c r="O134" s="244"/>
      <c r="P134" s="244"/>
      <c r="Q134" s="244"/>
      <c r="R134" s="244"/>
      <c r="S134" s="244"/>
      <c r="T134" s="24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6" t="s">
        <v>147</v>
      </c>
      <c r="AU134" s="246" t="s">
        <v>141</v>
      </c>
      <c r="AV134" s="14" t="s">
        <v>84</v>
      </c>
      <c r="AW134" s="14" t="s">
        <v>37</v>
      </c>
      <c r="AX134" s="14" t="s">
        <v>76</v>
      </c>
      <c r="AY134" s="246" t="s">
        <v>133</v>
      </c>
    </row>
    <row r="135" spans="1:51" s="13" customFormat="1" ht="12">
      <c r="A135" s="13"/>
      <c r="B135" s="226"/>
      <c r="C135" s="227"/>
      <c r="D135" s="219" t="s">
        <v>147</v>
      </c>
      <c r="E135" s="228" t="s">
        <v>19</v>
      </c>
      <c r="F135" s="229" t="s">
        <v>654</v>
      </c>
      <c r="G135" s="227"/>
      <c r="H135" s="230">
        <v>17.217</v>
      </c>
      <c r="I135" s="231"/>
      <c r="J135" s="227"/>
      <c r="K135" s="227"/>
      <c r="L135" s="232"/>
      <c r="M135" s="233"/>
      <c r="N135" s="234"/>
      <c r="O135" s="234"/>
      <c r="P135" s="234"/>
      <c r="Q135" s="234"/>
      <c r="R135" s="234"/>
      <c r="S135" s="234"/>
      <c r="T135" s="23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6" t="s">
        <v>147</v>
      </c>
      <c r="AU135" s="236" t="s">
        <v>141</v>
      </c>
      <c r="AV135" s="13" t="s">
        <v>141</v>
      </c>
      <c r="AW135" s="13" t="s">
        <v>37</v>
      </c>
      <c r="AX135" s="13" t="s">
        <v>76</v>
      </c>
      <c r="AY135" s="236" t="s">
        <v>133</v>
      </c>
    </row>
    <row r="136" spans="1:51" s="13" customFormat="1" ht="12">
      <c r="A136" s="13"/>
      <c r="B136" s="226"/>
      <c r="C136" s="227"/>
      <c r="D136" s="219" t="s">
        <v>147</v>
      </c>
      <c r="E136" s="228" t="s">
        <v>19</v>
      </c>
      <c r="F136" s="229" t="s">
        <v>655</v>
      </c>
      <c r="G136" s="227"/>
      <c r="H136" s="230">
        <v>-1.06</v>
      </c>
      <c r="I136" s="231"/>
      <c r="J136" s="227"/>
      <c r="K136" s="227"/>
      <c r="L136" s="232"/>
      <c r="M136" s="233"/>
      <c r="N136" s="234"/>
      <c r="O136" s="234"/>
      <c r="P136" s="234"/>
      <c r="Q136" s="234"/>
      <c r="R136" s="234"/>
      <c r="S136" s="234"/>
      <c r="T136" s="23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6" t="s">
        <v>147</v>
      </c>
      <c r="AU136" s="236" t="s">
        <v>141</v>
      </c>
      <c r="AV136" s="13" t="s">
        <v>141</v>
      </c>
      <c r="AW136" s="13" t="s">
        <v>37</v>
      </c>
      <c r="AX136" s="13" t="s">
        <v>76</v>
      </c>
      <c r="AY136" s="236" t="s">
        <v>133</v>
      </c>
    </row>
    <row r="137" spans="1:51" s="13" customFormat="1" ht="12">
      <c r="A137" s="13"/>
      <c r="B137" s="226"/>
      <c r="C137" s="227"/>
      <c r="D137" s="219" t="s">
        <v>147</v>
      </c>
      <c r="E137" s="228" t="s">
        <v>19</v>
      </c>
      <c r="F137" s="229" t="s">
        <v>656</v>
      </c>
      <c r="G137" s="227"/>
      <c r="H137" s="230">
        <v>-1.361</v>
      </c>
      <c r="I137" s="231"/>
      <c r="J137" s="227"/>
      <c r="K137" s="227"/>
      <c r="L137" s="232"/>
      <c r="M137" s="233"/>
      <c r="N137" s="234"/>
      <c r="O137" s="234"/>
      <c r="P137" s="234"/>
      <c r="Q137" s="234"/>
      <c r="R137" s="234"/>
      <c r="S137" s="234"/>
      <c r="T137" s="23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6" t="s">
        <v>147</v>
      </c>
      <c r="AU137" s="236" t="s">
        <v>141</v>
      </c>
      <c r="AV137" s="13" t="s">
        <v>141</v>
      </c>
      <c r="AW137" s="13" t="s">
        <v>37</v>
      </c>
      <c r="AX137" s="13" t="s">
        <v>76</v>
      </c>
      <c r="AY137" s="236" t="s">
        <v>133</v>
      </c>
    </row>
    <row r="138" spans="1:51" s="13" customFormat="1" ht="12">
      <c r="A138" s="13"/>
      <c r="B138" s="226"/>
      <c r="C138" s="227"/>
      <c r="D138" s="219" t="s">
        <v>147</v>
      </c>
      <c r="E138" s="228" t="s">
        <v>19</v>
      </c>
      <c r="F138" s="229" t="s">
        <v>657</v>
      </c>
      <c r="G138" s="227"/>
      <c r="H138" s="230">
        <v>1.228</v>
      </c>
      <c r="I138" s="231"/>
      <c r="J138" s="227"/>
      <c r="K138" s="227"/>
      <c r="L138" s="232"/>
      <c r="M138" s="233"/>
      <c r="N138" s="234"/>
      <c r="O138" s="234"/>
      <c r="P138" s="234"/>
      <c r="Q138" s="234"/>
      <c r="R138" s="234"/>
      <c r="S138" s="234"/>
      <c r="T138" s="23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6" t="s">
        <v>147</v>
      </c>
      <c r="AU138" s="236" t="s">
        <v>141</v>
      </c>
      <c r="AV138" s="13" t="s">
        <v>141</v>
      </c>
      <c r="AW138" s="13" t="s">
        <v>37</v>
      </c>
      <c r="AX138" s="13" t="s">
        <v>76</v>
      </c>
      <c r="AY138" s="236" t="s">
        <v>133</v>
      </c>
    </row>
    <row r="139" spans="1:51" s="13" customFormat="1" ht="12">
      <c r="A139" s="13"/>
      <c r="B139" s="226"/>
      <c r="C139" s="227"/>
      <c r="D139" s="219" t="s">
        <v>147</v>
      </c>
      <c r="E139" s="228" t="s">
        <v>19</v>
      </c>
      <c r="F139" s="229" t="s">
        <v>658</v>
      </c>
      <c r="G139" s="227"/>
      <c r="H139" s="230">
        <v>1.06</v>
      </c>
      <c r="I139" s="231"/>
      <c r="J139" s="227"/>
      <c r="K139" s="227"/>
      <c r="L139" s="232"/>
      <c r="M139" s="233"/>
      <c r="N139" s="234"/>
      <c r="O139" s="234"/>
      <c r="P139" s="234"/>
      <c r="Q139" s="234"/>
      <c r="R139" s="234"/>
      <c r="S139" s="234"/>
      <c r="T139" s="23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6" t="s">
        <v>147</v>
      </c>
      <c r="AU139" s="236" t="s">
        <v>141</v>
      </c>
      <c r="AV139" s="13" t="s">
        <v>141</v>
      </c>
      <c r="AW139" s="13" t="s">
        <v>37</v>
      </c>
      <c r="AX139" s="13" t="s">
        <v>76</v>
      </c>
      <c r="AY139" s="236" t="s">
        <v>133</v>
      </c>
    </row>
    <row r="140" spans="1:51" s="16" customFormat="1" ht="12">
      <c r="A140" s="16"/>
      <c r="B140" s="258"/>
      <c r="C140" s="259"/>
      <c r="D140" s="219" t="s">
        <v>147</v>
      </c>
      <c r="E140" s="260" t="s">
        <v>19</v>
      </c>
      <c r="F140" s="261" t="s">
        <v>180</v>
      </c>
      <c r="G140" s="259"/>
      <c r="H140" s="262">
        <v>17.084</v>
      </c>
      <c r="I140" s="263"/>
      <c r="J140" s="259"/>
      <c r="K140" s="259"/>
      <c r="L140" s="264"/>
      <c r="M140" s="265"/>
      <c r="N140" s="266"/>
      <c r="O140" s="266"/>
      <c r="P140" s="266"/>
      <c r="Q140" s="266"/>
      <c r="R140" s="266"/>
      <c r="S140" s="266"/>
      <c r="T140" s="267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T140" s="268" t="s">
        <v>147</v>
      </c>
      <c r="AU140" s="268" t="s">
        <v>141</v>
      </c>
      <c r="AV140" s="16" t="s">
        <v>140</v>
      </c>
      <c r="AW140" s="16" t="s">
        <v>37</v>
      </c>
      <c r="AX140" s="16" t="s">
        <v>84</v>
      </c>
      <c r="AY140" s="268" t="s">
        <v>133</v>
      </c>
    </row>
    <row r="141" spans="1:65" s="2" customFormat="1" ht="24.15" customHeight="1">
      <c r="A141" s="40"/>
      <c r="B141" s="41"/>
      <c r="C141" s="206" t="s">
        <v>164</v>
      </c>
      <c r="D141" s="206" t="s">
        <v>135</v>
      </c>
      <c r="E141" s="207" t="s">
        <v>186</v>
      </c>
      <c r="F141" s="208" t="s">
        <v>187</v>
      </c>
      <c r="G141" s="209" t="s">
        <v>138</v>
      </c>
      <c r="H141" s="210">
        <v>17.084</v>
      </c>
      <c r="I141" s="211"/>
      <c r="J141" s="212">
        <f>ROUND(I141*H141,2)</f>
        <v>0</v>
      </c>
      <c r="K141" s="208" t="s">
        <v>139</v>
      </c>
      <c r="L141" s="46"/>
      <c r="M141" s="213" t="s">
        <v>19</v>
      </c>
      <c r="N141" s="214" t="s">
        <v>48</v>
      </c>
      <c r="O141" s="86"/>
      <c r="P141" s="215">
        <f>O141*H141</f>
        <v>0</v>
      </c>
      <c r="Q141" s="215">
        <v>0.0002</v>
      </c>
      <c r="R141" s="215">
        <f>Q141*H141</f>
        <v>0.0034168000000000002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140</v>
      </c>
      <c r="AT141" s="217" t="s">
        <v>135</v>
      </c>
      <c r="AU141" s="217" t="s">
        <v>141</v>
      </c>
      <c r="AY141" s="19" t="s">
        <v>133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141</v>
      </c>
      <c r="BK141" s="218">
        <f>ROUND(I141*H141,2)</f>
        <v>0</v>
      </c>
      <c r="BL141" s="19" t="s">
        <v>140</v>
      </c>
      <c r="BM141" s="217" t="s">
        <v>660</v>
      </c>
    </row>
    <row r="142" spans="1:47" s="2" customFormat="1" ht="12">
      <c r="A142" s="40"/>
      <c r="B142" s="41"/>
      <c r="C142" s="42"/>
      <c r="D142" s="219" t="s">
        <v>143</v>
      </c>
      <c r="E142" s="42"/>
      <c r="F142" s="220" t="s">
        <v>189</v>
      </c>
      <c r="G142" s="42"/>
      <c r="H142" s="42"/>
      <c r="I142" s="221"/>
      <c r="J142" s="42"/>
      <c r="K142" s="42"/>
      <c r="L142" s="46"/>
      <c r="M142" s="222"/>
      <c r="N142" s="223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143</v>
      </c>
      <c r="AU142" s="19" t="s">
        <v>141</v>
      </c>
    </row>
    <row r="143" spans="1:47" s="2" customFormat="1" ht="12">
      <c r="A143" s="40"/>
      <c r="B143" s="41"/>
      <c r="C143" s="42"/>
      <c r="D143" s="224" t="s">
        <v>145</v>
      </c>
      <c r="E143" s="42"/>
      <c r="F143" s="225" t="s">
        <v>190</v>
      </c>
      <c r="G143" s="42"/>
      <c r="H143" s="42"/>
      <c r="I143" s="221"/>
      <c r="J143" s="42"/>
      <c r="K143" s="42"/>
      <c r="L143" s="46"/>
      <c r="M143" s="222"/>
      <c r="N143" s="223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145</v>
      </c>
      <c r="AU143" s="19" t="s">
        <v>141</v>
      </c>
    </row>
    <row r="144" spans="1:65" s="2" customFormat="1" ht="24.15" customHeight="1">
      <c r="A144" s="40"/>
      <c r="B144" s="41"/>
      <c r="C144" s="206" t="s">
        <v>191</v>
      </c>
      <c r="D144" s="206" t="s">
        <v>135</v>
      </c>
      <c r="E144" s="207" t="s">
        <v>192</v>
      </c>
      <c r="F144" s="208" t="s">
        <v>193</v>
      </c>
      <c r="G144" s="209" t="s">
        <v>138</v>
      </c>
      <c r="H144" s="210">
        <v>16.024</v>
      </c>
      <c r="I144" s="211"/>
      <c r="J144" s="212">
        <f>ROUND(I144*H144,2)</f>
        <v>0</v>
      </c>
      <c r="K144" s="208" t="s">
        <v>139</v>
      </c>
      <c r="L144" s="46"/>
      <c r="M144" s="213" t="s">
        <v>19</v>
      </c>
      <c r="N144" s="214" t="s">
        <v>48</v>
      </c>
      <c r="O144" s="86"/>
      <c r="P144" s="215">
        <f>O144*H144</f>
        <v>0</v>
      </c>
      <c r="Q144" s="215">
        <v>0.02363</v>
      </c>
      <c r="R144" s="215">
        <f>Q144*H144</f>
        <v>0.37864712000000006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140</v>
      </c>
      <c r="AT144" s="217" t="s">
        <v>135</v>
      </c>
      <c r="AU144" s="217" t="s">
        <v>141</v>
      </c>
      <c r="AY144" s="19" t="s">
        <v>133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141</v>
      </c>
      <c r="BK144" s="218">
        <f>ROUND(I144*H144,2)</f>
        <v>0</v>
      </c>
      <c r="BL144" s="19" t="s">
        <v>140</v>
      </c>
      <c r="BM144" s="217" t="s">
        <v>661</v>
      </c>
    </row>
    <row r="145" spans="1:47" s="2" customFormat="1" ht="12">
      <c r="A145" s="40"/>
      <c r="B145" s="41"/>
      <c r="C145" s="42"/>
      <c r="D145" s="219" t="s">
        <v>143</v>
      </c>
      <c r="E145" s="42"/>
      <c r="F145" s="220" t="s">
        <v>195</v>
      </c>
      <c r="G145" s="42"/>
      <c r="H145" s="42"/>
      <c r="I145" s="221"/>
      <c r="J145" s="42"/>
      <c r="K145" s="42"/>
      <c r="L145" s="46"/>
      <c r="M145" s="222"/>
      <c r="N145" s="223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143</v>
      </c>
      <c r="AU145" s="19" t="s">
        <v>141</v>
      </c>
    </row>
    <row r="146" spans="1:47" s="2" customFormat="1" ht="12">
      <c r="A146" s="40"/>
      <c r="B146" s="41"/>
      <c r="C146" s="42"/>
      <c r="D146" s="224" t="s">
        <v>145</v>
      </c>
      <c r="E146" s="42"/>
      <c r="F146" s="225" t="s">
        <v>196</v>
      </c>
      <c r="G146" s="42"/>
      <c r="H146" s="42"/>
      <c r="I146" s="221"/>
      <c r="J146" s="42"/>
      <c r="K146" s="42"/>
      <c r="L146" s="46"/>
      <c r="M146" s="222"/>
      <c r="N146" s="223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145</v>
      </c>
      <c r="AU146" s="19" t="s">
        <v>141</v>
      </c>
    </row>
    <row r="147" spans="1:51" s="14" customFormat="1" ht="12">
      <c r="A147" s="14"/>
      <c r="B147" s="237"/>
      <c r="C147" s="238"/>
      <c r="D147" s="219" t="s">
        <v>147</v>
      </c>
      <c r="E147" s="239" t="s">
        <v>19</v>
      </c>
      <c r="F147" s="240" t="s">
        <v>171</v>
      </c>
      <c r="G147" s="238"/>
      <c r="H147" s="239" t="s">
        <v>19</v>
      </c>
      <c r="I147" s="241"/>
      <c r="J147" s="238"/>
      <c r="K147" s="238"/>
      <c r="L147" s="242"/>
      <c r="M147" s="243"/>
      <c r="N147" s="244"/>
      <c r="O147" s="244"/>
      <c r="P147" s="244"/>
      <c r="Q147" s="244"/>
      <c r="R147" s="244"/>
      <c r="S147" s="244"/>
      <c r="T147" s="24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6" t="s">
        <v>147</v>
      </c>
      <c r="AU147" s="246" t="s">
        <v>141</v>
      </c>
      <c r="AV147" s="14" t="s">
        <v>84</v>
      </c>
      <c r="AW147" s="14" t="s">
        <v>37</v>
      </c>
      <c r="AX147" s="14" t="s">
        <v>76</v>
      </c>
      <c r="AY147" s="246" t="s">
        <v>133</v>
      </c>
    </row>
    <row r="148" spans="1:51" s="13" customFormat="1" ht="12">
      <c r="A148" s="13"/>
      <c r="B148" s="226"/>
      <c r="C148" s="227"/>
      <c r="D148" s="219" t="s">
        <v>147</v>
      </c>
      <c r="E148" s="228" t="s">
        <v>19</v>
      </c>
      <c r="F148" s="229" t="s">
        <v>654</v>
      </c>
      <c r="G148" s="227"/>
      <c r="H148" s="230">
        <v>17.217</v>
      </c>
      <c r="I148" s="231"/>
      <c r="J148" s="227"/>
      <c r="K148" s="227"/>
      <c r="L148" s="232"/>
      <c r="M148" s="233"/>
      <c r="N148" s="234"/>
      <c r="O148" s="234"/>
      <c r="P148" s="234"/>
      <c r="Q148" s="234"/>
      <c r="R148" s="234"/>
      <c r="S148" s="234"/>
      <c r="T148" s="23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6" t="s">
        <v>147</v>
      </c>
      <c r="AU148" s="236" t="s">
        <v>141</v>
      </c>
      <c r="AV148" s="13" t="s">
        <v>141</v>
      </c>
      <c r="AW148" s="13" t="s">
        <v>37</v>
      </c>
      <c r="AX148" s="13" t="s">
        <v>76</v>
      </c>
      <c r="AY148" s="236" t="s">
        <v>133</v>
      </c>
    </row>
    <row r="149" spans="1:51" s="13" customFormat="1" ht="12">
      <c r="A149" s="13"/>
      <c r="B149" s="226"/>
      <c r="C149" s="227"/>
      <c r="D149" s="219" t="s">
        <v>147</v>
      </c>
      <c r="E149" s="228" t="s">
        <v>19</v>
      </c>
      <c r="F149" s="229" t="s">
        <v>655</v>
      </c>
      <c r="G149" s="227"/>
      <c r="H149" s="230">
        <v>-1.06</v>
      </c>
      <c r="I149" s="231"/>
      <c r="J149" s="227"/>
      <c r="K149" s="227"/>
      <c r="L149" s="232"/>
      <c r="M149" s="233"/>
      <c r="N149" s="234"/>
      <c r="O149" s="234"/>
      <c r="P149" s="234"/>
      <c r="Q149" s="234"/>
      <c r="R149" s="234"/>
      <c r="S149" s="234"/>
      <c r="T149" s="23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6" t="s">
        <v>147</v>
      </c>
      <c r="AU149" s="236" t="s">
        <v>141</v>
      </c>
      <c r="AV149" s="13" t="s">
        <v>141</v>
      </c>
      <c r="AW149" s="13" t="s">
        <v>37</v>
      </c>
      <c r="AX149" s="13" t="s">
        <v>76</v>
      </c>
      <c r="AY149" s="236" t="s">
        <v>133</v>
      </c>
    </row>
    <row r="150" spans="1:51" s="13" customFormat="1" ht="12">
      <c r="A150" s="13"/>
      <c r="B150" s="226"/>
      <c r="C150" s="227"/>
      <c r="D150" s="219" t="s">
        <v>147</v>
      </c>
      <c r="E150" s="228" t="s">
        <v>19</v>
      </c>
      <c r="F150" s="229" t="s">
        <v>656</v>
      </c>
      <c r="G150" s="227"/>
      <c r="H150" s="230">
        <v>-1.361</v>
      </c>
      <c r="I150" s="231"/>
      <c r="J150" s="227"/>
      <c r="K150" s="227"/>
      <c r="L150" s="232"/>
      <c r="M150" s="233"/>
      <c r="N150" s="234"/>
      <c r="O150" s="234"/>
      <c r="P150" s="234"/>
      <c r="Q150" s="234"/>
      <c r="R150" s="234"/>
      <c r="S150" s="234"/>
      <c r="T150" s="23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6" t="s">
        <v>147</v>
      </c>
      <c r="AU150" s="236" t="s">
        <v>141</v>
      </c>
      <c r="AV150" s="13" t="s">
        <v>141</v>
      </c>
      <c r="AW150" s="13" t="s">
        <v>37</v>
      </c>
      <c r="AX150" s="13" t="s">
        <v>76</v>
      </c>
      <c r="AY150" s="236" t="s">
        <v>133</v>
      </c>
    </row>
    <row r="151" spans="1:51" s="13" customFormat="1" ht="12">
      <c r="A151" s="13"/>
      <c r="B151" s="226"/>
      <c r="C151" s="227"/>
      <c r="D151" s="219" t="s">
        <v>147</v>
      </c>
      <c r="E151" s="228" t="s">
        <v>19</v>
      </c>
      <c r="F151" s="229" t="s">
        <v>657</v>
      </c>
      <c r="G151" s="227"/>
      <c r="H151" s="230">
        <v>1.228</v>
      </c>
      <c r="I151" s="231"/>
      <c r="J151" s="227"/>
      <c r="K151" s="227"/>
      <c r="L151" s="232"/>
      <c r="M151" s="233"/>
      <c r="N151" s="234"/>
      <c r="O151" s="234"/>
      <c r="P151" s="234"/>
      <c r="Q151" s="234"/>
      <c r="R151" s="234"/>
      <c r="S151" s="234"/>
      <c r="T151" s="23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6" t="s">
        <v>147</v>
      </c>
      <c r="AU151" s="236" t="s">
        <v>141</v>
      </c>
      <c r="AV151" s="13" t="s">
        <v>141</v>
      </c>
      <c r="AW151" s="13" t="s">
        <v>37</v>
      </c>
      <c r="AX151" s="13" t="s">
        <v>76</v>
      </c>
      <c r="AY151" s="236" t="s">
        <v>133</v>
      </c>
    </row>
    <row r="152" spans="1:51" s="16" customFormat="1" ht="12">
      <c r="A152" s="16"/>
      <c r="B152" s="258"/>
      <c r="C152" s="259"/>
      <c r="D152" s="219" t="s">
        <v>147</v>
      </c>
      <c r="E152" s="260" t="s">
        <v>19</v>
      </c>
      <c r="F152" s="261" t="s">
        <v>180</v>
      </c>
      <c r="G152" s="259"/>
      <c r="H152" s="262">
        <v>16.024</v>
      </c>
      <c r="I152" s="263"/>
      <c r="J152" s="259"/>
      <c r="K152" s="259"/>
      <c r="L152" s="264"/>
      <c r="M152" s="265"/>
      <c r="N152" s="266"/>
      <c r="O152" s="266"/>
      <c r="P152" s="266"/>
      <c r="Q152" s="266"/>
      <c r="R152" s="266"/>
      <c r="S152" s="266"/>
      <c r="T152" s="267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T152" s="268" t="s">
        <v>147</v>
      </c>
      <c r="AU152" s="268" t="s">
        <v>141</v>
      </c>
      <c r="AV152" s="16" t="s">
        <v>140</v>
      </c>
      <c r="AW152" s="16" t="s">
        <v>37</v>
      </c>
      <c r="AX152" s="16" t="s">
        <v>84</v>
      </c>
      <c r="AY152" s="268" t="s">
        <v>133</v>
      </c>
    </row>
    <row r="153" spans="1:65" s="2" customFormat="1" ht="24.15" customHeight="1">
      <c r="A153" s="40"/>
      <c r="B153" s="41"/>
      <c r="C153" s="206" t="s">
        <v>197</v>
      </c>
      <c r="D153" s="206" t="s">
        <v>135</v>
      </c>
      <c r="E153" s="207" t="s">
        <v>198</v>
      </c>
      <c r="F153" s="208" t="s">
        <v>199</v>
      </c>
      <c r="G153" s="209" t="s">
        <v>138</v>
      </c>
      <c r="H153" s="210">
        <v>16.024</v>
      </c>
      <c r="I153" s="211"/>
      <c r="J153" s="212">
        <f>ROUND(I153*H153,2)</f>
        <v>0</v>
      </c>
      <c r="K153" s="208" t="s">
        <v>139</v>
      </c>
      <c r="L153" s="46"/>
      <c r="M153" s="213" t="s">
        <v>19</v>
      </c>
      <c r="N153" s="214" t="s">
        <v>48</v>
      </c>
      <c r="O153" s="86"/>
      <c r="P153" s="215">
        <f>O153*H153</f>
        <v>0</v>
      </c>
      <c r="Q153" s="215">
        <v>0.0231</v>
      </c>
      <c r="R153" s="215">
        <f>Q153*H153</f>
        <v>0.3701544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140</v>
      </c>
      <c r="AT153" s="217" t="s">
        <v>135</v>
      </c>
      <c r="AU153" s="217" t="s">
        <v>141</v>
      </c>
      <c r="AY153" s="19" t="s">
        <v>133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141</v>
      </c>
      <c r="BK153" s="218">
        <f>ROUND(I153*H153,2)</f>
        <v>0</v>
      </c>
      <c r="BL153" s="19" t="s">
        <v>140</v>
      </c>
      <c r="BM153" s="217" t="s">
        <v>662</v>
      </c>
    </row>
    <row r="154" spans="1:47" s="2" customFormat="1" ht="12">
      <c r="A154" s="40"/>
      <c r="B154" s="41"/>
      <c r="C154" s="42"/>
      <c r="D154" s="219" t="s">
        <v>143</v>
      </c>
      <c r="E154" s="42"/>
      <c r="F154" s="220" t="s">
        <v>201</v>
      </c>
      <c r="G154" s="42"/>
      <c r="H154" s="42"/>
      <c r="I154" s="221"/>
      <c r="J154" s="42"/>
      <c r="K154" s="42"/>
      <c r="L154" s="46"/>
      <c r="M154" s="222"/>
      <c r="N154" s="223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143</v>
      </c>
      <c r="AU154" s="19" t="s">
        <v>141</v>
      </c>
    </row>
    <row r="155" spans="1:47" s="2" customFormat="1" ht="12">
      <c r="A155" s="40"/>
      <c r="B155" s="41"/>
      <c r="C155" s="42"/>
      <c r="D155" s="224" t="s">
        <v>145</v>
      </c>
      <c r="E155" s="42"/>
      <c r="F155" s="225" t="s">
        <v>202</v>
      </c>
      <c r="G155" s="42"/>
      <c r="H155" s="42"/>
      <c r="I155" s="221"/>
      <c r="J155" s="42"/>
      <c r="K155" s="42"/>
      <c r="L155" s="46"/>
      <c r="M155" s="222"/>
      <c r="N155" s="22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145</v>
      </c>
      <c r="AU155" s="19" t="s">
        <v>141</v>
      </c>
    </row>
    <row r="156" spans="1:65" s="2" customFormat="1" ht="24.15" customHeight="1">
      <c r="A156" s="40"/>
      <c r="B156" s="41"/>
      <c r="C156" s="206" t="s">
        <v>203</v>
      </c>
      <c r="D156" s="206" t="s">
        <v>135</v>
      </c>
      <c r="E156" s="207" t="s">
        <v>204</v>
      </c>
      <c r="F156" s="208" t="s">
        <v>205</v>
      </c>
      <c r="G156" s="209" t="s">
        <v>138</v>
      </c>
      <c r="H156" s="210">
        <v>17.084</v>
      </c>
      <c r="I156" s="211"/>
      <c r="J156" s="212">
        <f>ROUND(I156*H156,2)</f>
        <v>0</v>
      </c>
      <c r="K156" s="208" t="s">
        <v>139</v>
      </c>
      <c r="L156" s="46"/>
      <c r="M156" s="213" t="s">
        <v>19</v>
      </c>
      <c r="N156" s="214" t="s">
        <v>48</v>
      </c>
      <c r="O156" s="86"/>
      <c r="P156" s="215">
        <f>O156*H156</f>
        <v>0</v>
      </c>
      <c r="Q156" s="215">
        <v>0.0057</v>
      </c>
      <c r="R156" s="215">
        <f>Q156*H156</f>
        <v>0.0973788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140</v>
      </c>
      <c r="AT156" s="217" t="s">
        <v>135</v>
      </c>
      <c r="AU156" s="217" t="s">
        <v>141</v>
      </c>
      <c r="AY156" s="19" t="s">
        <v>133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141</v>
      </c>
      <c r="BK156" s="218">
        <f>ROUND(I156*H156,2)</f>
        <v>0</v>
      </c>
      <c r="BL156" s="19" t="s">
        <v>140</v>
      </c>
      <c r="BM156" s="217" t="s">
        <v>663</v>
      </c>
    </row>
    <row r="157" spans="1:47" s="2" customFormat="1" ht="12">
      <c r="A157" s="40"/>
      <c r="B157" s="41"/>
      <c r="C157" s="42"/>
      <c r="D157" s="219" t="s">
        <v>143</v>
      </c>
      <c r="E157" s="42"/>
      <c r="F157" s="220" t="s">
        <v>207</v>
      </c>
      <c r="G157" s="42"/>
      <c r="H157" s="42"/>
      <c r="I157" s="221"/>
      <c r="J157" s="42"/>
      <c r="K157" s="42"/>
      <c r="L157" s="46"/>
      <c r="M157" s="222"/>
      <c r="N157" s="22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143</v>
      </c>
      <c r="AU157" s="19" t="s">
        <v>141</v>
      </c>
    </row>
    <row r="158" spans="1:47" s="2" customFormat="1" ht="12">
      <c r="A158" s="40"/>
      <c r="B158" s="41"/>
      <c r="C158" s="42"/>
      <c r="D158" s="224" t="s">
        <v>145</v>
      </c>
      <c r="E158" s="42"/>
      <c r="F158" s="225" t="s">
        <v>208</v>
      </c>
      <c r="G158" s="42"/>
      <c r="H158" s="42"/>
      <c r="I158" s="221"/>
      <c r="J158" s="42"/>
      <c r="K158" s="42"/>
      <c r="L158" s="46"/>
      <c r="M158" s="222"/>
      <c r="N158" s="223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145</v>
      </c>
      <c r="AU158" s="19" t="s">
        <v>141</v>
      </c>
    </row>
    <row r="159" spans="1:65" s="2" customFormat="1" ht="16.5" customHeight="1">
      <c r="A159" s="40"/>
      <c r="B159" s="41"/>
      <c r="C159" s="206" t="s">
        <v>209</v>
      </c>
      <c r="D159" s="206" t="s">
        <v>135</v>
      </c>
      <c r="E159" s="207" t="s">
        <v>210</v>
      </c>
      <c r="F159" s="208" t="s">
        <v>211</v>
      </c>
      <c r="G159" s="209" t="s">
        <v>138</v>
      </c>
      <c r="H159" s="210">
        <v>19.79</v>
      </c>
      <c r="I159" s="211"/>
      <c r="J159" s="212">
        <f>ROUND(I159*H159,2)</f>
        <v>0</v>
      </c>
      <c r="K159" s="208" t="s">
        <v>139</v>
      </c>
      <c r="L159" s="46"/>
      <c r="M159" s="213" t="s">
        <v>19</v>
      </c>
      <c r="N159" s="214" t="s">
        <v>48</v>
      </c>
      <c r="O159" s="86"/>
      <c r="P159" s="215">
        <f>O159*H159</f>
        <v>0</v>
      </c>
      <c r="Q159" s="215">
        <v>0</v>
      </c>
      <c r="R159" s="215">
        <f>Q159*H159</f>
        <v>0</v>
      </c>
      <c r="S159" s="215">
        <v>0</v>
      </c>
      <c r="T159" s="21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7" t="s">
        <v>140</v>
      </c>
      <c r="AT159" s="217" t="s">
        <v>135</v>
      </c>
      <c r="AU159" s="217" t="s">
        <v>141</v>
      </c>
      <c r="AY159" s="19" t="s">
        <v>133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9" t="s">
        <v>141</v>
      </c>
      <c r="BK159" s="218">
        <f>ROUND(I159*H159,2)</f>
        <v>0</v>
      </c>
      <c r="BL159" s="19" t="s">
        <v>140</v>
      </c>
      <c r="BM159" s="217" t="s">
        <v>664</v>
      </c>
    </row>
    <row r="160" spans="1:47" s="2" customFormat="1" ht="12">
      <c r="A160" s="40"/>
      <c r="B160" s="41"/>
      <c r="C160" s="42"/>
      <c r="D160" s="219" t="s">
        <v>143</v>
      </c>
      <c r="E160" s="42"/>
      <c r="F160" s="220" t="s">
        <v>213</v>
      </c>
      <c r="G160" s="42"/>
      <c r="H160" s="42"/>
      <c r="I160" s="221"/>
      <c r="J160" s="42"/>
      <c r="K160" s="42"/>
      <c r="L160" s="46"/>
      <c r="M160" s="222"/>
      <c r="N160" s="223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143</v>
      </c>
      <c r="AU160" s="19" t="s">
        <v>141</v>
      </c>
    </row>
    <row r="161" spans="1:47" s="2" customFormat="1" ht="12">
      <c r="A161" s="40"/>
      <c r="B161" s="41"/>
      <c r="C161" s="42"/>
      <c r="D161" s="224" t="s">
        <v>145</v>
      </c>
      <c r="E161" s="42"/>
      <c r="F161" s="225" t="s">
        <v>214</v>
      </c>
      <c r="G161" s="42"/>
      <c r="H161" s="42"/>
      <c r="I161" s="221"/>
      <c r="J161" s="42"/>
      <c r="K161" s="42"/>
      <c r="L161" s="46"/>
      <c r="M161" s="222"/>
      <c r="N161" s="223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145</v>
      </c>
      <c r="AU161" s="19" t="s">
        <v>141</v>
      </c>
    </row>
    <row r="162" spans="1:51" s="13" customFormat="1" ht="12">
      <c r="A162" s="13"/>
      <c r="B162" s="226"/>
      <c r="C162" s="227"/>
      <c r="D162" s="219" t="s">
        <v>147</v>
      </c>
      <c r="E162" s="228" t="s">
        <v>19</v>
      </c>
      <c r="F162" s="229" t="s">
        <v>665</v>
      </c>
      <c r="G162" s="227"/>
      <c r="H162" s="230">
        <v>19.79</v>
      </c>
      <c r="I162" s="231"/>
      <c r="J162" s="227"/>
      <c r="K162" s="227"/>
      <c r="L162" s="232"/>
      <c r="M162" s="233"/>
      <c r="N162" s="234"/>
      <c r="O162" s="234"/>
      <c r="P162" s="234"/>
      <c r="Q162" s="234"/>
      <c r="R162" s="234"/>
      <c r="S162" s="234"/>
      <c r="T162" s="23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6" t="s">
        <v>147</v>
      </c>
      <c r="AU162" s="236" t="s">
        <v>141</v>
      </c>
      <c r="AV162" s="13" t="s">
        <v>141</v>
      </c>
      <c r="AW162" s="13" t="s">
        <v>37</v>
      </c>
      <c r="AX162" s="13" t="s">
        <v>84</v>
      </c>
      <c r="AY162" s="236" t="s">
        <v>133</v>
      </c>
    </row>
    <row r="163" spans="1:65" s="2" customFormat="1" ht="24.15" customHeight="1">
      <c r="A163" s="40"/>
      <c r="B163" s="41"/>
      <c r="C163" s="206" t="s">
        <v>216</v>
      </c>
      <c r="D163" s="206" t="s">
        <v>135</v>
      </c>
      <c r="E163" s="207" t="s">
        <v>217</v>
      </c>
      <c r="F163" s="208" t="s">
        <v>218</v>
      </c>
      <c r="G163" s="209" t="s">
        <v>138</v>
      </c>
      <c r="H163" s="210">
        <v>42.468</v>
      </c>
      <c r="I163" s="211"/>
      <c r="J163" s="212">
        <f>ROUND(I163*H163,2)</f>
        <v>0</v>
      </c>
      <c r="K163" s="208" t="s">
        <v>139</v>
      </c>
      <c r="L163" s="46"/>
      <c r="M163" s="213" t="s">
        <v>19</v>
      </c>
      <c r="N163" s="214" t="s">
        <v>48</v>
      </c>
      <c r="O163" s="86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140</v>
      </c>
      <c r="AT163" s="217" t="s">
        <v>135</v>
      </c>
      <c r="AU163" s="217" t="s">
        <v>141</v>
      </c>
      <c r="AY163" s="19" t="s">
        <v>133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141</v>
      </c>
      <c r="BK163" s="218">
        <f>ROUND(I163*H163,2)</f>
        <v>0</v>
      </c>
      <c r="BL163" s="19" t="s">
        <v>140</v>
      </c>
      <c r="BM163" s="217" t="s">
        <v>666</v>
      </c>
    </row>
    <row r="164" spans="1:47" s="2" customFormat="1" ht="12">
      <c r="A164" s="40"/>
      <c r="B164" s="41"/>
      <c r="C164" s="42"/>
      <c r="D164" s="219" t="s">
        <v>143</v>
      </c>
      <c r="E164" s="42"/>
      <c r="F164" s="220" t="s">
        <v>220</v>
      </c>
      <c r="G164" s="42"/>
      <c r="H164" s="42"/>
      <c r="I164" s="221"/>
      <c r="J164" s="42"/>
      <c r="K164" s="42"/>
      <c r="L164" s="46"/>
      <c r="M164" s="222"/>
      <c r="N164" s="223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143</v>
      </c>
      <c r="AU164" s="19" t="s">
        <v>141</v>
      </c>
    </row>
    <row r="165" spans="1:47" s="2" customFormat="1" ht="12">
      <c r="A165" s="40"/>
      <c r="B165" s="41"/>
      <c r="C165" s="42"/>
      <c r="D165" s="224" t="s">
        <v>145</v>
      </c>
      <c r="E165" s="42"/>
      <c r="F165" s="225" t="s">
        <v>221</v>
      </c>
      <c r="G165" s="42"/>
      <c r="H165" s="42"/>
      <c r="I165" s="221"/>
      <c r="J165" s="42"/>
      <c r="K165" s="42"/>
      <c r="L165" s="46"/>
      <c r="M165" s="222"/>
      <c r="N165" s="223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145</v>
      </c>
      <c r="AU165" s="19" t="s">
        <v>141</v>
      </c>
    </row>
    <row r="166" spans="1:51" s="14" customFormat="1" ht="12">
      <c r="A166" s="14"/>
      <c r="B166" s="237"/>
      <c r="C166" s="238"/>
      <c r="D166" s="219" t="s">
        <v>147</v>
      </c>
      <c r="E166" s="239" t="s">
        <v>19</v>
      </c>
      <c r="F166" s="240" t="s">
        <v>222</v>
      </c>
      <c r="G166" s="238"/>
      <c r="H166" s="239" t="s">
        <v>19</v>
      </c>
      <c r="I166" s="241"/>
      <c r="J166" s="238"/>
      <c r="K166" s="238"/>
      <c r="L166" s="242"/>
      <c r="M166" s="243"/>
      <c r="N166" s="244"/>
      <c r="O166" s="244"/>
      <c r="P166" s="244"/>
      <c r="Q166" s="244"/>
      <c r="R166" s="244"/>
      <c r="S166" s="244"/>
      <c r="T166" s="245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6" t="s">
        <v>147</v>
      </c>
      <c r="AU166" s="246" t="s">
        <v>141</v>
      </c>
      <c r="AV166" s="14" t="s">
        <v>84</v>
      </c>
      <c r="AW166" s="14" t="s">
        <v>37</v>
      </c>
      <c r="AX166" s="14" t="s">
        <v>76</v>
      </c>
      <c r="AY166" s="246" t="s">
        <v>133</v>
      </c>
    </row>
    <row r="167" spans="1:51" s="13" customFormat="1" ht="12">
      <c r="A167" s="13"/>
      <c r="B167" s="226"/>
      <c r="C167" s="227"/>
      <c r="D167" s="219" t="s">
        <v>147</v>
      </c>
      <c r="E167" s="228" t="s">
        <v>19</v>
      </c>
      <c r="F167" s="229" t="s">
        <v>223</v>
      </c>
      <c r="G167" s="227"/>
      <c r="H167" s="230">
        <v>8.64</v>
      </c>
      <c r="I167" s="231"/>
      <c r="J167" s="227"/>
      <c r="K167" s="227"/>
      <c r="L167" s="232"/>
      <c r="M167" s="233"/>
      <c r="N167" s="234"/>
      <c r="O167" s="234"/>
      <c r="P167" s="234"/>
      <c r="Q167" s="234"/>
      <c r="R167" s="234"/>
      <c r="S167" s="234"/>
      <c r="T167" s="23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6" t="s">
        <v>147</v>
      </c>
      <c r="AU167" s="236" t="s">
        <v>141</v>
      </c>
      <c r="AV167" s="13" t="s">
        <v>141</v>
      </c>
      <c r="AW167" s="13" t="s">
        <v>37</v>
      </c>
      <c r="AX167" s="13" t="s">
        <v>76</v>
      </c>
      <c r="AY167" s="236" t="s">
        <v>133</v>
      </c>
    </row>
    <row r="168" spans="1:51" s="14" customFormat="1" ht="12">
      <c r="A168" s="14"/>
      <c r="B168" s="237"/>
      <c r="C168" s="238"/>
      <c r="D168" s="219" t="s">
        <v>147</v>
      </c>
      <c r="E168" s="239" t="s">
        <v>19</v>
      </c>
      <c r="F168" s="240" t="s">
        <v>224</v>
      </c>
      <c r="G168" s="238"/>
      <c r="H168" s="239" t="s">
        <v>19</v>
      </c>
      <c r="I168" s="241"/>
      <c r="J168" s="238"/>
      <c r="K168" s="238"/>
      <c r="L168" s="242"/>
      <c r="M168" s="243"/>
      <c r="N168" s="244"/>
      <c r="O168" s="244"/>
      <c r="P168" s="244"/>
      <c r="Q168" s="244"/>
      <c r="R168" s="244"/>
      <c r="S168" s="244"/>
      <c r="T168" s="24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6" t="s">
        <v>147</v>
      </c>
      <c r="AU168" s="246" t="s">
        <v>141</v>
      </c>
      <c r="AV168" s="14" t="s">
        <v>84</v>
      </c>
      <c r="AW168" s="14" t="s">
        <v>37</v>
      </c>
      <c r="AX168" s="14" t="s">
        <v>76</v>
      </c>
      <c r="AY168" s="246" t="s">
        <v>133</v>
      </c>
    </row>
    <row r="169" spans="1:51" s="13" customFormat="1" ht="12">
      <c r="A169" s="13"/>
      <c r="B169" s="226"/>
      <c r="C169" s="227"/>
      <c r="D169" s="219" t="s">
        <v>147</v>
      </c>
      <c r="E169" s="228" t="s">
        <v>19</v>
      </c>
      <c r="F169" s="229" t="s">
        <v>667</v>
      </c>
      <c r="G169" s="227"/>
      <c r="H169" s="230">
        <v>33.828</v>
      </c>
      <c r="I169" s="231"/>
      <c r="J169" s="227"/>
      <c r="K169" s="227"/>
      <c r="L169" s="232"/>
      <c r="M169" s="233"/>
      <c r="N169" s="234"/>
      <c r="O169" s="234"/>
      <c r="P169" s="234"/>
      <c r="Q169" s="234"/>
      <c r="R169" s="234"/>
      <c r="S169" s="234"/>
      <c r="T169" s="23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6" t="s">
        <v>147</v>
      </c>
      <c r="AU169" s="236" t="s">
        <v>141</v>
      </c>
      <c r="AV169" s="13" t="s">
        <v>141</v>
      </c>
      <c r="AW169" s="13" t="s">
        <v>37</v>
      </c>
      <c r="AX169" s="13" t="s">
        <v>76</v>
      </c>
      <c r="AY169" s="236" t="s">
        <v>133</v>
      </c>
    </row>
    <row r="170" spans="1:51" s="16" customFormat="1" ht="12">
      <c r="A170" s="16"/>
      <c r="B170" s="258"/>
      <c r="C170" s="259"/>
      <c r="D170" s="219" t="s">
        <v>147</v>
      </c>
      <c r="E170" s="260" t="s">
        <v>19</v>
      </c>
      <c r="F170" s="261" t="s">
        <v>180</v>
      </c>
      <c r="G170" s="259"/>
      <c r="H170" s="262">
        <v>42.468</v>
      </c>
      <c r="I170" s="263"/>
      <c r="J170" s="259"/>
      <c r="K170" s="259"/>
      <c r="L170" s="264"/>
      <c r="M170" s="265"/>
      <c r="N170" s="266"/>
      <c r="O170" s="266"/>
      <c r="P170" s="266"/>
      <c r="Q170" s="266"/>
      <c r="R170" s="266"/>
      <c r="S170" s="266"/>
      <c r="T170" s="267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T170" s="268" t="s">
        <v>147</v>
      </c>
      <c r="AU170" s="268" t="s">
        <v>141</v>
      </c>
      <c r="AV170" s="16" t="s">
        <v>140</v>
      </c>
      <c r="AW170" s="16" t="s">
        <v>37</v>
      </c>
      <c r="AX170" s="16" t="s">
        <v>84</v>
      </c>
      <c r="AY170" s="268" t="s">
        <v>133</v>
      </c>
    </row>
    <row r="171" spans="1:65" s="2" customFormat="1" ht="16.5" customHeight="1">
      <c r="A171" s="40"/>
      <c r="B171" s="41"/>
      <c r="C171" s="206" t="s">
        <v>226</v>
      </c>
      <c r="D171" s="206" t="s">
        <v>135</v>
      </c>
      <c r="E171" s="207" t="s">
        <v>227</v>
      </c>
      <c r="F171" s="208" t="s">
        <v>228</v>
      </c>
      <c r="G171" s="209" t="s">
        <v>138</v>
      </c>
      <c r="H171" s="210">
        <v>17.084</v>
      </c>
      <c r="I171" s="211"/>
      <c r="J171" s="212">
        <f>ROUND(I171*H171,2)</f>
        <v>0</v>
      </c>
      <c r="K171" s="208" t="s">
        <v>139</v>
      </c>
      <c r="L171" s="46"/>
      <c r="M171" s="213" t="s">
        <v>19</v>
      </c>
      <c r="N171" s="214" t="s">
        <v>48</v>
      </c>
      <c r="O171" s="86"/>
      <c r="P171" s="215">
        <f>O171*H171</f>
        <v>0</v>
      </c>
      <c r="Q171" s="215">
        <v>0</v>
      </c>
      <c r="R171" s="215">
        <f>Q171*H171</f>
        <v>0</v>
      </c>
      <c r="S171" s="215">
        <v>0</v>
      </c>
      <c r="T171" s="21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7" t="s">
        <v>140</v>
      </c>
      <c r="AT171" s="217" t="s">
        <v>135</v>
      </c>
      <c r="AU171" s="217" t="s">
        <v>141</v>
      </c>
      <c r="AY171" s="19" t="s">
        <v>133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9" t="s">
        <v>141</v>
      </c>
      <c r="BK171" s="218">
        <f>ROUND(I171*H171,2)</f>
        <v>0</v>
      </c>
      <c r="BL171" s="19" t="s">
        <v>140</v>
      </c>
      <c r="BM171" s="217" t="s">
        <v>668</v>
      </c>
    </row>
    <row r="172" spans="1:47" s="2" customFormat="1" ht="12">
      <c r="A172" s="40"/>
      <c r="B172" s="41"/>
      <c r="C172" s="42"/>
      <c r="D172" s="219" t="s">
        <v>143</v>
      </c>
      <c r="E172" s="42"/>
      <c r="F172" s="220" t="s">
        <v>230</v>
      </c>
      <c r="G172" s="42"/>
      <c r="H172" s="42"/>
      <c r="I172" s="221"/>
      <c r="J172" s="42"/>
      <c r="K172" s="42"/>
      <c r="L172" s="46"/>
      <c r="M172" s="222"/>
      <c r="N172" s="223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143</v>
      </c>
      <c r="AU172" s="19" t="s">
        <v>141</v>
      </c>
    </row>
    <row r="173" spans="1:47" s="2" customFormat="1" ht="12">
      <c r="A173" s="40"/>
      <c r="B173" s="41"/>
      <c r="C173" s="42"/>
      <c r="D173" s="224" t="s">
        <v>145</v>
      </c>
      <c r="E173" s="42"/>
      <c r="F173" s="225" t="s">
        <v>231</v>
      </c>
      <c r="G173" s="42"/>
      <c r="H173" s="42"/>
      <c r="I173" s="221"/>
      <c r="J173" s="42"/>
      <c r="K173" s="42"/>
      <c r="L173" s="46"/>
      <c r="M173" s="222"/>
      <c r="N173" s="223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145</v>
      </c>
      <c r="AU173" s="19" t="s">
        <v>141</v>
      </c>
    </row>
    <row r="174" spans="1:51" s="13" customFormat="1" ht="12">
      <c r="A174" s="13"/>
      <c r="B174" s="226"/>
      <c r="C174" s="227"/>
      <c r="D174" s="219" t="s">
        <v>147</v>
      </c>
      <c r="E174" s="228" t="s">
        <v>19</v>
      </c>
      <c r="F174" s="229" t="s">
        <v>654</v>
      </c>
      <c r="G174" s="227"/>
      <c r="H174" s="230">
        <v>17.217</v>
      </c>
      <c r="I174" s="231"/>
      <c r="J174" s="227"/>
      <c r="K174" s="227"/>
      <c r="L174" s="232"/>
      <c r="M174" s="233"/>
      <c r="N174" s="234"/>
      <c r="O174" s="234"/>
      <c r="P174" s="234"/>
      <c r="Q174" s="234"/>
      <c r="R174" s="234"/>
      <c r="S174" s="234"/>
      <c r="T174" s="23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6" t="s">
        <v>147</v>
      </c>
      <c r="AU174" s="236" t="s">
        <v>141</v>
      </c>
      <c r="AV174" s="13" t="s">
        <v>141</v>
      </c>
      <c r="AW174" s="13" t="s">
        <v>37</v>
      </c>
      <c r="AX174" s="13" t="s">
        <v>76</v>
      </c>
      <c r="AY174" s="236" t="s">
        <v>133</v>
      </c>
    </row>
    <row r="175" spans="1:51" s="13" customFormat="1" ht="12">
      <c r="A175" s="13"/>
      <c r="B175" s="226"/>
      <c r="C175" s="227"/>
      <c r="D175" s="219" t="s">
        <v>147</v>
      </c>
      <c r="E175" s="228" t="s">
        <v>19</v>
      </c>
      <c r="F175" s="229" t="s">
        <v>655</v>
      </c>
      <c r="G175" s="227"/>
      <c r="H175" s="230">
        <v>-1.06</v>
      </c>
      <c r="I175" s="231"/>
      <c r="J175" s="227"/>
      <c r="K175" s="227"/>
      <c r="L175" s="232"/>
      <c r="M175" s="233"/>
      <c r="N175" s="234"/>
      <c r="O175" s="234"/>
      <c r="P175" s="234"/>
      <c r="Q175" s="234"/>
      <c r="R175" s="234"/>
      <c r="S175" s="234"/>
      <c r="T175" s="23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6" t="s">
        <v>147</v>
      </c>
      <c r="AU175" s="236" t="s">
        <v>141</v>
      </c>
      <c r="AV175" s="13" t="s">
        <v>141</v>
      </c>
      <c r="AW175" s="13" t="s">
        <v>37</v>
      </c>
      <c r="AX175" s="13" t="s">
        <v>76</v>
      </c>
      <c r="AY175" s="236" t="s">
        <v>133</v>
      </c>
    </row>
    <row r="176" spans="1:51" s="13" customFormat="1" ht="12">
      <c r="A176" s="13"/>
      <c r="B176" s="226"/>
      <c r="C176" s="227"/>
      <c r="D176" s="219" t="s">
        <v>147</v>
      </c>
      <c r="E176" s="228" t="s">
        <v>19</v>
      </c>
      <c r="F176" s="229" t="s">
        <v>656</v>
      </c>
      <c r="G176" s="227"/>
      <c r="H176" s="230">
        <v>-1.361</v>
      </c>
      <c r="I176" s="231"/>
      <c r="J176" s="227"/>
      <c r="K176" s="227"/>
      <c r="L176" s="232"/>
      <c r="M176" s="233"/>
      <c r="N176" s="234"/>
      <c r="O176" s="234"/>
      <c r="P176" s="234"/>
      <c r="Q176" s="234"/>
      <c r="R176" s="234"/>
      <c r="S176" s="234"/>
      <c r="T176" s="23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6" t="s">
        <v>147</v>
      </c>
      <c r="AU176" s="236" t="s">
        <v>141</v>
      </c>
      <c r="AV176" s="13" t="s">
        <v>141</v>
      </c>
      <c r="AW176" s="13" t="s">
        <v>37</v>
      </c>
      <c r="AX176" s="13" t="s">
        <v>76</v>
      </c>
      <c r="AY176" s="236" t="s">
        <v>133</v>
      </c>
    </row>
    <row r="177" spans="1:51" s="13" customFormat="1" ht="12">
      <c r="A177" s="13"/>
      <c r="B177" s="226"/>
      <c r="C177" s="227"/>
      <c r="D177" s="219" t="s">
        <v>147</v>
      </c>
      <c r="E177" s="228" t="s">
        <v>19</v>
      </c>
      <c r="F177" s="229" t="s">
        <v>657</v>
      </c>
      <c r="G177" s="227"/>
      <c r="H177" s="230">
        <v>1.228</v>
      </c>
      <c r="I177" s="231"/>
      <c r="J177" s="227"/>
      <c r="K177" s="227"/>
      <c r="L177" s="232"/>
      <c r="M177" s="233"/>
      <c r="N177" s="234"/>
      <c r="O177" s="234"/>
      <c r="P177" s="234"/>
      <c r="Q177" s="234"/>
      <c r="R177" s="234"/>
      <c r="S177" s="234"/>
      <c r="T177" s="23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6" t="s">
        <v>147</v>
      </c>
      <c r="AU177" s="236" t="s">
        <v>141</v>
      </c>
      <c r="AV177" s="13" t="s">
        <v>141</v>
      </c>
      <c r="AW177" s="13" t="s">
        <v>37</v>
      </c>
      <c r="AX177" s="13" t="s">
        <v>76</v>
      </c>
      <c r="AY177" s="236" t="s">
        <v>133</v>
      </c>
    </row>
    <row r="178" spans="1:51" s="13" customFormat="1" ht="12">
      <c r="A178" s="13"/>
      <c r="B178" s="226"/>
      <c r="C178" s="227"/>
      <c r="D178" s="219" t="s">
        <v>147</v>
      </c>
      <c r="E178" s="228" t="s">
        <v>19</v>
      </c>
      <c r="F178" s="229" t="s">
        <v>658</v>
      </c>
      <c r="G178" s="227"/>
      <c r="H178" s="230">
        <v>1.06</v>
      </c>
      <c r="I178" s="231"/>
      <c r="J178" s="227"/>
      <c r="K178" s="227"/>
      <c r="L178" s="232"/>
      <c r="M178" s="233"/>
      <c r="N178" s="234"/>
      <c r="O178" s="234"/>
      <c r="P178" s="234"/>
      <c r="Q178" s="234"/>
      <c r="R178" s="234"/>
      <c r="S178" s="234"/>
      <c r="T178" s="23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6" t="s">
        <v>147</v>
      </c>
      <c r="AU178" s="236" t="s">
        <v>141</v>
      </c>
      <c r="AV178" s="13" t="s">
        <v>141</v>
      </c>
      <c r="AW178" s="13" t="s">
        <v>37</v>
      </c>
      <c r="AX178" s="13" t="s">
        <v>76</v>
      </c>
      <c r="AY178" s="236" t="s">
        <v>133</v>
      </c>
    </row>
    <row r="179" spans="1:51" s="16" customFormat="1" ht="12">
      <c r="A179" s="16"/>
      <c r="B179" s="258"/>
      <c r="C179" s="259"/>
      <c r="D179" s="219" t="s">
        <v>147</v>
      </c>
      <c r="E179" s="260" t="s">
        <v>19</v>
      </c>
      <c r="F179" s="261" t="s">
        <v>180</v>
      </c>
      <c r="G179" s="259"/>
      <c r="H179" s="262">
        <v>17.084</v>
      </c>
      <c r="I179" s="263"/>
      <c r="J179" s="259"/>
      <c r="K179" s="259"/>
      <c r="L179" s="264"/>
      <c r="M179" s="265"/>
      <c r="N179" s="266"/>
      <c r="O179" s="266"/>
      <c r="P179" s="266"/>
      <c r="Q179" s="266"/>
      <c r="R179" s="266"/>
      <c r="S179" s="266"/>
      <c r="T179" s="267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T179" s="268" t="s">
        <v>147</v>
      </c>
      <c r="AU179" s="268" t="s">
        <v>141</v>
      </c>
      <c r="AV179" s="16" t="s">
        <v>140</v>
      </c>
      <c r="AW179" s="16" t="s">
        <v>37</v>
      </c>
      <c r="AX179" s="16" t="s">
        <v>84</v>
      </c>
      <c r="AY179" s="268" t="s">
        <v>133</v>
      </c>
    </row>
    <row r="180" spans="1:65" s="2" customFormat="1" ht="16.5" customHeight="1">
      <c r="A180" s="40"/>
      <c r="B180" s="41"/>
      <c r="C180" s="206" t="s">
        <v>232</v>
      </c>
      <c r="D180" s="206" t="s">
        <v>135</v>
      </c>
      <c r="E180" s="207" t="s">
        <v>233</v>
      </c>
      <c r="F180" s="208" t="s">
        <v>234</v>
      </c>
      <c r="G180" s="209" t="s">
        <v>138</v>
      </c>
      <c r="H180" s="210">
        <v>5.24</v>
      </c>
      <c r="I180" s="211"/>
      <c r="J180" s="212">
        <f>ROUND(I180*H180,2)</f>
        <v>0</v>
      </c>
      <c r="K180" s="208" t="s">
        <v>139</v>
      </c>
      <c r="L180" s="46"/>
      <c r="M180" s="213" t="s">
        <v>19</v>
      </c>
      <c r="N180" s="214" t="s">
        <v>48</v>
      </c>
      <c r="O180" s="86"/>
      <c r="P180" s="215">
        <f>O180*H180</f>
        <v>0</v>
      </c>
      <c r="Q180" s="215">
        <v>0.01352</v>
      </c>
      <c r="R180" s="215">
        <f>Q180*H180</f>
        <v>0.07084480000000001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140</v>
      </c>
      <c r="AT180" s="217" t="s">
        <v>135</v>
      </c>
      <c r="AU180" s="217" t="s">
        <v>141</v>
      </c>
      <c r="AY180" s="19" t="s">
        <v>133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141</v>
      </c>
      <c r="BK180" s="218">
        <f>ROUND(I180*H180,2)</f>
        <v>0</v>
      </c>
      <c r="BL180" s="19" t="s">
        <v>140</v>
      </c>
      <c r="BM180" s="217" t="s">
        <v>669</v>
      </c>
    </row>
    <row r="181" spans="1:47" s="2" customFormat="1" ht="12">
      <c r="A181" s="40"/>
      <c r="B181" s="41"/>
      <c r="C181" s="42"/>
      <c r="D181" s="219" t="s">
        <v>143</v>
      </c>
      <c r="E181" s="42"/>
      <c r="F181" s="220" t="s">
        <v>236</v>
      </c>
      <c r="G181" s="42"/>
      <c r="H181" s="42"/>
      <c r="I181" s="221"/>
      <c r="J181" s="42"/>
      <c r="K181" s="42"/>
      <c r="L181" s="46"/>
      <c r="M181" s="222"/>
      <c r="N181" s="223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143</v>
      </c>
      <c r="AU181" s="19" t="s">
        <v>141</v>
      </c>
    </row>
    <row r="182" spans="1:47" s="2" customFormat="1" ht="12">
      <c r="A182" s="40"/>
      <c r="B182" s="41"/>
      <c r="C182" s="42"/>
      <c r="D182" s="224" t="s">
        <v>145</v>
      </c>
      <c r="E182" s="42"/>
      <c r="F182" s="225" t="s">
        <v>237</v>
      </c>
      <c r="G182" s="42"/>
      <c r="H182" s="42"/>
      <c r="I182" s="221"/>
      <c r="J182" s="42"/>
      <c r="K182" s="42"/>
      <c r="L182" s="46"/>
      <c r="M182" s="222"/>
      <c r="N182" s="223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145</v>
      </c>
      <c r="AU182" s="19" t="s">
        <v>141</v>
      </c>
    </row>
    <row r="183" spans="1:51" s="13" customFormat="1" ht="12">
      <c r="A183" s="13"/>
      <c r="B183" s="226"/>
      <c r="C183" s="227"/>
      <c r="D183" s="219" t="s">
        <v>147</v>
      </c>
      <c r="E183" s="228" t="s">
        <v>19</v>
      </c>
      <c r="F183" s="229" t="s">
        <v>238</v>
      </c>
      <c r="G183" s="227"/>
      <c r="H183" s="230">
        <v>1.93</v>
      </c>
      <c r="I183" s="231"/>
      <c r="J183" s="227"/>
      <c r="K183" s="227"/>
      <c r="L183" s="232"/>
      <c r="M183" s="233"/>
      <c r="N183" s="234"/>
      <c r="O183" s="234"/>
      <c r="P183" s="234"/>
      <c r="Q183" s="234"/>
      <c r="R183" s="234"/>
      <c r="S183" s="234"/>
      <c r="T183" s="23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6" t="s">
        <v>147</v>
      </c>
      <c r="AU183" s="236" t="s">
        <v>141</v>
      </c>
      <c r="AV183" s="13" t="s">
        <v>141</v>
      </c>
      <c r="AW183" s="13" t="s">
        <v>37</v>
      </c>
      <c r="AX183" s="13" t="s">
        <v>76</v>
      </c>
      <c r="AY183" s="236" t="s">
        <v>133</v>
      </c>
    </row>
    <row r="184" spans="1:51" s="13" customFormat="1" ht="12">
      <c r="A184" s="13"/>
      <c r="B184" s="226"/>
      <c r="C184" s="227"/>
      <c r="D184" s="219" t="s">
        <v>147</v>
      </c>
      <c r="E184" s="228" t="s">
        <v>19</v>
      </c>
      <c r="F184" s="229" t="s">
        <v>239</v>
      </c>
      <c r="G184" s="227"/>
      <c r="H184" s="230">
        <v>3.31</v>
      </c>
      <c r="I184" s="231"/>
      <c r="J184" s="227"/>
      <c r="K184" s="227"/>
      <c r="L184" s="232"/>
      <c r="M184" s="233"/>
      <c r="N184" s="234"/>
      <c r="O184" s="234"/>
      <c r="P184" s="234"/>
      <c r="Q184" s="234"/>
      <c r="R184" s="234"/>
      <c r="S184" s="234"/>
      <c r="T184" s="23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6" t="s">
        <v>147</v>
      </c>
      <c r="AU184" s="236" t="s">
        <v>141</v>
      </c>
      <c r="AV184" s="13" t="s">
        <v>141</v>
      </c>
      <c r="AW184" s="13" t="s">
        <v>37</v>
      </c>
      <c r="AX184" s="13" t="s">
        <v>76</v>
      </c>
      <c r="AY184" s="236" t="s">
        <v>133</v>
      </c>
    </row>
    <row r="185" spans="1:51" s="16" customFormat="1" ht="12">
      <c r="A185" s="16"/>
      <c r="B185" s="258"/>
      <c r="C185" s="259"/>
      <c r="D185" s="219" t="s">
        <v>147</v>
      </c>
      <c r="E185" s="260" t="s">
        <v>19</v>
      </c>
      <c r="F185" s="261" t="s">
        <v>180</v>
      </c>
      <c r="G185" s="259"/>
      <c r="H185" s="262">
        <v>5.24</v>
      </c>
      <c r="I185" s="263"/>
      <c r="J185" s="259"/>
      <c r="K185" s="259"/>
      <c r="L185" s="264"/>
      <c r="M185" s="265"/>
      <c r="N185" s="266"/>
      <c r="O185" s="266"/>
      <c r="P185" s="266"/>
      <c r="Q185" s="266"/>
      <c r="R185" s="266"/>
      <c r="S185" s="266"/>
      <c r="T185" s="267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T185" s="268" t="s">
        <v>147</v>
      </c>
      <c r="AU185" s="268" t="s">
        <v>141</v>
      </c>
      <c r="AV185" s="16" t="s">
        <v>140</v>
      </c>
      <c r="AW185" s="16" t="s">
        <v>37</v>
      </c>
      <c r="AX185" s="16" t="s">
        <v>84</v>
      </c>
      <c r="AY185" s="268" t="s">
        <v>133</v>
      </c>
    </row>
    <row r="186" spans="1:65" s="2" customFormat="1" ht="16.5" customHeight="1">
      <c r="A186" s="40"/>
      <c r="B186" s="41"/>
      <c r="C186" s="206" t="s">
        <v>240</v>
      </c>
      <c r="D186" s="206" t="s">
        <v>135</v>
      </c>
      <c r="E186" s="207" t="s">
        <v>241</v>
      </c>
      <c r="F186" s="208" t="s">
        <v>242</v>
      </c>
      <c r="G186" s="209" t="s">
        <v>138</v>
      </c>
      <c r="H186" s="210">
        <v>5.24</v>
      </c>
      <c r="I186" s="211"/>
      <c r="J186" s="212">
        <f>ROUND(I186*H186,2)</f>
        <v>0</v>
      </c>
      <c r="K186" s="208" t="s">
        <v>139</v>
      </c>
      <c r="L186" s="46"/>
      <c r="M186" s="213" t="s">
        <v>19</v>
      </c>
      <c r="N186" s="214" t="s">
        <v>48</v>
      </c>
      <c r="O186" s="86"/>
      <c r="P186" s="215">
        <f>O186*H186</f>
        <v>0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7" t="s">
        <v>140</v>
      </c>
      <c r="AT186" s="217" t="s">
        <v>135</v>
      </c>
      <c r="AU186" s="217" t="s">
        <v>141</v>
      </c>
      <c r="AY186" s="19" t="s">
        <v>133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9" t="s">
        <v>141</v>
      </c>
      <c r="BK186" s="218">
        <f>ROUND(I186*H186,2)</f>
        <v>0</v>
      </c>
      <c r="BL186" s="19" t="s">
        <v>140</v>
      </c>
      <c r="BM186" s="217" t="s">
        <v>670</v>
      </c>
    </row>
    <row r="187" spans="1:47" s="2" customFormat="1" ht="12">
      <c r="A187" s="40"/>
      <c r="B187" s="41"/>
      <c r="C187" s="42"/>
      <c r="D187" s="219" t="s">
        <v>143</v>
      </c>
      <c r="E187" s="42"/>
      <c r="F187" s="220" t="s">
        <v>244</v>
      </c>
      <c r="G187" s="42"/>
      <c r="H187" s="42"/>
      <c r="I187" s="221"/>
      <c r="J187" s="42"/>
      <c r="K187" s="42"/>
      <c r="L187" s="46"/>
      <c r="M187" s="222"/>
      <c r="N187" s="223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143</v>
      </c>
      <c r="AU187" s="19" t="s">
        <v>141</v>
      </c>
    </row>
    <row r="188" spans="1:47" s="2" customFormat="1" ht="12">
      <c r="A188" s="40"/>
      <c r="B188" s="41"/>
      <c r="C188" s="42"/>
      <c r="D188" s="224" t="s">
        <v>145</v>
      </c>
      <c r="E188" s="42"/>
      <c r="F188" s="225" t="s">
        <v>245</v>
      </c>
      <c r="G188" s="42"/>
      <c r="H188" s="42"/>
      <c r="I188" s="221"/>
      <c r="J188" s="42"/>
      <c r="K188" s="42"/>
      <c r="L188" s="46"/>
      <c r="M188" s="222"/>
      <c r="N188" s="223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145</v>
      </c>
      <c r="AU188" s="19" t="s">
        <v>141</v>
      </c>
    </row>
    <row r="189" spans="1:65" s="2" customFormat="1" ht="24.15" customHeight="1">
      <c r="A189" s="40"/>
      <c r="B189" s="41"/>
      <c r="C189" s="206" t="s">
        <v>8</v>
      </c>
      <c r="D189" s="206" t="s">
        <v>135</v>
      </c>
      <c r="E189" s="207" t="s">
        <v>246</v>
      </c>
      <c r="F189" s="208" t="s">
        <v>247</v>
      </c>
      <c r="G189" s="209" t="s">
        <v>138</v>
      </c>
      <c r="H189" s="210">
        <v>4.352</v>
      </c>
      <c r="I189" s="211"/>
      <c r="J189" s="212">
        <f>ROUND(I189*H189,2)</f>
        <v>0</v>
      </c>
      <c r="K189" s="208" t="s">
        <v>139</v>
      </c>
      <c r="L189" s="46"/>
      <c r="M189" s="213" t="s">
        <v>19</v>
      </c>
      <c r="N189" s="214" t="s">
        <v>48</v>
      </c>
      <c r="O189" s="86"/>
      <c r="P189" s="215">
        <f>O189*H189</f>
        <v>0</v>
      </c>
      <c r="Q189" s="215">
        <v>0.042</v>
      </c>
      <c r="R189" s="215">
        <f>Q189*H189</f>
        <v>0.18278400000000003</v>
      </c>
      <c r="S189" s="215">
        <v>0</v>
      </c>
      <c r="T189" s="21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7" t="s">
        <v>140</v>
      </c>
      <c r="AT189" s="217" t="s">
        <v>135</v>
      </c>
      <c r="AU189" s="217" t="s">
        <v>141</v>
      </c>
      <c r="AY189" s="19" t="s">
        <v>133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9" t="s">
        <v>141</v>
      </c>
      <c r="BK189" s="218">
        <f>ROUND(I189*H189,2)</f>
        <v>0</v>
      </c>
      <c r="BL189" s="19" t="s">
        <v>140</v>
      </c>
      <c r="BM189" s="217" t="s">
        <v>671</v>
      </c>
    </row>
    <row r="190" spans="1:47" s="2" customFormat="1" ht="12">
      <c r="A190" s="40"/>
      <c r="B190" s="41"/>
      <c r="C190" s="42"/>
      <c r="D190" s="219" t="s">
        <v>143</v>
      </c>
      <c r="E190" s="42"/>
      <c r="F190" s="220" t="s">
        <v>249</v>
      </c>
      <c r="G190" s="42"/>
      <c r="H190" s="42"/>
      <c r="I190" s="221"/>
      <c r="J190" s="42"/>
      <c r="K190" s="42"/>
      <c r="L190" s="46"/>
      <c r="M190" s="222"/>
      <c r="N190" s="223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143</v>
      </c>
      <c r="AU190" s="19" t="s">
        <v>141</v>
      </c>
    </row>
    <row r="191" spans="1:47" s="2" customFormat="1" ht="12">
      <c r="A191" s="40"/>
      <c r="B191" s="41"/>
      <c r="C191" s="42"/>
      <c r="D191" s="224" t="s">
        <v>145</v>
      </c>
      <c r="E191" s="42"/>
      <c r="F191" s="225" t="s">
        <v>250</v>
      </c>
      <c r="G191" s="42"/>
      <c r="H191" s="42"/>
      <c r="I191" s="221"/>
      <c r="J191" s="42"/>
      <c r="K191" s="42"/>
      <c r="L191" s="46"/>
      <c r="M191" s="222"/>
      <c r="N191" s="223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145</v>
      </c>
      <c r="AU191" s="19" t="s">
        <v>141</v>
      </c>
    </row>
    <row r="192" spans="1:51" s="13" customFormat="1" ht="12">
      <c r="A192" s="13"/>
      <c r="B192" s="226"/>
      <c r="C192" s="227"/>
      <c r="D192" s="219" t="s">
        <v>147</v>
      </c>
      <c r="E192" s="228" t="s">
        <v>19</v>
      </c>
      <c r="F192" s="229" t="s">
        <v>251</v>
      </c>
      <c r="G192" s="227"/>
      <c r="H192" s="230">
        <v>1.7</v>
      </c>
      <c r="I192" s="231"/>
      <c r="J192" s="227"/>
      <c r="K192" s="227"/>
      <c r="L192" s="232"/>
      <c r="M192" s="233"/>
      <c r="N192" s="234"/>
      <c r="O192" s="234"/>
      <c r="P192" s="234"/>
      <c r="Q192" s="234"/>
      <c r="R192" s="234"/>
      <c r="S192" s="234"/>
      <c r="T192" s="23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6" t="s">
        <v>147</v>
      </c>
      <c r="AU192" s="236" t="s">
        <v>141</v>
      </c>
      <c r="AV192" s="13" t="s">
        <v>141</v>
      </c>
      <c r="AW192" s="13" t="s">
        <v>37</v>
      </c>
      <c r="AX192" s="13" t="s">
        <v>76</v>
      </c>
      <c r="AY192" s="236" t="s">
        <v>133</v>
      </c>
    </row>
    <row r="193" spans="1:51" s="13" customFormat="1" ht="12">
      <c r="A193" s="13"/>
      <c r="B193" s="226"/>
      <c r="C193" s="227"/>
      <c r="D193" s="219" t="s">
        <v>147</v>
      </c>
      <c r="E193" s="228" t="s">
        <v>19</v>
      </c>
      <c r="F193" s="229" t="s">
        <v>252</v>
      </c>
      <c r="G193" s="227"/>
      <c r="H193" s="230">
        <v>2.652</v>
      </c>
      <c r="I193" s="231"/>
      <c r="J193" s="227"/>
      <c r="K193" s="227"/>
      <c r="L193" s="232"/>
      <c r="M193" s="233"/>
      <c r="N193" s="234"/>
      <c r="O193" s="234"/>
      <c r="P193" s="234"/>
      <c r="Q193" s="234"/>
      <c r="R193" s="234"/>
      <c r="S193" s="234"/>
      <c r="T193" s="23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6" t="s">
        <v>147</v>
      </c>
      <c r="AU193" s="236" t="s">
        <v>141</v>
      </c>
      <c r="AV193" s="13" t="s">
        <v>141</v>
      </c>
      <c r="AW193" s="13" t="s">
        <v>37</v>
      </c>
      <c r="AX193" s="13" t="s">
        <v>76</v>
      </c>
      <c r="AY193" s="236" t="s">
        <v>133</v>
      </c>
    </row>
    <row r="194" spans="1:51" s="16" customFormat="1" ht="12">
      <c r="A194" s="16"/>
      <c r="B194" s="258"/>
      <c r="C194" s="259"/>
      <c r="D194" s="219" t="s">
        <v>147</v>
      </c>
      <c r="E194" s="260" t="s">
        <v>19</v>
      </c>
      <c r="F194" s="261" t="s">
        <v>180</v>
      </c>
      <c r="G194" s="259"/>
      <c r="H194" s="262">
        <v>4.352</v>
      </c>
      <c r="I194" s="263"/>
      <c r="J194" s="259"/>
      <c r="K194" s="259"/>
      <c r="L194" s="264"/>
      <c r="M194" s="265"/>
      <c r="N194" s="266"/>
      <c r="O194" s="266"/>
      <c r="P194" s="266"/>
      <c r="Q194" s="266"/>
      <c r="R194" s="266"/>
      <c r="S194" s="266"/>
      <c r="T194" s="267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T194" s="268" t="s">
        <v>147</v>
      </c>
      <c r="AU194" s="268" t="s">
        <v>141</v>
      </c>
      <c r="AV194" s="16" t="s">
        <v>140</v>
      </c>
      <c r="AW194" s="16" t="s">
        <v>37</v>
      </c>
      <c r="AX194" s="16" t="s">
        <v>84</v>
      </c>
      <c r="AY194" s="268" t="s">
        <v>133</v>
      </c>
    </row>
    <row r="195" spans="1:65" s="2" customFormat="1" ht="33" customHeight="1">
      <c r="A195" s="40"/>
      <c r="B195" s="41"/>
      <c r="C195" s="206" t="s">
        <v>253</v>
      </c>
      <c r="D195" s="206" t="s">
        <v>135</v>
      </c>
      <c r="E195" s="207" t="s">
        <v>254</v>
      </c>
      <c r="F195" s="208" t="s">
        <v>255</v>
      </c>
      <c r="G195" s="209" t="s">
        <v>256</v>
      </c>
      <c r="H195" s="210">
        <v>6.4</v>
      </c>
      <c r="I195" s="211"/>
      <c r="J195" s="212">
        <f>ROUND(I195*H195,2)</f>
        <v>0</v>
      </c>
      <c r="K195" s="208" t="s">
        <v>139</v>
      </c>
      <c r="L195" s="46"/>
      <c r="M195" s="213" t="s">
        <v>19</v>
      </c>
      <c r="N195" s="214" t="s">
        <v>48</v>
      </c>
      <c r="O195" s="86"/>
      <c r="P195" s="215">
        <f>O195*H195</f>
        <v>0</v>
      </c>
      <c r="Q195" s="215">
        <v>2E-05</v>
      </c>
      <c r="R195" s="215">
        <f>Q195*H195</f>
        <v>0.00012800000000000002</v>
      </c>
      <c r="S195" s="215">
        <v>0</v>
      </c>
      <c r="T195" s="21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7" t="s">
        <v>140</v>
      </c>
      <c r="AT195" s="217" t="s">
        <v>135</v>
      </c>
      <c r="AU195" s="217" t="s">
        <v>141</v>
      </c>
      <c r="AY195" s="19" t="s">
        <v>133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9" t="s">
        <v>141</v>
      </c>
      <c r="BK195" s="218">
        <f>ROUND(I195*H195,2)</f>
        <v>0</v>
      </c>
      <c r="BL195" s="19" t="s">
        <v>140</v>
      </c>
      <c r="BM195" s="217" t="s">
        <v>672</v>
      </c>
    </row>
    <row r="196" spans="1:47" s="2" customFormat="1" ht="12">
      <c r="A196" s="40"/>
      <c r="B196" s="41"/>
      <c r="C196" s="42"/>
      <c r="D196" s="219" t="s">
        <v>143</v>
      </c>
      <c r="E196" s="42"/>
      <c r="F196" s="220" t="s">
        <v>258</v>
      </c>
      <c r="G196" s="42"/>
      <c r="H196" s="42"/>
      <c r="I196" s="221"/>
      <c r="J196" s="42"/>
      <c r="K196" s="42"/>
      <c r="L196" s="46"/>
      <c r="M196" s="222"/>
      <c r="N196" s="223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143</v>
      </c>
      <c r="AU196" s="19" t="s">
        <v>141</v>
      </c>
    </row>
    <row r="197" spans="1:47" s="2" customFormat="1" ht="12">
      <c r="A197" s="40"/>
      <c r="B197" s="41"/>
      <c r="C197" s="42"/>
      <c r="D197" s="224" t="s">
        <v>145</v>
      </c>
      <c r="E197" s="42"/>
      <c r="F197" s="225" t="s">
        <v>259</v>
      </c>
      <c r="G197" s="42"/>
      <c r="H197" s="42"/>
      <c r="I197" s="221"/>
      <c r="J197" s="42"/>
      <c r="K197" s="42"/>
      <c r="L197" s="46"/>
      <c r="M197" s="222"/>
      <c r="N197" s="223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145</v>
      </c>
      <c r="AU197" s="19" t="s">
        <v>141</v>
      </c>
    </row>
    <row r="198" spans="1:51" s="13" customFormat="1" ht="12">
      <c r="A198" s="13"/>
      <c r="B198" s="226"/>
      <c r="C198" s="227"/>
      <c r="D198" s="219" t="s">
        <v>147</v>
      </c>
      <c r="E198" s="228" t="s">
        <v>19</v>
      </c>
      <c r="F198" s="229" t="s">
        <v>260</v>
      </c>
      <c r="G198" s="227"/>
      <c r="H198" s="230">
        <v>6.4</v>
      </c>
      <c r="I198" s="231"/>
      <c r="J198" s="227"/>
      <c r="K198" s="227"/>
      <c r="L198" s="232"/>
      <c r="M198" s="233"/>
      <c r="N198" s="234"/>
      <c r="O198" s="234"/>
      <c r="P198" s="234"/>
      <c r="Q198" s="234"/>
      <c r="R198" s="234"/>
      <c r="S198" s="234"/>
      <c r="T198" s="23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6" t="s">
        <v>147</v>
      </c>
      <c r="AU198" s="236" t="s">
        <v>141</v>
      </c>
      <c r="AV198" s="13" t="s">
        <v>141</v>
      </c>
      <c r="AW198" s="13" t="s">
        <v>37</v>
      </c>
      <c r="AX198" s="13" t="s">
        <v>84</v>
      </c>
      <c r="AY198" s="236" t="s">
        <v>133</v>
      </c>
    </row>
    <row r="199" spans="1:65" s="2" customFormat="1" ht="24.15" customHeight="1">
      <c r="A199" s="40"/>
      <c r="B199" s="41"/>
      <c r="C199" s="206" t="s">
        <v>261</v>
      </c>
      <c r="D199" s="206" t="s">
        <v>135</v>
      </c>
      <c r="E199" s="207" t="s">
        <v>262</v>
      </c>
      <c r="F199" s="208" t="s">
        <v>263</v>
      </c>
      <c r="G199" s="209" t="s">
        <v>153</v>
      </c>
      <c r="H199" s="210">
        <v>6</v>
      </c>
      <c r="I199" s="211"/>
      <c r="J199" s="212">
        <f>ROUND(I199*H199,2)</f>
        <v>0</v>
      </c>
      <c r="K199" s="208" t="s">
        <v>139</v>
      </c>
      <c r="L199" s="46"/>
      <c r="M199" s="213" t="s">
        <v>19</v>
      </c>
      <c r="N199" s="214" t="s">
        <v>48</v>
      </c>
      <c r="O199" s="86"/>
      <c r="P199" s="215">
        <f>O199*H199</f>
        <v>0</v>
      </c>
      <c r="Q199" s="215">
        <v>0</v>
      </c>
      <c r="R199" s="215">
        <f>Q199*H199</f>
        <v>0</v>
      </c>
      <c r="S199" s="215">
        <v>0</v>
      </c>
      <c r="T199" s="216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7" t="s">
        <v>140</v>
      </c>
      <c r="AT199" s="217" t="s">
        <v>135</v>
      </c>
      <c r="AU199" s="217" t="s">
        <v>141</v>
      </c>
      <c r="AY199" s="19" t="s">
        <v>133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9" t="s">
        <v>141</v>
      </c>
      <c r="BK199" s="218">
        <f>ROUND(I199*H199,2)</f>
        <v>0</v>
      </c>
      <c r="BL199" s="19" t="s">
        <v>140</v>
      </c>
      <c r="BM199" s="217" t="s">
        <v>673</v>
      </c>
    </row>
    <row r="200" spans="1:47" s="2" customFormat="1" ht="12">
      <c r="A200" s="40"/>
      <c r="B200" s="41"/>
      <c r="C200" s="42"/>
      <c r="D200" s="219" t="s">
        <v>143</v>
      </c>
      <c r="E200" s="42"/>
      <c r="F200" s="220" t="s">
        <v>265</v>
      </c>
      <c r="G200" s="42"/>
      <c r="H200" s="42"/>
      <c r="I200" s="221"/>
      <c r="J200" s="42"/>
      <c r="K200" s="42"/>
      <c r="L200" s="46"/>
      <c r="M200" s="222"/>
      <c r="N200" s="223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143</v>
      </c>
      <c r="AU200" s="19" t="s">
        <v>141</v>
      </c>
    </row>
    <row r="201" spans="1:47" s="2" customFormat="1" ht="12">
      <c r="A201" s="40"/>
      <c r="B201" s="41"/>
      <c r="C201" s="42"/>
      <c r="D201" s="224" t="s">
        <v>145</v>
      </c>
      <c r="E201" s="42"/>
      <c r="F201" s="225" t="s">
        <v>266</v>
      </c>
      <c r="G201" s="42"/>
      <c r="H201" s="42"/>
      <c r="I201" s="221"/>
      <c r="J201" s="42"/>
      <c r="K201" s="42"/>
      <c r="L201" s="46"/>
      <c r="M201" s="222"/>
      <c r="N201" s="223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145</v>
      </c>
      <c r="AU201" s="19" t="s">
        <v>141</v>
      </c>
    </row>
    <row r="202" spans="1:65" s="2" customFormat="1" ht="16.5" customHeight="1">
      <c r="A202" s="40"/>
      <c r="B202" s="41"/>
      <c r="C202" s="269" t="s">
        <v>267</v>
      </c>
      <c r="D202" s="269" t="s">
        <v>268</v>
      </c>
      <c r="E202" s="270" t="s">
        <v>269</v>
      </c>
      <c r="F202" s="271" t="s">
        <v>270</v>
      </c>
      <c r="G202" s="272" t="s">
        <v>153</v>
      </c>
      <c r="H202" s="273">
        <v>2</v>
      </c>
      <c r="I202" s="274"/>
      <c r="J202" s="275">
        <f>ROUND(I202*H202,2)</f>
        <v>0</v>
      </c>
      <c r="K202" s="271" t="s">
        <v>19</v>
      </c>
      <c r="L202" s="276"/>
      <c r="M202" s="277" t="s">
        <v>19</v>
      </c>
      <c r="N202" s="278" t="s">
        <v>48</v>
      </c>
      <c r="O202" s="86"/>
      <c r="P202" s="215">
        <f>O202*H202</f>
        <v>0</v>
      </c>
      <c r="Q202" s="215">
        <v>0.002</v>
      </c>
      <c r="R202" s="215">
        <f>Q202*H202</f>
        <v>0.004</v>
      </c>
      <c r="S202" s="215">
        <v>0</v>
      </c>
      <c r="T202" s="216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7" t="s">
        <v>197</v>
      </c>
      <c r="AT202" s="217" t="s">
        <v>268</v>
      </c>
      <c r="AU202" s="217" t="s">
        <v>141</v>
      </c>
      <c r="AY202" s="19" t="s">
        <v>133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9" t="s">
        <v>141</v>
      </c>
      <c r="BK202" s="218">
        <f>ROUND(I202*H202,2)</f>
        <v>0</v>
      </c>
      <c r="BL202" s="19" t="s">
        <v>140</v>
      </c>
      <c r="BM202" s="217" t="s">
        <v>674</v>
      </c>
    </row>
    <row r="203" spans="1:47" s="2" customFormat="1" ht="12">
      <c r="A203" s="40"/>
      <c r="B203" s="41"/>
      <c r="C203" s="42"/>
      <c r="D203" s="219" t="s">
        <v>143</v>
      </c>
      <c r="E203" s="42"/>
      <c r="F203" s="220" t="s">
        <v>270</v>
      </c>
      <c r="G203" s="42"/>
      <c r="H203" s="42"/>
      <c r="I203" s="221"/>
      <c r="J203" s="42"/>
      <c r="K203" s="42"/>
      <c r="L203" s="46"/>
      <c r="M203" s="222"/>
      <c r="N203" s="223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143</v>
      </c>
      <c r="AU203" s="19" t="s">
        <v>141</v>
      </c>
    </row>
    <row r="204" spans="1:65" s="2" customFormat="1" ht="16.5" customHeight="1">
      <c r="A204" s="40"/>
      <c r="B204" s="41"/>
      <c r="C204" s="269" t="s">
        <v>272</v>
      </c>
      <c r="D204" s="269" t="s">
        <v>268</v>
      </c>
      <c r="E204" s="270" t="s">
        <v>273</v>
      </c>
      <c r="F204" s="271" t="s">
        <v>274</v>
      </c>
      <c r="G204" s="272" t="s">
        <v>153</v>
      </c>
      <c r="H204" s="273">
        <v>4</v>
      </c>
      <c r="I204" s="274"/>
      <c r="J204" s="275">
        <f>ROUND(I204*H204,2)</f>
        <v>0</v>
      </c>
      <c r="K204" s="271" t="s">
        <v>19</v>
      </c>
      <c r="L204" s="276"/>
      <c r="M204" s="277" t="s">
        <v>19</v>
      </c>
      <c r="N204" s="278" t="s">
        <v>48</v>
      </c>
      <c r="O204" s="86"/>
      <c r="P204" s="215">
        <f>O204*H204</f>
        <v>0</v>
      </c>
      <c r="Q204" s="215">
        <v>0.0026</v>
      </c>
      <c r="R204" s="215">
        <f>Q204*H204</f>
        <v>0.0104</v>
      </c>
      <c r="S204" s="215">
        <v>0</v>
      </c>
      <c r="T204" s="21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7" t="s">
        <v>197</v>
      </c>
      <c r="AT204" s="217" t="s">
        <v>268</v>
      </c>
      <c r="AU204" s="217" t="s">
        <v>141</v>
      </c>
      <c r="AY204" s="19" t="s">
        <v>133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9" t="s">
        <v>141</v>
      </c>
      <c r="BK204" s="218">
        <f>ROUND(I204*H204,2)</f>
        <v>0</v>
      </c>
      <c r="BL204" s="19" t="s">
        <v>140</v>
      </c>
      <c r="BM204" s="217" t="s">
        <v>675</v>
      </c>
    </row>
    <row r="205" spans="1:47" s="2" customFormat="1" ht="12">
      <c r="A205" s="40"/>
      <c r="B205" s="41"/>
      <c r="C205" s="42"/>
      <c r="D205" s="219" t="s">
        <v>143</v>
      </c>
      <c r="E205" s="42"/>
      <c r="F205" s="220" t="s">
        <v>274</v>
      </c>
      <c r="G205" s="42"/>
      <c r="H205" s="42"/>
      <c r="I205" s="221"/>
      <c r="J205" s="42"/>
      <c r="K205" s="42"/>
      <c r="L205" s="46"/>
      <c r="M205" s="222"/>
      <c r="N205" s="223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143</v>
      </c>
      <c r="AU205" s="19" t="s">
        <v>141</v>
      </c>
    </row>
    <row r="206" spans="1:63" s="12" customFormat="1" ht="22.8" customHeight="1">
      <c r="A206" s="12"/>
      <c r="B206" s="190"/>
      <c r="C206" s="191"/>
      <c r="D206" s="192" t="s">
        <v>75</v>
      </c>
      <c r="E206" s="204" t="s">
        <v>203</v>
      </c>
      <c r="F206" s="204" t="s">
        <v>276</v>
      </c>
      <c r="G206" s="191"/>
      <c r="H206" s="191"/>
      <c r="I206" s="194"/>
      <c r="J206" s="205">
        <f>BK206</f>
        <v>0</v>
      </c>
      <c r="K206" s="191"/>
      <c r="L206" s="196"/>
      <c r="M206" s="197"/>
      <c r="N206" s="198"/>
      <c r="O206" s="198"/>
      <c r="P206" s="199">
        <f>SUM(P207:P268)</f>
        <v>0</v>
      </c>
      <c r="Q206" s="198"/>
      <c r="R206" s="199">
        <f>SUM(R207:R268)</f>
        <v>0</v>
      </c>
      <c r="S206" s="198"/>
      <c r="T206" s="200">
        <f>SUM(T207:T268)</f>
        <v>1.9038360000000003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1" t="s">
        <v>84</v>
      </c>
      <c r="AT206" s="202" t="s">
        <v>75</v>
      </c>
      <c r="AU206" s="202" t="s">
        <v>84</v>
      </c>
      <c r="AY206" s="201" t="s">
        <v>133</v>
      </c>
      <c r="BK206" s="203">
        <f>SUM(BK207:BK268)</f>
        <v>0</v>
      </c>
    </row>
    <row r="207" spans="1:65" s="2" customFormat="1" ht="33" customHeight="1">
      <c r="A207" s="40"/>
      <c r="B207" s="41"/>
      <c r="C207" s="206" t="s">
        <v>277</v>
      </c>
      <c r="D207" s="206" t="s">
        <v>135</v>
      </c>
      <c r="E207" s="207" t="s">
        <v>278</v>
      </c>
      <c r="F207" s="208" t="s">
        <v>279</v>
      </c>
      <c r="G207" s="209" t="s">
        <v>138</v>
      </c>
      <c r="H207" s="210">
        <v>165.6</v>
      </c>
      <c r="I207" s="211"/>
      <c r="J207" s="212">
        <f>ROUND(I207*H207,2)</f>
        <v>0</v>
      </c>
      <c r="K207" s="208" t="s">
        <v>139</v>
      </c>
      <c r="L207" s="46"/>
      <c r="M207" s="213" t="s">
        <v>19</v>
      </c>
      <c r="N207" s="214" t="s">
        <v>48</v>
      </c>
      <c r="O207" s="86"/>
      <c r="P207" s="215">
        <f>O207*H207</f>
        <v>0</v>
      </c>
      <c r="Q207" s="215">
        <v>0</v>
      </c>
      <c r="R207" s="215">
        <f>Q207*H207</f>
        <v>0</v>
      </c>
      <c r="S207" s="215">
        <v>0</v>
      </c>
      <c r="T207" s="21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140</v>
      </c>
      <c r="AT207" s="217" t="s">
        <v>135</v>
      </c>
      <c r="AU207" s="217" t="s">
        <v>141</v>
      </c>
      <c r="AY207" s="19" t="s">
        <v>133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141</v>
      </c>
      <c r="BK207" s="218">
        <f>ROUND(I207*H207,2)</f>
        <v>0</v>
      </c>
      <c r="BL207" s="19" t="s">
        <v>140</v>
      </c>
      <c r="BM207" s="217" t="s">
        <v>676</v>
      </c>
    </row>
    <row r="208" spans="1:47" s="2" customFormat="1" ht="12">
      <c r="A208" s="40"/>
      <c r="B208" s="41"/>
      <c r="C208" s="42"/>
      <c r="D208" s="219" t="s">
        <v>143</v>
      </c>
      <c r="E208" s="42"/>
      <c r="F208" s="220" t="s">
        <v>281</v>
      </c>
      <c r="G208" s="42"/>
      <c r="H208" s="42"/>
      <c r="I208" s="221"/>
      <c r="J208" s="42"/>
      <c r="K208" s="42"/>
      <c r="L208" s="46"/>
      <c r="M208" s="222"/>
      <c r="N208" s="223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143</v>
      </c>
      <c r="AU208" s="19" t="s">
        <v>141</v>
      </c>
    </row>
    <row r="209" spans="1:47" s="2" customFormat="1" ht="12">
      <c r="A209" s="40"/>
      <c r="B209" s="41"/>
      <c r="C209" s="42"/>
      <c r="D209" s="224" t="s">
        <v>145</v>
      </c>
      <c r="E209" s="42"/>
      <c r="F209" s="225" t="s">
        <v>282</v>
      </c>
      <c r="G209" s="42"/>
      <c r="H209" s="42"/>
      <c r="I209" s="221"/>
      <c r="J209" s="42"/>
      <c r="K209" s="42"/>
      <c r="L209" s="46"/>
      <c r="M209" s="222"/>
      <c r="N209" s="223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145</v>
      </c>
      <c r="AU209" s="19" t="s">
        <v>141</v>
      </c>
    </row>
    <row r="210" spans="1:51" s="13" customFormat="1" ht="12">
      <c r="A210" s="13"/>
      <c r="B210" s="226"/>
      <c r="C210" s="227"/>
      <c r="D210" s="219" t="s">
        <v>147</v>
      </c>
      <c r="E210" s="228" t="s">
        <v>19</v>
      </c>
      <c r="F210" s="229" t="s">
        <v>283</v>
      </c>
      <c r="G210" s="227"/>
      <c r="H210" s="230">
        <v>58.5</v>
      </c>
      <c r="I210" s="231"/>
      <c r="J210" s="227"/>
      <c r="K210" s="227"/>
      <c r="L210" s="232"/>
      <c r="M210" s="233"/>
      <c r="N210" s="234"/>
      <c r="O210" s="234"/>
      <c r="P210" s="234"/>
      <c r="Q210" s="234"/>
      <c r="R210" s="234"/>
      <c r="S210" s="234"/>
      <c r="T210" s="23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6" t="s">
        <v>147</v>
      </c>
      <c r="AU210" s="236" t="s">
        <v>141</v>
      </c>
      <c r="AV210" s="13" t="s">
        <v>141</v>
      </c>
      <c r="AW210" s="13" t="s">
        <v>37</v>
      </c>
      <c r="AX210" s="13" t="s">
        <v>76</v>
      </c>
      <c r="AY210" s="236" t="s">
        <v>133</v>
      </c>
    </row>
    <row r="211" spans="1:51" s="13" customFormat="1" ht="12">
      <c r="A211" s="13"/>
      <c r="B211" s="226"/>
      <c r="C211" s="227"/>
      <c r="D211" s="219" t="s">
        <v>147</v>
      </c>
      <c r="E211" s="228" t="s">
        <v>19</v>
      </c>
      <c r="F211" s="229" t="s">
        <v>284</v>
      </c>
      <c r="G211" s="227"/>
      <c r="H211" s="230">
        <v>107.1</v>
      </c>
      <c r="I211" s="231"/>
      <c r="J211" s="227"/>
      <c r="K211" s="227"/>
      <c r="L211" s="232"/>
      <c r="M211" s="233"/>
      <c r="N211" s="234"/>
      <c r="O211" s="234"/>
      <c r="P211" s="234"/>
      <c r="Q211" s="234"/>
      <c r="R211" s="234"/>
      <c r="S211" s="234"/>
      <c r="T211" s="23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6" t="s">
        <v>147</v>
      </c>
      <c r="AU211" s="236" t="s">
        <v>141</v>
      </c>
      <c r="AV211" s="13" t="s">
        <v>141</v>
      </c>
      <c r="AW211" s="13" t="s">
        <v>37</v>
      </c>
      <c r="AX211" s="13" t="s">
        <v>76</v>
      </c>
      <c r="AY211" s="236" t="s">
        <v>133</v>
      </c>
    </row>
    <row r="212" spans="1:51" s="16" customFormat="1" ht="12">
      <c r="A212" s="16"/>
      <c r="B212" s="258"/>
      <c r="C212" s="259"/>
      <c r="D212" s="219" t="s">
        <v>147</v>
      </c>
      <c r="E212" s="260" t="s">
        <v>19</v>
      </c>
      <c r="F212" s="261" t="s">
        <v>180</v>
      </c>
      <c r="G212" s="259"/>
      <c r="H212" s="262">
        <v>165.6</v>
      </c>
      <c r="I212" s="263"/>
      <c r="J212" s="259"/>
      <c r="K212" s="259"/>
      <c r="L212" s="264"/>
      <c r="M212" s="265"/>
      <c r="N212" s="266"/>
      <c r="O212" s="266"/>
      <c r="P212" s="266"/>
      <c r="Q212" s="266"/>
      <c r="R212" s="266"/>
      <c r="S212" s="266"/>
      <c r="T212" s="267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T212" s="268" t="s">
        <v>147</v>
      </c>
      <c r="AU212" s="268" t="s">
        <v>141</v>
      </c>
      <c r="AV212" s="16" t="s">
        <v>140</v>
      </c>
      <c r="AW212" s="16" t="s">
        <v>37</v>
      </c>
      <c r="AX212" s="16" t="s">
        <v>84</v>
      </c>
      <c r="AY212" s="268" t="s">
        <v>133</v>
      </c>
    </row>
    <row r="213" spans="1:65" s="2" customFormat="1" ht="33" customHeight="1">
      <c r="A213" s="40"/>
      <c r="B213" s="41"/>
      <c r="C213" s="206" t="s">
        <v>7</v>
      </c>
      <c r="D213" s="206" t="s">
        <v>135</v>
      </c>
      <c r="E213" s="207" t="s">
        <v>285</v>
      </c>
      <c r="F213" s="208" t="s">
        <v>286</v>
      </c>
      <c r="G213" s="209" t="s">
        <v>138</v>
      </c>
      <c r="H213" s="210">
        <v>4968</v>
      </c>
      <c r="I213" s="211"/>
      <c r="J213" s="212">
        <f>ROUND(I213*H213,2)</f>
        <v>0</v>
      </c>
      <c r="K213" s="208" t="s">
        <v>139</v>
      </c>
      <c r="L213" s="46"/>
      <c r="M213" s="213" t="s">
        <v>19</v>
      </c>
      <c r="N213" s="214" t="s">
        <v>48</v>
      </c>
      <c r="O213" s="86"/>
      <c r="P213" s="215">
        <f>O213*H213</f>
        <v>0</v>
      </c>
      <c r="Q213" s="215">
        <v>0</v>
      </c>
      <c r="R213" s="215">
        <f>Q213*H213</f>
        <v>0</v>
      </c>
      <c r="S213" s="215">
        <v>0</v>
      </c>
      <c r="T213" s="21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7" t="s">
        <v>140</v>
      </c>
      <c r="AT213" s="217" t="s">
        <v>135</v>
      </c>
      <c r="AU213" s="217" t="s">
        <v>141</v>
      </c>
      <c r="AY213" s="19" t="s">
        <v>133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9" t="s">
        <v>141</v>
      </c>
      <c r="BK213" s="218">
        <f>ROUND(I213*H213,2)</f>
        <v>0</v>
      </c>
      <c r="BL213" s="19" t="s">
        <v>140</v>
      </c>
      <c r="BM213" s="217" t="s">
        <v>677</v>
      </c>
    </row>
    <row r="214" spans="1:47" s="2" customFormat="1" ht="12">
      <c r="A214" s="40"/>
      <c r="B214" s="41"/>
      <c r="C214" s="42"/>
      <c r="D214" s="219" t="s">
        <v>143</v>
      </c>
      <c r="E214" s="42"/>
      <c r="F214" s="220" t="s">
        <v>288</v>
      </c>
      <c r="G214" s="42"/>
      <c r="H214" s="42"/>
      <c r="I214" s="221"/>
      <c r="J214" s="42"/>
      <c r="K214" s="42"/>
      <c r="L214" s="46"/>
      <c r="M214" s="222"/>
      <c r="N214" s="223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143</v>
      </c>
      <c r="AU214" s="19" t="s">
        <v>141</v>
      </c>
    </row>
    <row r="215" spans="1:47" s="2" customFormat="1" ht="12">
      <c r="A215" s="40"/>
      <c r="B215" s="41"/>
      <c r="C215" s="42"/>
      <c r="D215" s="224" t="s">
        <v>145</v>
      </c>
      <c r="E215" s="42"/>
      <c r="F215" s="225" t="s">
        <v>289</v>
      </c>
      <c r="G215" s="42"/>
      <c r="H215" s="42"/>
      <c r="I215" s="221"/>
      <c r="J215" s="42"/>
      <c r="K215" s="42"/>
      <c r="L215" s="46"/>
      <c r="M215" s="222"/>
      <c r="N215" s="223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145</v>
      </c>
      <c r="AU215" s="19" t="s">
        <v>141</v>
      </c>
    </row>
    <row r="216" spans="1:51" s="13" customFormat="1" ht="12">
      <c r="A216" s="13"/>
      <c r="B216" s="226"/>
      <c r="C216" s="227"/>
      <c r="D216" s="219" t="s">
        <v>147</v>
      </c>
      <c r="E216" s="227"/>
      <c r="F216" s="229" t="s">
        <v>290</v>
      </c>
      <c r="G216" s="227"/>
      <c r="H216" s="230">
        <v>4968</v>
      </c>
      <c r="I216" s="231"/>
      <c r="J216" s="227"/>
      <c r="K216" s="227"/>
      <c r="L216" s="232"/>
      <c r="M216" s="233"/>
      <c r="N216" s="234"/>
      <c r="O216" s="234"/>
      <c r="P216" s="234"/>
      <c r="Q216" s="234"/>
      <c r="R216" s="234"/>
      <c r="S216" s="234"/>
      <c r="T216" s="23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6" t="s">
        <v>147</v>
      </c>
      <c r="AU216" s="236" t="s">
        <v>141</v>
      </c>
      <c r="AV216" s="13" t="s">
        <v>141</v>
      </c>
      <c r="AW216" s="13" t="s">
        <v>4</v>
      </c>
      <c r="AX216" s="13" t="s">
        <v>84</v>
      </c>
      <c r="AY216" s="236" t="s">
        <v>133</v>
      </c>
    </row>
    <row r="217" spans="1:65" s="2" customFormat="1" ht="33" customHeight="1">
      <c r="A217" s="40"/>
      <c r="B217" s="41"/>
      <c r="C217" s="206" t="s">
        <v>291</v>
      </c>
      <c r="D217" s="206" t="s">
        <v>135</v>
      </c>
      <c r="E217" s="207" t="s">
        <v>292</v>
      </c>
      <c r="F217" s="208" t="s">
        <v>293</v>
      </c>
      <c r="G217" s="209" t="s">
        <v>138</v>
      </c>
      <c r="H217" s="210">
        <v>165.6</v>
      </c>
      <c r="I217" s="211"/>
      <c r="J217" s="212">
        <f>ROUND(I217*H217,2)</f>
        <v>0</v>
      </c>
      <c r="K217" s="208" t="s">
        <v>139</v>
      </c>
      <c r="L217" s="46"/>
      <c r="M217" s="213" t="s">
        <v>19</v>
      </c>
      <c r="N217" s="214" t="s">
        <v>48</v>
      </c>
      <c r="O217" s="86"/>
      <c r="P217" s="215">
        <f>O217*H217</f>
        <v>0</v>
      </c>
      <c r="Q217" s="215">
        <v>0</v>
      </c>
      <c r="R217" s="215">
        <f>Q217*H217</f>
        <v>0</v>
      </c>
      <c r="S217" s="215">
        <v>0</v>
      </c>
      <c r="T217" s="21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7" t="s">
        <v>140</v>
      </c>
      <c r="AT217" s="217" t="s">
        <v>135</v>
      </c>
      <c r="AU217" s="217" t="s">
        <v>141</v>
      </c>
      <c r="AY217" s="19" t="s">
        <v>133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9" t="s">
        <v>141</v>
      </c>
      <c r="BK217" s="218">
        <f>ROUND(I217*H217,2)</f>
        <v>0</v>
      </c>
      <c r="BL217" s="19" t="s">
        <v>140</v>
      </c>
      <c r="BM217" s="217" t="s">
        <v>678</v>
      </c>
    </row>
    <row r="218" spans="1:47" s="2" customFormat="1" ht="12">
      <c r="A218" s="40"/>
      <c r="B218" s="41"/>
      <c r="C218" s="42"/>
      <c r="D218" s="219" t="s">
        <v>143</v>
      </c>
      <c r="E218" s="42"/>
      <c r="F218" s="220" t="s">
        <v>295</v>
      </c>
      <c r="G218" s="42"/>
      <c r="H218" s="42"/>
      <c r="I218" s="221"/>
      <c r="J218" s="42"/>
      <c r="K218" s="42"/>
      <c r="L218" s="46"/>
      <c r="M218" s="222"/>
      <c r="N218" s="223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143</v>
      </c>
      <c r="AU218" s="19" t="s">
        <v>141</v>
      </c>
    </row>
    <row r="219" spans="1:47" s="2" customFormat="1" ht="12">
      <c r="A219" s="40"/>
      <c r="B219" s="41"/>
      <c r="C219" s="42"/>
      <c r="D219" s="224" t="s">
        <v>145</v>
      </c>
      <c r="E219" s="42"/>
      <c r="F219" s="225" t="s">
        <v>296</v>
      </c>
      <c r="G219" s="42"/>
      <c r="H219" s="42"/>
      <c r="I219" s="221"/>
      <c r="J219" s="42"/>
      <c r="K219" s="42"/>
      <c r="L219" s="46"/>
      <c r="M219" s="222"/>
      <c r="N219" s="223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145</v>
      </c>
      <c r="AU219" s="19" t="s">
        <v>141</v>
      </c>
    </row>
    <row r="220" spans="1:65" s="2" customFormat="1" ht="16.5" customHeight="1">
      <c r="A220" s="40"/>
      <c r="B220" s="41"/>
      <c r="C220" s="206" t="s">
        <v>297</v>
      </c>
      <c r="D220" s="206" t="s">
        <v>135</v>
      </c>
      <c r="E220" s="207" t="s">
        <v>298</v>
      </c>
      <c r="F220" s="208" t="s">
        <v>299</v>
      </c>
      <c r="G220" s="209" t="s">
        <v>138</v>
      </c>
      <c r="H220" s="210">
        <v>165.6</v>
      </c>
      <c r="I220" s="211"/>
      <c r="J220" s="212">
        <f>ROUND(I220*H220,2)</f>
        <v>0</v>
      </c>
      <c r="K220" s="208" t="s">
        <v>139</v>
      </c>
      <c r="L220" s="46"/>
      <c r="M220" s="213" t="s">
        <v>19</v>
      </c>
      <c r="N220" s="214" t="s">
        <v>48</v>
      </c>
      <c r="O220" s="86"/>
      <c r="P220" s="215">
        <f>O220*H220</f>
        <v>0</v>
      </c>
      <c r="Q220" s="215">
        <v>0</v>
      </c>
      <c r="R220" s="215">
        <f>Q220*H220</f>
        <v>0</v>
      </c>
      <c r="S220" s="215">
        <v>0</v>
      </c>
      <c r="T220" s="216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7" t="s">
        <v>140</v>
      </c>
      <c r="AT220" s="217" t="s">
        <v>135</v>
      </c>
      <c r="AU220" s="217" t="s">
        <v>141</v>
      </c>
      <c r="AY220" s="19" t="s">
        <v>133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9" t="s">
        <v>141</v>
      </c>
      <c r="BK220" s="218">
        <f>ROUND(I220*H220,2)</f>
        <v>0</v>
      </c>
      <c r="BL220" s="19" t="s">
        <v>140</v>
      </c>
      <c r="BM220" s="217" t="s">
        <v>679</v>
      </c>
    </row>
    <row r="221" spans="1:47" s="2" customFormat="1" ht="12">
      <c r="A221" s="40"/>
      <c r="B221" s="41"/>
      <c r="C221" s="42"/>
      <c r="D221" s="219" t="s">
        <v>143</v>
      </c>
      <c r="E221" s="42"/>
      <c r="F221" s="220" t="s">
        <v>301</v>
      </c>
      <c r="G221" s="42"/>
      <c r="H221" s="42"/>
      <c r="I221" s="221"/>
      <c r="J221" s="42"/>
      <c r="K221" s="42"/>
      <c r="L221" s="46"/>
      <c r="M221" s="222"/>
      <c r="N221" s="223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143</v>
      </c>
      <c r="AU221" s="19" t="s">
        <v>141</v>
      </c>
    </row>
    <row r="222" spans="1:47" s="2" customFormat="1" ht="12">
      <c r="A222" s="40"/>
      <c r="B222" s="41"/>
      <c r="C222" s="42"/>
      <c r="D222" s="224" t="s">
        <v>145</v>
      </c>
      <c r="E222" s="42"/>
      <c r="F222" s="225" t="s">
        <v>302</v>
      </c>
      <c r="G222" s="42"/>
      <c r="H222" s="42"/>
      <c r="I222" s="221"/>
      <c r="J222" s="42"/>
      <c r="K222" s="42"/>
      <c r="L222" s="46"/>
      <c r="M222" s="222"/>
      <c r="N222" s="223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145</v>
      </c>
      <c r="AU222" s="19" t="s">
        <v>141</v>
      </c>
    </row>
    <row r="223" spans="1:65" s="2" customFormat="1" ht="21.75" customHeight="1">
      <c r="A223" s="40"/>
      <c r="B223" s="41"/>
      <c r="C223" s="206" t="s">
        <v>303</v>
      </c>
      <c r="D223" s="206" t="s">
        <v>135</v>
      </c>
      <c r="E223" s="207" t="s">
        <v>304</v>
      </c>
      <c r="F223" s="208" t="s">
        <v>305</v>
      </c>
      <c r="G223" s="209" t="s">
        <v>138</v>
      </c>
      <c r="H223" s="210">
        <v>4968</v>
      </c>
      <c r="I223" s="211"/>
      <c r="J223" s="212">
        <f>ROUND(I223*H223,2)</f>
        <v>0</v>
      </c>
      <c r="K223" s="208" t="s">
        <v>139</v>
      </c>
      <c r="L223" s="46"/>
      <c r="M223" s="213" t="s">
        <v>19</v>
      </c>
      <c r="N223" s="214" t="s">
        <v>48</v>
      </c>
      <c r="O223" s="86"/>
      <c r="P223" s="215">
        <f>O223*H223</f>
        <v>0</v>
      </c>
      <c r="Q223" s="215">
        <v>0</v>
      </c>
      <c r="R223" s="215">
        <f>Q223*H223</f>
        <v>0</v>
      </c>
      <c r="S223" s="215">
        <v>0</v>
      </c>
      <c r="T223" s="216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7" t="s">
        <v>140</v>
      </c>
      <c r="AT223" s="217" t="s">
        <v>135</v>
      </c>
      <c r="AU223" s="217" t="s">
        <v>141</v>
      </c>
      <c r="AY223" s="19" t="s">
        <v>133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9" t="s">
        <v>141</v>
      </c>
      <c r="BK223" s="218">
        <f>ROUND(I223*H223,2)</f>
        <v>0</v>
      </c>
      <c r="BL223" s="19" t="s">
        <v>140</v>
      </c>
      <c r="BM223" s="217" t="s">
        <v>680</v>
      </c>
    </row>
    <row r="224" spans="1:47" s="2" customFormat="1" ht="12">
      <c r="A224" s="40"/>
      <c r="B224" s="41"/>
      <c r="C224" s="42"/>
      <c r="D224" s="219" t="s">
        <v>143</v>
      </c>
      <c r="E224" s="42"/>
      <c r="F224" s="220" t="s">
        <v>307</v>
      </c>
      <c r="G224" s="42"/>
      <c r="H224" s="42"/>
      <c r="I224" s="221"/>
      <c r="J224" s="42"/>
      <c r="K224" s="42"/>
      <c r="L224" s="46"/>
      <c r="M224" s="222"/>
      <c r="N224" s="223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143</v>
      </c>
      <c r="AU224" s="19" t="s">
        <v>141</v>
      </c>
    </row>
    <row r="225" spans="1:47" s="2" customFormat="1" ht="12">
      <c r="A225" s="40"/>
      <c r="B225" s="41"/>
      <c r="C225" s="42"/>
      <c r="D225" s="224" t="s">
        <v>145</v>
      </c>
      <c r="E225" s="42"/>
      <c r="F225" s="225" t="s">
        <v>308</v>
      </c>
      <c r="G225" s="42"/>
      <c r="H225" s="42"/>
      <c r="I225" s="221"/>
      <c r="J225" s="42"/>
      <c r="K225" s="42"/>
      <c r="L225" s="46"/>
      <c r="M225" s="222"/>
      <c r="N225" s="223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145</v>
      </c>
      <c r="AU225" s="19" t="s">
        <v>141</v>
      </c>
    </row>
    <row r="226" spans="1:51" s="13" customFormat="1" ht="12">
      <c r="A226" s="13"/>
      <c r="B226" s="226"/>
      <c r="C226" s="227"/>
      <c r="D226" s="219" t="s">
        <v>147</v>
      </c>
      <c r="E226" s="227"/>
      <c r="F226" s="229" t="s">
        <v>290</v>
      </c>
      <c r="G226" s="227"/>
      <c r="H226" s="230">
        <v>4968</v>
      </c>
      <c r="I226" s="231"/>
      <c r="J226" s="227"/>
      <c r="K226" s="227"/>
      <c r="L226" s="232"/>
      <c r="M226" s="233"/>
      <c r="N226" s="234"/>
      <c r="O226" s="234"/>
      <c r="P226" s="234"/>
      <c r="Q226" s="234"/>
      <c r="R226" s="234"/>
      <c r="S226" s="234"/>
      <c r="T226" s="23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6" t="s">
        <v>147</v>
      </c>
      <c r="AU226" s="236" t="s">
        <v>141</v>
      </c>
      <c r="AV226" s="13" t="s">
        <v>141</v>
      </c>
      <c r="AW226" s="13" t="s">
        <v>4</v>
      </c>
      <c r="AX226" s="13" t="s">
        <v>84</v>
      </c>
      <c r="AY226" s="236" t="s">
        <v>133</v>
      </c>
    </row>
    <row r="227" spans="1:65" s="2" customFormat="1" ht="21.75" customHeight="1">
      <c r="A227" s="40"/>
      <c r="B227" s="41"/>
      <c r="C227" s="206" t="s">
        <v>309</v>
      </c>
      <c r="D227" s="206" t="s">
        <v>135</v>
      </c>
      <c r="E227" s="207" t="s">
        <v>310</v>
      </c>
      <c r="F227" s="208" t="s">
        <v>311</v>
      </c>
      <c r="G227" s="209" t="s">
        <v>138</v>
      </c>
      <c r="H227" s="210">
        <v>650.6</v>
      </c>
      <c r="I227" s="211"/>
      <c r="J227" s="212">
        <f>ROUND(I227*H227,2)</f>
        <v>0</v>
      </c>
      <c r="K227" s="208" t="s">
        <v>139</v>
      </c>
      <c r="L227" s="46"/>
      <c r="M227" s="213" t="s">
        <v>19</v>
      </c>
      <c r="N227" s="214" t="s">
        <v>48</v>
      </c>
      <c r="O227" s="86"/>
      <c r="P227" s="215">
        <f>O227*H227</f>
        <v>0</v>
      </c>
      <c r="Q227" s="215">
        <v>0</v>
      </c>
      <c r="R227" s="215">
        <f>Q227*H227</f>
        <v>0</v>
      </c>
      <c r="S227" s="215">
        <v>0</v>
      </c>
      <c r="T227" s="216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7" t="s">
        <v>140</v>
      </c>
      <c r="AT227" s="217" t="s">
        <v>135</v>
      </c>
      <c r="AU227" s="217" t="s">
        <v>141</v>
      </c>
      <c r="AY227" s="19" t="s">
        <v>133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9" t="s">
        <v>141</v>
      </c>
      <c r="BK227" s="218">
        <f>ROUND(I227*H227,2)</f>
        <v>0</v>
      </c>
      <c r="BL227" s="19" t="s">
        <v>140</v>
      </c>
      <c r="BM227" s="217" t="s">
        <v>681</v>
      </c>
    </row>
    <row r="228" spans="1:47" s="2" customFormat="1" ht="12">
      <c r="A228" s="40"/>
      <c r="B228" s="41"/>
      <c r="C228" s="42"/>
      <c r="D228" s="219" t="s">
        <v>143</v>
      </c>
      <c r="E228" s="42"/>
      <c r="F228" s="220" t="s">
        <v>313</v>
      </c>
      <c r="G228" s="42"/>
      <c r="H228" s="42"/>
      <c r="I228" s="221"/>
      <c r="J228" s="42"/>
      <c r="K228" s="42"/>
      <c r="L228" s="46"/>
      <c r="M228" s="222"/>
      <c r="N228" s="223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143</v>
      </c>
      <c r="AU228" s="19" t="s">
        <v>141</v>
      </c>
    </row>
    <row r="229" spans="1:47" s="2" customFormat="1" ht="12">
      <c r="A229" s="40"/>
      <c r="B229" s="41"/>
      <c r="C229" s="42"/>
      <c r="D229" s="224" t="s">
        <v>145</v>
      </c>
      <c r="E229" s="42"/>
      <c r="F229" s="225" t="s">
        <v>314</v>
      </c>
      <c r="G229" s="42"/>
      <c r="H229" s="42"/>
      <c r="I229" s="221"/>
      <c r="J229" s="42"/>
      <c r="K229" s="42"/>
      <c r="L229" s="46"/>
      <c r="M229" s="222"/>
      <c r="N229" s="223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145</v>
      </c>
      <c r="AU229" s="19" t="s">
        <v>141</v>
      </c>
    </row>
    <row r="230" spans="1:65" s="2" customFormat="1" ht="24.15" customHeight="1">
      <c r="A230" s="40"/>
      <c r="B230" s="41"/>
      <c r="C230" s="206" t="s">
        <v>315</v>
      </c>
      <c r="D230" s="206" t="s">
        <v>135</v>
      </c>
      <c r="E230" s="207" t="s">
        <v>316</v>
      </c>
      <c r="F230" s="208" t="s">
        <v>317</v>
      </c>
      <c r="G230" s="209" t="s">
        <v>138</v>
      </c>
      <c r="H230" s="210">
        <v>4.352</v>
      </c>
      <c r="I230" s="211"/>
      <c r="J230" s="212">
        <f>ROUND(I230*H230,2)</f>
        <v>0</v>
      </c>
      <c r="K230" s="208" t="s">
        <v>139</v>
      </c>
      <c r="L230" s="46"/>
      <c r="M230" s="213" t="s">
        <v>19</v>
      </c>
      <c r="N230" s="214" t="s">
        <v>48</v>
      </c>
      <c r="O230" s="86"/>
      <c r="P230" s="215">
        <f>O230*H230</f>
        <v>0</v>
      </c>
      <c r="Q230" s="215">
        <v>0</v>
      </c>
      <c r="R230" s="215">
        <f>Q230*H230</f>
        <v>0</v>
      </c>
      <c r="S230" s="215">
        <v>0.09</v>
      </c>
      <c r="T230" s="216">
        <f>S230*H230</f>
        <v>0.39168000000000003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7" t="s">
        <v>140</v>
      </c>
      <c r="AT230" s="217" t="s">
        <v>135</v>
      </c>
      <c r="AU230" s="217" t="s">
        <v>141</v>
      </c>
      <c r="AY230" s="19" t="s">
        <v>133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9" t="s">
        <v>141</v>
      </c>
      <c r="BK230" s="218">
        <f>ROUND(I230*H230,2)</f>
        <v>0</v>
      </c>
      <c r="BL230" s="19" t="s">
        <v>140</v>
      </c>
      <c r="BM230" s="217" t="s">
        <v>682</v>
      </c>
    </row>
    <row r="231" spans="1:47" s="2" customFormat="1" ht="12">
      <c r="A231" s="40"/>
      <c r="B231" s="41"/>
      <c r="C231" s="42"/>
      <c r="D231" s="219" t="s">
        <v>143</v>
      </c>
      <c r="E231" s="42"/>
      <c r="F231" s="220" t="s">
        <v>319</v>
      </c>
      <c r="G231" s="42"/>
      <c r="H231" s="42"/>
      <c r="I231" s="221"/>
      <c r="J231" s="42"/>
      <c r="K231" s="42"/>
      <c r="L231" s="46"/>
      <c r="M231" s="222"/>
      <c r="N231" s="223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143</v>
      </c>
      <c r="AU231" s="19" t="s">
        <v>141</v>
      </c>
    </row>
    <row r="232" spans="1:47" s="2" customFormat="1" ht="12">
      <c r="A232" s="40"/>
      <c r="B232" s="41"/>
      <c r="C232" s="42"/>
      <c r="D232" s="224" t="s">
        <v>145</v>
      </c>
      <c r="E232" s="42"/>
      <c r="F232" s="225" t="s">
        <v>320</v>
      </c>
      <c r="G232" s="42"/>
      <c r="H232" s="42"/>
      <c r="I232" s="221"/>
      <c r="J232" s="42"/>
      <c r="K232" s="42"/>
      <c r="L232" s="46"/>
      <c r="M232" s="222"/>
      <c r="N232" s="223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145</v>
      </c>
      <c r="AU232" s="19" t="s">
        <v>141</v>
      </c>
    </row>
    <row r="233" spans="1:51" s="13" customFormat="1" ht="12">
      <c r="A233" s="13"/>
      <c r="B233" s="226"/>
      <c r="C233" s="227"/>
      <c r="D233" s="219" t="s">
        <v>147</v>
      </c>
      <c r="E233" s="228" t="s">
        <v>19</v>
      </c>
      <c r="F233" s="229" t="s">
        <v>251</v>
      </c>
      <c r="G233" s="227"/>
      <c r="H233" s="230">
        <v>1.7</v>
      </c>
      <c r="I233" s="231"/>
      <c r="J233" s="227"/>
      <c r="K233" s="227"/>
      <c r="L233" s="232"/>
      <c r="M233" s="233"/>
      <c r="N233" s="234"/>
      <c r="O233" s="234"/>
      <c r="P233" s="234"/>
      <c r="Q233" s="234"/>
      <c r="R233" s="234"/>
      <c r="S233" s="234"/>
      <c r="T233" s="23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6" t="s">
        <v>147</v>
      </c>
      <c r="AU233" s="236" t="s">
        <v>141</v>
      </c>
      <c r="AV233" s="13" t="s">
        <v>141</v>
      </c>
      <c r="AW233" s="13" t="s">
        <v>37</v>
      </c>
      <c r="AX233" s="13" t="s">
        <v>76</v>
      </c>
      <c r="AY233" s="236" t="s">
        <v>133</v>
      </c>
    </row>
    <row r="234" spans="1:51" s="13" customFormat="1" ht="12">
      <c r="A234" s="13"/>
      <c r="B234" s="226"/>
      <c r="C234" s="227"/>
      <c r="D234" s="219" t="s">
        <v>147</v>
      </c>
      <c r="E234" s="228" t="s">
        <v>19</v>
      </c>
      <c r="F234" s="229" t="s">
        <v>252</v>
      </c>
      <c r="G234" s="227"/>
      <c r="H234" s="230">
        <v>2.652</v>
      </c>
      <c r="I234" s="231"/>
      <c r="J234" s="227"/>
      <c r="K234" s="227"/>
      <c r="L234" s="232"/>
      <c r="M234" s="233"/>
      <c r="N234" s="234"/>
      <c r="O234" s="234"/>
      <c r="P234" s="234"/>
      <c r="Q234" s="234"/>
      <c r="R234" s="234"/>
      <c r="S234" s="234"/>
      <c r="T234" s="23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6" t="s">
        <v>147</v>
      </c>
      <c r="AU234" s="236" t="s">
        <v>141</v>
      </c>
      <c r="AV234" s="13" t="s">
        <v>141</v>
      </c>
      <c r="AW234" s="13" t="s">
        <v>37</v>
      </c>
      <c r="AX234" s="13" t="s">
        <v>76</v>
      </c>
      <c r="AY234" s="236" t="s">
        <v>133</v>
      </c>
    </row>
    <row r="235" spans="1:51" s="16" customFormat="1" ht="12">
      <c r="A235" s="16"/>
      <c r="B235" s="258"/>
      <c r="C235" s="259"/>
      <c r="D235" s="219" t="s">
        <v>147</v>
      </c>
      <c r="E235" s="260" t="s">
        <v>19</v>
      </c>
      <c r="F235" s="261" t="s">
        <v>180</v>
      </c>
      <c r="G235" s="259"/>
      <c r="H235" s="262">
        <v>4.352</v>
      </c>
      <c r="I235" s="263"/>
      <c r="J235" s="259"/>
      <c r="K235" s="259"/>
      <c r="L235" s="264"/>
      <c r="M235" s="265"/>
      <c r="N235" s="266"/>
      <c r="O235" s="266"/>
      <c r="P235" s="266"/>
      <c r="Q235" s="266"/>
      <c r="R235" s="266"/>
      <c r="S235" s="266"/>
      <c r="T235" s="267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T235" s="268" t="s">
        <v>147</v>
      </c>
      <c r="AU235" s="268" t="s">
        <v>141</v>
      </c>
      <c r="AV235" s="16" t="s">
        <v>140</v>
      </c>
      <c r="AW235" s="16" t="s">
        <v>37</v>
      </c>
      <c r="AX235" s="16" t="s">
        <v>84</v>
      </c>
      <c r="AY235" s="268" t="s">
        <v>133</v>
      </c>
    </row>
    <row r="236" spans="1:65" s="2" customFormat="1" ht="16.5" customHeight="1">
      <c r="A236" s="40"/>
      <c r="B236" s="41"/>
      <c r="C236" s="206" t="s">
        <v>321</v>
      </c>
      <c r="D236" s="206" t="s">
        <v>135</v>
      </c>
      <c r="E236" s="207" t="s">
        <v>322</v>
      </c>
      <c r="F236" s="208" t="s">
        <v>323</v>
      </c>
      <c r="G236" s="209" t="s">
        <v>256</v>
      </c>
      <c r="H236" s="210">
        <v>6.4</v>
      </c>
      <c r="I236" s="211"/>
      <c r="J236" s="212">
        <f>ROUND(I236*H236,2)</f>
        <v>0</v>
      </c>
      <c r="K236" s="208" t="s">
        <v>139</v>
      </c>
      <c r="L236" s="46"/>
      <c r="M236" s="213" t="s">
        <v>19</v>
      </c>
      <c r="N236" s="214" t="s">
        <v>48</v>
      </c>
      <c r="O236" s="86"/>
      <c r="P236" s="215">
        <f>O236*H236</f>
        <v>0</v>
      </c>
      <c r="Q236" s="215">
        <v>0</v>
      </c>
      <c r="R236" s="215">
        <f>Q236*H236</f>
        <v>0</v>
      </c>
      <c r="S236" s="215">
        <v>0.009</v>
      </c>
      <c r="T236" s="216">
        <f>S236*H236</f>
        <v>0.0576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7" t="s">
        <v>140</v>
      </c>
      <c r="AT236" s="217" t="s">
        <v>135</v>
      </c>
      <c r="AU236" s="217" t="s">
        <v>141</v>
      </c>
      <c r="AY236" s="19" t="s">
        <v>133</v>
      </c>
      <c r="BE236" s="218">
        <f>IF(N236="základní",J236,0)</f>
        <v>0</v>
      </c>
      <c r="BF236" s="218">
        <f>IF(N236="snížená",J236,0)</f>
        <v>0</v>
      </c>
      <c r="BG236" s="218">
        <f>IF(N236="zákl. přenesená",J236,0)</f>
        <v>0</v>
      </c>
      <c r="BH236" s="218">
        <f>IF(N236="sníž. přenesená",J236,0)</f>
        <v>0</v>
      </c>
      <c r="BI236" s="218">
        <f>IF(N236="nulová",J236,0)</f>
        <v>0</v>
      </c>
      <c r="BJ236" s="19" t="s">
        <v>141</v>
      </c>
      <c r="BK236" s="218">
        <f>ROUND(I236*H236,2)</f>
        <v>0</v>
      </c>
      <c r="BL236" s="19" t="s">
        <v>140</v>
      </c>
      <c r="BM236" s="217" t="s">
        <v>683</v>
      </c>
    </row>
    <row r="237" spans="1:47" s="2" customFormat="1" ht="12">
      <c r="A237" s="40"/>
      <c r="B237" s="41"/>
      <c r="C237" s="42"/>
      <c r="D237" s="219" t="s">
        <v>143</v>
      </c>
      <c r="E237" s="42"/>
      <c r="F237" s="220" t="s">
        <v>325</v>
      </c>
      <c r="G237" s="42"/>
      <c r="H237" s="42"/>
      <c r="I237" s="221"/>
      <c r="J237" s="42"/>
      <c r="K237" s="42"/>
      <c r="L237" s="46"/>
      <c r="M237" s="222"/>
      <c r="N237" s="223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143</v>
      </c>
      <c r="AU237" s="19" t="s">
        <v>141</v>
      </c>
    </row>
    <row r="238" spans="1:47" s="2" customFormat="1" ht="12">
      <c r="A238" s="40"/>
      <c r="B238" s="41"/>
      <c r="C238" s="42"/>
      <c r="D238" s="224" t="s">
        <v>145</v>
      </c>
      <c r="E238" s="42"/>
      <c r="F238" s="225" t="s">
        <v>326</v>
      </c>
      <c r="G238" s="42"/>
      <c r="H238" s="42"/>
      <c r="I238" s="221"/>
      <c r="J238" s="42"/>
      <c r="K238" s="42"/>
      <c r="L238" s="46"/>
      <c r="M238" s="222"/>
      <c r="N238" s="223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145</v>
      </c>
      <c r="AU238" s="19" t="s">
        <v>141</v>
      </c>
    </row>
    <row r="239" spans="1:51" s="13" customFormat="1" ht="12">
      <c r="A239" s="13"/>
      <c r="B239" s="226"/>
      <c r="C239" s="227"/>
      <c r="D239" s="219" t="s">
        <v>147</v>
      </c>
      <c r="E239" s="228" t="s">
        <v>19</v>
      </c>
      <c r="F239" s="229" t="s">
        <v>327</v>
      </c>
      <c r="G239" s="227"/>
      <c r="H239" s="230">
        <v>6.4</v>
      </c>
      <c r="I239" s="231"/>
      <c r="J239" s="227"/>
      <c r="K239" s="227"/>
      <c r="L239" s="232"/>
      <c r="M239" s="233"/>
      <c r="N239" s="234"/>
      <c r="O239" s="234"/>
      <c r="P239" s="234"/>
      <c r="Q239" s="234"/>
      <c r="R239" s="234"/>
      <c r="S239" s="234"/>
      <c r="T239" s="23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6" t="s">
        <v>147</v>
      </c>
      <c r="AU239" s="236" t="s">
        <v>141</v>
      </c>
      <c r="AV239" s="13" t="s">
        <v>141</v>
      </c>
      <c r="AW239" s="13" t="s">
        <v>37</v>
      </c>
      <c r="AX239" s="13" t="s">
        <v>84</v>
      </c>
      <c r="AY239" s="236" t="s">
        <v>133</v>
      </c>
    </row>
    <row r="240" spans="1:65" s="2" customFormat="1" ht="24.15" customHeight="1">
      <c r="A240" s="40"/>
      <c r="B240" s="41"/>
      <c r="C240" s="206" t="s">
        <v>328</v>
      </c>
      <c r="D240" s="206" t="s">
        <v>135</v>
      </c>
      <c r="E240" s="207" t="s">
        <v>329</v>
      </c>
      <c r="F240" s="208" t="s">
        <v>330</v>
      </c>
      <c r="G240" s="209" t="s">
        <v>153</v>
      </c>
      <c r="H240" s="210">
        <v>7</v>
      </c>
      <c r="I240" s="211"/>
      <c r="J240" s="212">
        <f>ROUND(I240*H240,2)</f>
        <v>0</v>
      </c>
      <c r="K240" s="208" t="s">
        <v>139</v>
      </c>
      <c r="L240" s="46"/>
      <c r="M240" s="213" t="s">
        <v>19</v>
      </c>
      <c r="N240" s="214" t="s">
        <v>48</v>
      </c>
      <c r="O240" s="86"/>
      <c r="P240" s="215">
        <f>O240*H240</f>
        <v>0</v>
      </c>
      <c r="Q240" s="215">
        <v>0</v>
      </c>
      <c r="R240" s="215">
        <f>Q240*H240</f>
        <v>0</v>
      </c>
      <c r="S240" s="215">
        <v>0.009</v>
      </c>
      <c r="T240" s="216">
        <f>S240*H240</f>
        <v>0.063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7" t="s">
        <v>140</v>
      </c>
      <c r="AT240" s="217" t="s">
        <v>135</v>
      </c>
      <c r="AU240" s="217" t="s">
        <v>141</v>
      </c>
      <c r="AY240" s="19" t="s">
        <v>133</v>
      </c>
      <c r="BE240" s="218">
        <f>IF(N240="základní",J240,0)</f>
        <v>0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9" t="s">
        <v>141</v>
      </c>
      <c r="BK240" s="218">
        <f>ROUND(I240*H240,2)</f>
        <v>0</v>
      </c>
      <c r="BL240" s="19" t="s">
        <v>140</v>
      </c>
      <c r="BM240" s="217" t="s">
        <v>684</v>
      </c>
    </row>
    <row r="241" spans="1:47" s="2" customFormat="1" ht="12">
      <c r="A241" s="40"/>
      <c r="B241" s="41"/>
      <c r="C241" s="42"/>
      <c r="D241" s="219" t="s">
        <v>143</v>
      </c>
      <c r="E241" s="42"/>
      <c r="F241" s="220" t="s">
        <v>332</v>
      </c>
      <c r="G241" s="42"/>
      <c r="H241" s="42"/>
      <c r="I241" s="221"/>
      <c r="J241" s="42"/>
      <c r="K241" s="42"/>
      <c r="L241" s="46"/>
      <c r="M241" s="222"/>
      <c r="N241" s="223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143</v>
      </c>
      <c r="AU241" s="19" t="s">
        <v>141</v>
      </c>
    </row>
    <row r="242" spans="1:47" s="2" customFormat="1" ht="12">
      <c r="A242" s="40"/>
      <c r="B242" s="41"/>
      <c r="C242" s="42"/>
      <c r="D242" s="224" t="s">
        <v>145</v>
      </c>
      <c r="E242" s="42"/>
      <c r="F242" s="225" t="s">
        <v>333</v>
      </c>
      <c r="G242" s="42"/>
      <c r="H242" s="42"/>
      <c r="I242" s="221"/>
      <c r="J242" s="42"/>
      <c r="K242" s="42"/>
      <c r="L242" s="46"/>
      <c r="M242" s="222"/>
      <c r="N242" s="223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145</v>
      </c>
      <c r="AU242" s="19" t="s">
        <v>141</v>
      </c>
    </row>
    <row r="243" spans="1:65" s="2" customFormat="1" ht="24.15" customHeight="1">
      <c r="A243" s="40"/>
      <c r="B243" s="41"/>
      <c r="C243" s="206" t="s">
        <v>334</v>
      </c>
      <c r="D243" s="206" t="s">
        <v>135</v>
      </c>
      <c r="E243" s="207" t="s">
        <v>335</v>
      </c>
      <c r="F243" s="208" t="s">
        <v>336</v>
      </c>
      <c r="G243" s="209" t="s">
        <v>138</v>
      </c>
      <c r="H243" s="210">
        <v>15.105</v>
      </c>
      <c r="I243" s="211"/>
      <c r="J243" s="212">
        <f>ROUND(I243*H243,2)</f>
        <v>0</v>
      </c>
      <c r="K243" s="208" t="s">
        <v>139</v>
      </c>
      <c r="L243" s="46"/>
      <c r="M243" s="213" t="s">
        <v>19</v>
      </c>
      <c r="N243" s="214" t="s">
        <v>48</v>
      </c>
      <c r="O243" s="86"/>
      <c r="P243" s="215">
        <f>O243*H243</f>
        <v>0</v>
      </c>
      <c r="Q243" s="215">
        <v>0</v>
      </c>
      <c r="R243" s="215">
        <f>Q243*H243</f>
        <v>0</v>
      </c>
      <c r="S243" s="215">
        <v>0.068</v>
      </c>
      <c r="T243" s="216">
        <f>S243*H243</f>
        <v>1.0271400000000002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17" t="s">
        <v>140</v>
      </c>
      <c r="AT243" s="217" t="s">
        <v>135</v>
      </c>
      <c r="AU243" s="217" t="s">
        <v>141</v>
      </c>
      <c r="AY243" s="19" t="s">
        <v>133</v>
      </c>
      <c r="BE243" s="218">
        <f>IF(N243="základní",J243,0)</f>
        <v>0</v>
      </c>
      <c r="BF243" s="218">
        <f>IF(N243="snížená",J243,0)</f>
        <v>0</v>
      </c>
      <c r="BG243" s="218">
        <f>IF(N243="zákl. přenesená",J243,0)</f>
        <v>0</v>
      </c>
      <c r="BH243" s="218">
        <f>IF(N243="sníž. přenesená",J243,0)</f>
        <v>0</v>
      </c>
      <c r="BI243" s="218">
        <f>IF(N243="nulová",J243,0)</f>
        <v>0</v>
      </c>
      <c r="BJ243" s="19" t="s">
        <v>141</v>
      </c>
      <c r="BK243" s="218">
        <f>ROUND(I243*H243,2)</f>
        <v>0</v>
      </c>
      <c r="BL243" s="19" t="s">
        <v>140</v>
      </c>
      <c r="BM243" s="217" t="s">
        <v>685</v>
      </c>
    </row>
    <row r="244" spans="1:47" s="2" customFormat="1" ht="12">
      <c r="A244" s="40"/>
      <c r="B244" s="41"/>
      <c r="C244" s="42"/>
      <c r="D244" s="219" t="s">
        <v>143</v>
      </c>
      <c r="E244" s="42"/>
      <c r="F244" s="220" t="s">
        <v>338</v>
      </c>
      <c r="G244" s="42"/>
      <c r="H244" s="42"/>
      <c r="I244" s="221"/>
      <c r="J244" s="42"/>
      <c r="K244" s="42"/>
      <c r="L244" s="46"/>
      <c r="M244" s="222"/>
      <c r="N244" s="223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143</v>
      </c>
      <c r="AU244" s="19" t="s">
        <v>141</v>
      </c>
    </row>
    <row r="245" spans="1:47" s="2" customFormat="1" ht="12">
      <c r="A245" s="40"/>
      <c r="B245" s="41"/>
      <c r="C245" s="42"/>
      <c r="D245" s="224" t="s">
        <v>145</v>
      </c>
      <c r="E245" s="42"/>
      <c r="F245" s="225" t="s">
        <v>339</v>
      </c>
      <c r="G245" s="42"/>
      <c r="H245" s="42"/>
      <c r="I245" s="221"/>
      <c r="J245" s="42"/>
      <c r="K245" s="42"/>
      <c r="L245" s="46"/>
      <c r="M245" s="222"/>
      <c r="N245" s="223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145</v>
      </c>
      <c r="AU245" s="19" t="s">
        <v>141</v>
      </c>
    </row>
    <row r="246" spans="1:51" s="14" customFormat="1" ht="12">
      <c r="A246" s="14"/>
      <c r="B246" s="237"/>
      <c r="C246" s="238"/>
      <c r="D246" s="219" t="s">
        <v>147</v>
      </c>
      <c r="E246" s="239" t="s">
        <v>19</v>
      </c>
      <c r="F246" s="240" t="s">
        <v>340</v>
      </c>
      <c r="G246" s="238"/>
      <c r="H246" s="239" t="s">
        <v>19</v>
      </c>
      <c r="I246" s="241"/>
      <c r="J246" s="238"/>
      <c r="K246" s="238"/>
      <c r="L246" s="242"/>
      <c r="M246" s="243"/>
      <c r="N246" s="244"/>
      <c r="O246" s="244"/>
      <c r="P246" s="244"/>
      <c r="Q246" s="244"/>
      <c r="R246" s="244"/>
      <c r="S246" s="244"/>
      <c r="T246" s="245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6" t="s">
        <v>147</v>
      </c>
      <c r="AU246" s="246" t="s">
        <v>141</v>
      </c>
      <c r="AV246" s="14" t="s">
        <v>84</v>
      </c>
      <c r="AW246" s="14" t="s">
        <v>37</v>
      </c>
      <c r="AX246" s="14" t="s">
        <v>76</v>
      </c>
      <c r="AY246" s="246" t="s">
        <v>133</v>
      </c>
    </row>
    <row r="247" spans="1:51" s="14" customFormat="1" ht="12">
      <c r="A247" s="14"/>
      <c r="B247" s="237"/>
      <c r="C247" s="238"/>
      <c r="D247" s="219" t="s">
        <v>147</v>
      </c>
      <c r="E247" s="239" t="s">
        <v>19</v>
      </c>
      <c r="F247" s="240" t="s">
        <v>178</v>
      </c>
      <c r="G247" s="238"/>
      <c r="H247" s="239" t="s">
        <v>19</v>
      </c>
      <c r="I247" s="241"/>
      <c r="J247" s="238"/>
      <c r="K247" s="238"/>
      <c r="L247" s="242"/>
      <c r="M247" s="243"/>
      <c r="N247" s="244"/>
      <c r="O247" s="244"/>
      <c r="P247" s="244"/>
      <c r="Q247" s="244"/>
      <c r="R247" s="244"/>
      <c r="S247" s="244"/>
      <c r="T247" s="245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6" t="s">
        <v>147</v>
      </c>
      <c r="AU247" s="246" t="s">
        <v>141</v>
      </c>
      <c r="AV247" s="14" t="s">
        <v>84</v>
      </c>
      <c r="AW247" s="14" t="s">
        <v>37</v>
      </c>
      <c r="AX247" s="14" t="s">
        <v>76</v>
      </c>
      <c r="AY247" s="246" t="s">
        <v>133</v>
      </c>
    </row>
    <row r="248" spans="1:51" s="13" customFormat="1" ht="12">
      <c r="A248" s="13"/>
      <c r="B248" s="226"/>
      <c r="C248" s="227"/>
      <c r="D248" s="219" t="s">
        <v>147</v>
      </c>
      <c r="E248" s="228" t="s">
        <v>19</v>
      </c>
      <c r="F248" s="229" t="s">
        <v>686</v>
      </c>
      <c r="G248" s="227"/>
      <c r="H248" s="230">
        <v>15.238</v>
      </c>
      <c r="I248" s="231"/>
      <c r="J248" s="227"/>
      <c r="K248" s="227"/>
      <c r="L248" s="232"/>
      <c r="M248" s="233"/>
      <c r="N248" s="234"/>
      <c r="O248" s="234"/>
      <c r="P248" s="234"/>
      <c r="Q248" s="234"/>
      <c r="R248" s="234"/>
      <c r="S248" s="234"/>
      <c r="T248" s="23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6" t="s">
        <v>147</v>
      </c>
      <c r="AU248" s="236" t="s">
        <v>141</v>
      </c>
      <c r="AV248" s="13" t="s">
        <v>141</v>
      </c>
      <c r="AW248" s="13" t="s">
        <v>37</v>
      </c>
      <c r="AX248" s="13" t="s">
        <v>76</v>
      </c>
      <c r="AY248" s="236" t="s">
        <v>133</v>
      </c>
    </row>
    <row r="249" spans="1:51" s="13" customFormat="1" ht="12">
      <c r="A249" s="13"/>
      <c r="B249" s="226"/>
      <c r="C249" s="227"/>
      <c r="D249" s="219" t="s">
        <v>147</v>
      </c>
      <c r="E249" s="228" t="s">
        <v>19</v>
      </c>
      <c r="F249" s="229" t="s">
        <v>655</v>
      </c>
      <c r="G249" s="227"/>
      <c r="H249" s="230">
        <v>-1.06</v>
      </c>
      <c r="I249" s="231"/>
      <c r="J249" s="227"/>
      <c r="K249" s="227"/>
      <c r="L249" s="232"/>
      <c r="M249" s="233"/>
      <c r="N249" s="234"/>
      <c r="O249" s="234"/>
      <c r="P249" s="234"/>
      <c r="Q249" s="234"/>
      <c r="R249" s="234"/>
      <c r="S249" s="234"/>
      <c r="T249" s="23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6" t="s">
        <v>147</v>
      </c>
      <c r="AU249" s="236" t="s">
        <v>141</v>
      </c>
      <c r="AV249" s="13" t="s">
        <v>141</v>
      </c>
      <c r="AW249" s="13" t="s">
        <v>37</v>
      </c>
      <c r="AX249" s="13" t="s">
        <v>76</v>
      </c>
      <c r="AY249" s="236" t="s">
        <v>133</v>
      </c>
    </row>
    <row r="250" spans="1:51" s="13" customFormat="1" ht="12">
      <c r="A250" s="13"/>
      <c r="B250" s="226"/>
      <c r="C250" s="227"/>
      <c r="D250" s="219" t="s">
        <v>147</v>
      </c>
      <c r="E250" s="228" t="s">
        <v>19</v>
      </c>
      <c r="F250" s="229" t="s">
        <v>656</v>
      </c>
      <c r="G250" s="227"/>
      <c r="H250" s="230">
        <v>-1.361</v>
      </c>
      <c r="I250" s="231"/>
      <c r="J250" s="227"/>
      <c r="K250" s="227"/>
      <c r="L250" s="232"/>
      <c r="M250" s="233"/>
      <c r="N250" s="234"/>
      <c r="O250" s="234"/>
      <c r="P250" s="234"/>
      <c r="Q250" s="234"/>
      <c r="R250" s="234"/>
      <c r="S250" s="234"/>
      <c r="T250" s="23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6" t="s">
        <v>147</v>
      </c>
      <c r="AU250" s="236" t="s">
        <v>141</v>
      </c>
      <c r="AV250" s="13" t="s">
        <v>141</v>
      </c>
      <c r="AW250" s="13" t="s">
        <v>37</v>
      </c>
      <c r="AX250" s="13" t="s">
        <v>76</v>
      </c>
      <c r="AY250" s="236" t="s">
        <v>133</v>
      </c>
    </row>
    <row r="251" spans="1:51" s="13" customFormat="1" ht="12">
      <c r="A251" s="13"/>
      <c r="B251" s="226"/>
      <c r="C251" s="227"/>
      <c r="D251" s="219" t="s">
        <v>147</v>
      </c>
      <c r="E251" s="228" t="s">
        <v>19</v>
      </c>
      <c r="F251" s="229" t="s">
        <v>657</v>
      </c>
      <c r="G251" s="227"/>
      <c r="H251" s="230">
        <v>1.228</v>
      </c>
      <c r="I251" s="231"/>
      <c r="J251" s="227"/>
      <c r="K251" s="227"/>
      <c r="L251" s="232"/>
      <c r="M251" s="233"/>
      <c r="N251" s="234"/>
      <c r="O251" s="234"/>
      <c r="P251" s="234"/>
      <c r="Q251" s="234"/>
      <c r="R251" s="234"/>
      <c r="S251" s="234"/>
      <c r="T251" s="23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6" t="s">
        <v>147</v>
      </c>
      <c r="AU251" s="236" t="s">
        <v>141</v>
      </c>
      <c r="AV251" s="13" t="s">
        <v>141</v>
      </c>
      <c r="AW251" s="13" t="s">
        <v>37</v>
      </c>
      <c r="AX251" s="13" t="s">
        <v>76</v>
      </c>
      <c r="AY251" s="236" t="s">
        <v>133</v>
      </c>
    </row>
    <row r="252" spans="1:51" s="13" customFormat="1" ht="12">
      <c r="A252" s="13"/>
      <c r="B252" s="226"/>
      <c r="C252" s="227"/>
      <c r="D252" s="219" t="s">
        <v>147</v>
      </c>
      <c r="E252" s="228" t="s">
        <v>19</v>
      </c>
      <c r="F252" s="229" t="s">
        <v>658</v>
      </c>
      <c r="G252" s="227"/>
      <c r="H252" s="230">
        <v>1.06</v>
      </c>
      <c r="I252" s="231"/>
      <c r="J252" s="227"/>
      <c r="K252" s="227"/>
      <c r="L252" s="232"/>
      <c r="M252" s="233"/>
      <c r="N252" s="234"/>
      <c r="O252" s="234"/>
      <c r="P252" s="234"/>
      <c r="Q252" s="234"/>
      <c r="R252" s="234"/>
      <c r="S252" s="234"/>
      <c r="T252" s="235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6" t="s">
        <v>147</v>
      </c>
      <c r="AU252" s="236" t="s">
        <v>141</v>
      </c>
      <c r="AV252" s="13" t="s">
        <v>141</v>
      </c>
      <c r="AW252" s="13" t="s">
        <v>37</v>
      </c>
      <c r="AX252" s="13" t="s">
        <v>76</v>
      </c>
      <c r="AY252" s="236" t="s">
        <v>133</v>
      </c>
    </row>
    <row r="253" spans="1:51" s="16" customFormat="1" ht="12">
      <c r="A253" s="16"/>
      <c r="B253" s="258"/>
      <c r="C253" s="259"/>
      <c r="D253" s="219" t="s">
        <v>147</v>
      </c>
      <c r="E253" s="260" t="s">
        <v>19</v>
      </c>
      <c r="F253" s="261" t="s">
        <v>180</v>
      </c>
      <c r="G253" s="259"/>
      <c r="H253" s="262">
        <v>15.105</v>
      </c>
      <c r="I253" s="263"/>
      <c r="J253" s="259"/>
      <c r="K253" s="259"/>
      <c r="L253" s="264"/>
      <c r="M253" s="265"/>
      <c r="N253" s="266"/>
      <c r="O253" s="266"/>
      <c r="P253" s="266"/>
      <c r="Q253" s="266"/>
      <c r="R253" s="266"/>
      <c r="S253" s="266"/>
      <c r="T253" s="267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T253" s="268" t="s">
        <v>147</v>
      </c>
      <c r="AU253" s="268" t="s">
        <v>141</v>
      </c>
      <c r="AV253" s="16" t="s">
        <v>140</v>
      </c>
      <c r="AW253" s="16" t="s">
        <v>37</v>
      </c>
      <c r="AX253" s="16" t="s">
        <v>84</v>
      </c>
      <c r="AY253" s="268" t="s">
        <v>133</v>
      </c>
    </row>
    <row r="254" spans="1:65" s="2" customFormat="1" ht="24.15" customHeight="1">
      <c r="A254" s="40"/>
      <c r="B254" s="41"/>
      <c r="C254" s="206" t="s">
        <v>342</v>
      </c>
      <c r="D254" s="206" t="s">
        <v>135</v>
      </c>
      <c r="E254" s="207" t="s">
        <v>343</v>
      </c>
      <c r="F254" s="208" t="s">
        <v>344</v>
      </c>
      <c r="G254" s="209" t="s">
        <v>138</v>
      </c>
      <c r="H254" s="210">
        <v>4.352</v>
      </c>
      <c r="I254" s="211"/>
      <c r="J254" s="212">
        <f>ROUND(I254*H254,2)</f>
        <v>0</v>
      </c>
      <c r="K254" s="208" t="s">
        <v>139</v>
      </c>
      <c r="L254" s="46"/>
      <c r="M254" s="213" t="s">
        <v>19</v>
      </c>
      <c r="N254" s="214" t="s">
        <v>48</v>
      </c>
      <c r="O254" s="86"/>
      <c r="P254" s="215">
        <f>O254*H254</f>
        <v>0</v>
      </c>
      <c r="Q254" s="215">
        <v>0</v>
      </c>
      <c r="R254" s="215">
        <f>Q254*H254</f>
        <v>0</v>
      </c>
      <c r="S254" s="215">
        <v>0.073</v>
      </c>
      <c r="T254" s="216">
        <f>S254*H254</f>
        <v>0.317696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17" t="s">
        <v>140</v>
      </c>
      <c r="AT254" s="217" t="s">
        <v>135</v>
      </c>
      <c r="AU254" s="217" t="s">
        <v>141</v>
      </c>
      <c r="AY254" s="19" t="s">
        <v>133</v>
      </c>
      <c r="BE254" s="218">
        <f>IF(N254="základní",J254,0)</f>
        <v>0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9" t="s">
        <v>141</v>
      </c>
      <c r="BK254" s="218">
        <f>ROUND(I254*H254,2)</f>
        <v>0</v>
      </c>
      <c r="BL254" s="19" t="s">
        <v>140</v>
      </c>
      <c r="BM254" s="217" t="s">
        <v>687</v>
      </c>
    </row>
    <row r="255" spans="1:47" s="2" customFormat="1" ht="12">
      <c r="A255" s="40"/>
      <c r="B255" s="41"/>
      <c r="C255" s="42"/>
      <c r="D255" s="219" t="s">
        <v>143</v>
      </c>
      <c r="E255" s="42"/>
      <c r="F255" s="220" t="s">
        <v>346</v>
      </c>
      <c r="G255" s="42"/>
      <c r="H255" s="42"/>
      <c r="I255" s="221"/>
      <c r="J255" s="42"/>
      <c r="K255" s="42"/>
      <c r="L255" s="46"/>
      <c r="M255" s="222"/>
      <c r="N255" s="223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143</v>
      </c>
      <c r="AU255" s="19" t="s">
        <v>141</v>
      </c>
    </row>
    <row r="256" spans="1:47" s="2" customFormat="1" ht="12">
      <c r="A256" s="40"/>
      <c r="B256" s="41"/>
      <c r="C256" s="42"/>
      <c r="D256" s="224" t="s">
        <v>145</v>
      </c>
      <c r="E256" s="42"/>
      <c r="F256" s="225" t="s">
        <v>347</v>
      </c>
      <c r="G256" s="42"/>
      <c r="H256" s="42"/>
      <c r="I256" s="221"/>
      <c r="J256" s="42"/>
      <c r="K256" s="42"/>
      <c r="L256" s="46"/>
      <c r="M256" s="222"/>
      <c r="N256" s="223"/>
      <c r="O256" s="86"/>
      <c r="P256" s="86"/>
      <c r="Q256" s="86"/>
      <c r="R256" s="86"/>
      <c r="S256" s="86"/>
      <c r="T256" s="87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9" t="s">
        <v>145</v>
      </c>
      <c r="AU256" s="19" t="s">
        <v>141</v>
      </c>
    </row>
    <row r="257" spans="1:51" s="13" customFormat="1" ht="12">
      <c r="A257" s="13"/>
      <c r="B257" s="226"/>
      <c r="C257" s="227"/>
      <c r="D257" s="219" t="s">
        <v>147</v>
      </c>
      <c r="E257" s="228" t="s">
        <v>19</v>
      </c>
      <c r="F257" s="229" t="s">
        <v>251</v>
      </c>
      <c r="G257" s="227"/>
      <c r="H257" s="230">
        <v>1.7</v>
      </c>
      <c r="I257" s="231"/>
      <c r="J257" s="227"/>
      <c r="K257" s="227"/>
      <c r="L257" s="232"/>
      <c r="M257" s="233"/>
      <c r="N257" s="234"/>
      <c r="O257" s="234"/>
      <c r="P257" s="234"/>
      <c r="Q257" s="234"/>
      <c r="R257" s="234"/>
      <c r="S257" s="234"/>
      <c r="T257" s="235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6" t="s">
        <v>147</v>
      </c>
      <c r="AU257" s="236" t="s">
        <v>141</v>
      </c>
      <c r="AV257" s="13" t="s">
        <v>141</v>
      </c>
      <c r="AW257" s="13" t="s">
        <v>37</v>
      </c>
      <c r="AX257" s="13" t="s">
        <v>76</v>
      </c>
      <c r="AY257" s="236" t="s">
        <v>133</v>
      </c>
    </row>
    <row r="258" spans="1:51" s="13" customFormat="1" ht="12">
      <c r="A258" s="13"/>
      <c r="B258" s="226"/>
      <c r="C258" s="227"/>
      <c r="D258" s="219" t="s">
        <v>147</v>
      </c>
      <c r="E258" s="228" t="s">
        <v>19</v>
      </c>
      <c r="F258" s="229" t="s">
        <v>252</v>
      </c>
      <c r="G258" s="227"/>
      <c r="H258" s="230">
        <v>2.652</v>
      </c>
      <c r="I258" s="231"/>
      <c r="J258" s="227"/>
      <c r="K258" s="227"/>
      <c r="L258" s="232"/>
      <c r="M258" s="233"/>
      <c r="N258" s="234"/>
      <c r="O258" s="234"/>
      <c r="P258" s="234"/>
      <c r="Q258" s="234"/>
      <c r="R258" s="234"/>
      <c r="S258" s="234"/>
      <c r="T258" s="23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6" t="s">
        <v>147</v>
      </c>
      <c r="AU258" s="236" t="s">
        <v>141</v>
      </c>
      <c r="AV258" s="13" t="s">
        <v>141</v>
      </c>
      <c r="AW258" s="13" t="s">
        <v>37</v>
      </c>
      <c r="AX258" s="13" t="s">
        <v>76</v>
      </c>
      <c r="AY258" s="236" t="s">
        <v>133</v>
      </c>
    </row>
    <row r="259" spans="1:51" s="16" customFormat="1" ht="12">
      <c r="A259" s="16"/>
      <c r="B259" s="258"/>
      <c r="C259" s="259"/>
      <c r="D259" s="219" t="s">
        <v>147</v>
      </c>
      <c r="E259" s="260" t="s">
        <v>19</v>
      </c>
      <c r="F259" s="261" t="s">
        <v>180</v>
      </c>
      <c r="G259" s="259"/>
      <c r="H259" s="262">
        <v>4.352</v>
      </c>
      <c r="I259" s="263"/>
      <c r="J259" s="259"/>
      <c r="K259" s="259"/>
      <c r="L259" s="264"/>
      <c r="M259" s="265"/>
      <c r="N259" s="266"/>
      <c r="O259" s="266"/>
      <c r="P259" s="266"/>
      <c r="Q259" s="266"/>
      <c r="R259" s="266"/>
      <c r="S259" s="266"/>
      <c r="T259" s="267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T259" s="268" t="s">
        <v>147</v>
      </c>
      <c r="AU259" s="268" t="s">
        <v>141</v>
      </c>
      <c r="AV259" s="16" t="s">
        <v>140</v>
      </c>
      <c r="AW259" s="16" t="s">
        <v>37</v>
      </c>
      <c r="AX259" s="16" t="s">
        <v>84</v>
      </c>
      <c r="AY259" s="268" t="s">
        <v>133</v>
      </c>
    </row>
    <row r="260" spans="1:65" s="2" customFormat="1" ht="24.15" customHeight="1">
      <c r="A260" s="40"/>
      <c r="B260" s="41"/>
      <c r="C260" s="206" t="s">
        <v>348</v>
      </c>
      <c r="D260" s="206" t="s">
        <v>135</v>
      </c>
      <c r="E260" s="207" t="s">
        <v>349</v>
      </c>
      <c r="F260" s="208" t="s">
        <v>350</v>
      </c>
      <c r="G260" s="209" t="s">
        <v>138</v>
      </c>
      <c r="H260" s="210">
        <v>0.64</v>
      </c>
      <c r="I260" s="211"/>
      <c r="J260" s="212">
        <f>ROUND(I260*H260,2)</f>
        <v>0</v>
      </c>
      <c r="K260" s="208" t="s">
        <v>139</v>
      </c>
      <c r="L260" s="46"/>
      <c r="M260" s="213" t="s">
        <v>19</v>
      </c>
      <c r="N260" s="214" t="s">
        <v>48</v>
      </c>
      <c r="O260" s="86"/>
      <c r="P260" s="215">
        <f>O260*H260</f>
        <v>0</v>
      </c>
      <c r="Q260" s="215">
        <v>0</v>
      </c>
      <c r="R260" s="215">
        <f>Q260*H260</f>
        <v>0</v>
      </c>
      <c r="S260" s="215">
        <v>0.073</v>
      </c>
      <c r="T260" s="216">
        <f>S260*H260</f>
        <v>0.04672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17" t="s">
        <v>140</v>
      </c>
      <c r="AT260" s="217" t="s">
        <v>135</v>
      </c>
      <c r="AU260" s="217" t="s">
        <v>141</v>
      </c>
      <c r="AY260" s="19" t="s">
        <v>133</v>
      </c>
      <c r="BE260" s="218">
        <f>IF(N260="základní",J260,0)</f>
        <v>0</v>
      </c>
      <c r="BF260" s="218">
        <f>IF(N260="snížená",J260,0)</f>
        <v>0</v>
      </c>
      <c r="BG260" s="218">
        <f>IF(N260="zákl. přenesená",J260,0)</f>
        <v>0</v>
      </c>
      <c r="BH260" s="218">
        <f>IF(N260="sníž. přenesená",J260,0)</f>
        <v>0</v>
      </c>
      <c r="BI260" s="218">
        <f>IF(N260="nulová",J260,0)</f>
        <v>0</v>
      </c>
      <c r="BJ260" s="19" t="s">
        <v>141</v>
      </c>
      <c r="BK260" s="218">
        <f>ROUND(I260*H260,2)</f>
        <v>0</v>
      </c>
      <c r="BL260" s="19" t="s">
        <v>140</v>
      </c>
      <c r="BM260" s="217" t="s">
        <v>688</v>
      </c>
    </row>
    <row r="261" spans="1:47" s="2" customFormat="1" ht="12">
      <c r="A261" s="40"/>
      <c r="B261" s="41"/>
      <c r="C261" s="42"/>
      <c r="D261" s="219" t="s">
        <v>143</v>
      </c>
      <c r="E261" s="42"/>
      <c r="F261" s="220" t="s">
        <v>352</v>
      </c>
      <c r="G261" s="42"/>
      <c r="H261" s="42"/>
      <c r="I261" s="221"/>
      <c r="J261" s="42"/>
      <c r="K261" s="42"/>
      <c r="L261" s="46"/>
      <c r="M261" s="222"/>
      <c r="N261" s="223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143</v>
      </c>
      <c r="AU261" s="19" t="s">
        <v>141</v>
      </c>
    </row>
    <row r="262" spans="1:47" s="2" customFormat="1" ht="12">
      <c r="A262" s="40"/>
      <c r="B262" s="41"/>
      <c r="C262" s="42"/>
      <c r="D262" s="224" t="s">
        <v>145</v>
      </c>
      <c r="E262" s="42"/>
      <c r="F262" s="225" t="s">
        <v>353</v>
      </c>
      <c r="G262" s="42"/>
      <c r="H262" s="42"/>
      <c r="I262" s="221"/>
      <c r="J262" s="42"/>
      <c r="K262" s="42"/>
      <c r="L262" s="46"/>
      <c r="M262" s="222"/>
      <c r="N262" s="223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145</v>
      </c>
      <c r="AU262" s="19" t="s">
        <v>141</v>
      </c>
    </row>
    <row r="263" spans="1:51" s="13" customFormat="1" ht="12">
      <c r="A263" s="13"/>
      <c r="B263" s="226"/>
      <c r="C263" s="227"/>
      <c r="D263" s="219" t="s">
        <v>147</v>
      </c>
      <c r="E263" s="228" t="s">
        <v>19</v>
      </c>
      <c r="F263" s="229" t="s">
        <v>354</v>
      </c>
      <c r="G263" s="227"/>
      <c r="H263" s="230">
        <v>0.25</v>
      </c>
      <c r="I263" s="231"/>
      <c r="J263" s="227"/>
      <c r="K263" s="227"/>
      <c r="L263" s="232"/>
      <c r="M263" s="233"/>
      <c r="N263" s="234"/>
      <c r="O263" s="234"/>
      <c r="P263" s="234"/>
      <c r="Q263" s="234"/>
      <c r="R263" s="234"/>
      <c r="S263" s="234"/>
      <c r="T263" s="23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6" t="s">
        <v>147</v>
      </c>
      <c r="AU263" s="236" t="s">
        <v>141</v>
      </c>
      <c r="AV263" s="13" t="s">
        <v>141</v>
      </c>
      <c r="AW263" s="13" t="s">
        <v>37</v>
      </c>
      <c r="AX263" s="13" t="s">
        <v>76</v>
      </c>
      <c r="AY263" s="236" t="s">
        <v>133</v>
      </c>
    </row>
    <row r="264" spans="1:51" s="13" customFormat="1" ht="12">
      <c r="A264" s="13"/>
      <c r="B264" s="226"/>
      <c r="C264" s="227"/>
      <c r="D264" s="219" t="s">
        <v>147</v>
      </c>
      <c r="E264" s="228" t="s">
        <v>19</v>
      </c>
      <c r="F264" s="229" t="s">
        <v>355</v>
      </c>
      <c r="G264" s="227"/>
      <c r="H264" s="230">
        <v>0.39</v>
      </c>
      <c r="I264" s="231"/>
      <c r="J264" s="227"/>
      <c r="K264" s="227"/>
      <c r="L264" s="232"/>
      <c r="M264" s="233"/>
      <c r="N264" s="234"/>
      <c r="O264" s="234"/>
      <c r="P264" s="234"/>
      <c r="Q264" s="234"/>
      <c r="R264" s="234"/>
      <c r="S264" s="234"/>
      <c r="T264" s="23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6" t="s">
        <v>147</v>
      </c>
      <c r="AU264" s="236" t="s">
        <v>141</v>
      </c>
      <c r="AV264" s="13" t="s">
        <v>141</v>
      </c>
      <c r="AW264" s="13" t="s">
        <v>37</v>
      </c>
      <c r="AX264" s="13" t="s">
        <v>76</v>
      </c>
      <c r="AY264" s="236" t="s">
        <v>133</v>
      </c>
    </row>
    <row r="265" spans="1:51" s="16" customFormat="1" ht="12">
      <c r="A265" s="16"/>
      <c r="B265" s="258"/>
      <c r="C265" s="259"/>
      <c r="D265" s="219" t="s">
        <v>147</v>
      </c>
      <c r="E265" s="260" t="s">
        <v>19</v>
      </c>
      <c r="F265" s="261" t="s">
        <v>180</v>
      </c>
      <c r="G265" s="259"/>
      <c r="H265" s="262">
        <v>0.64</v>
      </c>
      <c r="I265" s="263"/>
      <c r="J265" s="259"/>
      <c r="K265" s="259"/>
      <c r="L265" s="264"/>
      <c r="M265" s="265"/>
      <c r="N265" s="266"/>
      <c r="O265" s="266"/>
      <c r="P265" s="266"/>
      <c r="Q265" s="266"/>
      <c r="R265" s="266"/>
      <c r="S265" s="266"/>
      <c r="T265" s="267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T265" s="268" t="s">
        <v>147</v>
      </c>
      <c r="AU265" s="268" t="s">
        <v>141</v>
      </c>
      <c r="AV265" s="16" t="s">
        <v>140</v>
      </c>
      <c r="AW265" s="16" t="s">
        <v>37</v>
      </c>
      <c r="AX265" s="16" t="s">
        <v>84</v>
      </c>
      <c r="AY265" s="268" t="s">
        <v>133</v>
      </c>
    </row>
    <row r="266" spans="1:65" s="2" customFormat="1" ht="24.15" customHeight="1">
      <c r="A266" s="40"/>
      <c r="B266" s="41"/>
      <c r="C266" s="206" t="s">
        <v>356</v>
      </c>
      <c r="D266" s="206" t="s">
        <v>135</v>
      </c>
      <c r="E266" s="207" t="s">
        <v>357</v>
      </c>
      <c r="F266" s="208" t="s">
        <v>358</v>
      </c>
      <c r="G266" s="209" t="s">
        <v>138</v>
      </c>
      <c r="H266" s="210">
        <v>5.937</v>
      </c>
      <c r="I266" s="211"/>
      <c r="J266" s="212">
        <f>ROUND(I266*H266,2)</f>
        <v>0</v>
      </c>
      <c r="K266" s="208" t="s">
        <v>139</v>
      </c>
      <c r="L266" s="46"/>
      <c r="M266" s="213" t="s">
        <v>19</v>
      </c>
      <c r="N266" s="214" t="s">
        <v>48</v>
      </c>
      <c r="O266" s="86"/>
      <c r="P266" s="215">
        <f>O266*H266</f>
        <v>0</v>
      </c>
      <c r="Q266" s="215">
        <v>0</v>
      </c>
      <c r="R266" s="215">
        <f>Q266*H266</f>
        <v>0</v>
      </c>
      <c r="S266" s="215">
        <v>0</v>
      </c>
      <c r="T266" s="216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17" t="s">
        <v>140</v>
      </c>
      <c r="AT266" s="217" t="s">
        <v>135</v>
      </c>
      <c r="AU266" s="217" t="s">
        <v>141</v>
      </c>
      <c r="AY266" s="19" t="s">
        <v>133</v>
      </c>
      <c r="BE266" s="218">
        <f>IF(N266="základní",J266,0)</f>
        <v>0</v>
      </c>
      <c r="BF266" s="218">
        <f>IF(N266="snížená",J266,0)</f>
        <v>0</v>
      </c>
      <c r="BG266" s="218">
        <f>IF(N266="zákl. přenesená",J266,0)</f>
        <v>0</v>
      </c>
      <c r="BH266" s="218">
        <f>IF(N266="sníž. přenesená",J266,0)</f>
        <v>0</v>
      </c>
      <c r="BI266" s="218">
        <f>IF(N266="nulová",J266,0)</f>
        <v>0</v>
      </c>
      <c r="BJ266" s="19" t="s">
        <v>141</v>
      </c>
      <c r="BK266" s="218">
        <f>ROUND(I266*H266,2)</f>
        <v>0</v>
      </c>
      <c r="BL266" s="19" t="s">
        <v>140</v>
      </c>
      <c r="BM266" s="217" t="s">
        <v>689</v>
      </c>
    </row>
    <row r="267" spans="1:47" s="2" customFormat="1" ht="12">
      <c r="A267" s="40"/>
      <c r="B267" s="41"/>
      <c r="C267" s="42"/>
      <c r="D267" s="219" t="s">
        <v>143</v>
      </c>
      <c r="E267" s="42"/>
      <c r="F267" s="220" t="s">
        <v>360</v>
      </c>
      <c r="G267" s="42"/>
      <c r="H267" s="42"/>
      <c r="I267" s="221"/>
      <c r="J267" s="42"/>
      <c r="K267" s="42"/>
      <c r="L267" s="46"/>
      <c r="M267" s="222"/>
      <c r="N267" s="223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143</v>
      </c>
      <c r="AU267" s="19" t="s">
        <v>141</v>
      </c>
    </row>
    <row r="268" spans="1:47" s="2" customFormat="1" ht="12">
      <c r="A268" s="40"/>
      <c r="B268" s="41"/>
      <c r="C268" s="42"/>
      <c r="D268" s="224" t="s">
        <v>145</v>
      </c>
      <c r="E268" s="42"/>
      <c r="F268" s="225" t="s">
        <v>361</v>
      </c>
      <c r="G268" s="42"/>
      <c r="H268" s="42"/>
      <c r="I268" s="221"/>
      <c r="J268" s="42"/>
      <c r="K268" s="42"/>
      <c r="L268" s="46"/>
      <c r="M268" s="222"/>
      <c r="N268" s="223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145</v>
      </c>
      <c r="AU268" s="19" t="s">
        <v>141</v>
      </c>
    </row>
    <row r="269" spans="1:63" s="12" customFormat="1" ht="22.8" customHeight="1">
      <c r="A269" s="12"/>
      <c r="B269" s="190"/>
      <c r="C269" s="191"/>
      <c r="D269" s="192" t="s">
        <v>75</v>
      </c>
      <c r="E269" s="204" t="s">
        <v>362</v>
      </c>
      <c r="F269" s="204" t="s">
        <v>363</v>
      </c>
      <c r="G269" s="191"/>
      <c r="H269" s="191"/>
      <c r="I269" s="194"/>
      <c r="J269" s="205">
        <f>BK269</f>
        <v>0</v>
      </c>
      <c r="K269" s="191"/>
      <c r="L269" s="196"/>
      <c r="M269" s="197"/>
      <c r="N269" s="198"/>
      <c r="O269" s="198"/>
      <c r="P269" s="199">
        <f>SUM(P270:P285)</f>
        <v>0</v>
      </c>
      <c r="Q269" s="198"/>
      <c r="R269" s="199">
        <f>SUM(R270:R285)</f>
        <v>0</v>
      </c>
      <c r="S269" s="198"/>
      <c r="T269" s="200">
        <f>SUM(T270:T285)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01" t="s">
        <v>84</v>
      </c>
      <c r="AT269" s="202" t="s">
        <v>75</v>
      </c>
      <c r="AU269" s="202" t="s">
        <v>84</v>
      </c>
      <c r="AY269" s="201" t="s">
        <v>133</v>
      </c>
      <c r="BK269" s="203">
        <f>SUM(BK270:BK285)</f>
        <v>0</v>
      </c>
    </row>
    <row r="270" spans="1:65" s="2" customFormat="1" ht="24.15" customHeight="1">
      <c r="A270" s="40"/>
      <c r="B270" s="41"/>
      <c r="C270" s="206" t="s">
        <v>364</v>
      </c>
      <c r="D270" s="206" t="s">
        <v>135</v>
      </c>
      <c r="E270" s="207" t="s">
        <v>365</v>
      </c>
      <c r="F270" s="208" t="s">
        <v>366</v>
      </c>
      <c r="G270" s="209" t="s">
        <v>367</v>
      </c>
      <c r="H270" s="210">
        <v>4.079</v>
      </c>
      <c r="I270" s="211"/>
      <c r="J270" s="212">
        <f>ROUND(I270*H270,2)</f>
        <v>0</v>
      </c>
      <c r="K270" s="208" t="s">
        <v>139</v>
      </c>
      <c r="L270" s="46"/>
      <c r="M270" s="213" t="s">
        <v>19</v>
      </c>
      <c r="N270" s="214" t="s">
        <v>48</v>
      </c>
      <c r="O270" s="86"/>
      <c r="P270" s="215">
        <f>O270*H270</f>
        <v>0</v>
      </c>
      <c r="Q270" s="215">
        <v>0</v>
      </c>
      <c r="R270" s="215">
        <f>Q270*H270</f>
        <v>0</v>
      </c>
      <c r="S270" s="215">
        <v>0</v>
      </c>
      <c r="T270" s="216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7" t="s">
        <v>140</v>
      </c>
      <c r="AT270" s="217" t="s">
        <v>135</v>
      </c>
      <c r="AU270" s="217" t="s">
        <v>141</v>
      </c>
      <c r="AY270" s="19" t="s">
        <v>133</v>
      </c>
      <c r="BE270" s="218">
        <f>IF(N270="základní",J270,0)</f>
        <v>0</v>
      </c>
      <c r="BF270" s="218">
        <f>IF(N270="snížená",J270,0)</f>
        <v>0</v>
      </c>
      <c r="BG270" s="218">
        <f>IF(N270="zákl. přenesená",J270,0)</f>
        <v>0</v>
      </c>
      <c r="BH270" s="218">
        <f>IF(N270="sníž. přenesená",J270,0)</f>
        <v>0</v>
      </c>
      <c r="BI270" s="218">
        <f>IF(N270="nulová",J270,0)</f>
        <v>0</v>
      </c>
      <c r="BJ270" s="19" t="s">
        <v>141</v>
      </c>
      <c r="BK270" s="218">
        <f>ROUND(I270*H270,2)</f>
        <v>0</v>
      </c>
      <c r="BL270" s="19" t="s">
        <v>140</v>
      </c>
      <c r="BM270" s="217" t="s">
        <v>690</v>
      </c>
    </row>
    <row r="271" spans="1:47" s="2" customFormat="1" ht="12">
      <c r="A271" s="40"/>
      <c r="B271" s="41"/>
      <c r="C271" s="42"/>
      <c r="D271" s="219" t="s">
        <v>143</v>
      </c>
      <c r="E271" s="42"/>
      <c r="F271" s="220" t="s">
        <v>369</v>
      </c>
      <c r="G271" s="42"/>
      <c r="H271" s="42"/>
      <c r="I271" s="221"/>
      <c r="J271" s="42"/>
      <c r="K271" s="42"/>
      <c r="L271" s="46"/>
      <c r="M271" s="222"/>
      <c r="N271" s="223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143</v>
      </c>
      <c r="AU271" s="19" t="s">
        <v>141</v>
      </c>
    </row>
    <row r="272" spans="1:47" s="2" customFormat="1" ht="12">
      <c r="A272" s="40"/>
      <c r="B272" s="41"/>
      <c r="C272" s="42"/>
      <c r="D272" s="224" t="s">
        <v>145</v>
      </c>
      <c r="E272" s="42"/>
      <c r="F272" s="225" t="s">
        <v>370</v>
      </c>
      <c r="G272" s="42"/>
      <c r="H272" s="42"/>
      <c r="I272" s="221"/>
      <c r="J272" s="42"/>
      <c r="K272" s="42"/>
      <c r="L272" s="46"/>
      <c r="M272" s="222"/>
      <c r="N272" s="223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145</v>
      </c>
      <c r="AU272" s="19" t="s">
        <v>141</v>
      </c>
    </row>
    <row r="273" spans="1:65" s="2" customFormat="1" ht="24.15" customHeight="1">
      <c r="A273" s="40"/>
      <c r="B273" s="41"/>
      <c r="C273" s="206" t="s">
        <v>371</v>
      </c>
      <c r="D273" s="206" t="s">
        <v>135</v>
      </c>
      <c r="E273" s="207" t="s">
        <v>372</v>
      </c>
      <c r="F273" s="208" t="s">
        <v>373</v>
      </c>
      <c r="G273" s="209" t="s">
        <v>367</v>
      </c>
      <c r="H273" s="210">
        <v>4.079</v>
      </c>
      <c r="I273" s="211"/>
      <c r="J273" s="212">
        <f>ROUND(I273*H273,2)</f>
        <v>0</v>
      </c>
      <c r="K273" s="208" t="s">
        <v>139</v>
      </c>
      <c r="L273" s="46"/>
      <c r="M273" s="213" t="s">
        <v>19</v>
      </c>
      <c r="N273" s="214" t="s">
        <v>48</v>
      </c>
      <c r="O273" s="86"/>
      <c r="P273" s="215">
        <f>O273*H273</f>
        <v>0</v>
      </c>
      <c r="Q273" s="215">
        <v>0</v>
      </c>
      <c r="R273" s="215">
        <f>Q273*H273</f>
        <v>0</v>
      </c>
      <c r="S273" s="215">
        <v>0</v>
      </c>
      <c r="T273" s="216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17" t="s">
        <v>140</v>
      </c>
      <c r="AT273" s="217" t="s">
        <v>135</v>
      </c>
      <c r="AU273" s="217" t="s">
        <v>141</v>
      </c>
      <c r="AY273" s="19" t="s">
        <v>133</v>
      </c>
      <c r="BE273" s="218">
        <f>IF(N273="základní",J273,0)</f>
        <v>0</v>
      </c>
      <c r="BF273" s="218">
        <f>IF(N273="snížená",J273,0)</f>
        <v>0</v>
      </c>
      <c r="BG273" s="218">
        <f>IF(N273="zákl. přenesená",J273,0)</f>
        <v>0</v>
      </c>
      <c r="BH273" s="218">
        <f>IF(N273="sníž. přenesená",J273,0)</f>
        <v>0</v>
      </c>
      <c r="BI273" s="218">
        <f>IF(N273="nulová",J273,0)</f>
        <v>0</v>
      </c>
      <c r="BJ273" s="19" t="s">
        <v>141</v>
      </c>
      <c r="BK273" s="218">
        <f>ROUND(I273*H273,2)</f>
        <v>0</v>
      </c>
      <c r="BL273" s="19" t="s">
        <v>140</v>
      </c>
      <c r="BM273" s="217" t="s">
        <v>691</v>
      </c>
    </row>
    <row r="274" spans="1:47" s="2" customFormat="1" ht="12">
      <c r="A274" s="40"/>
      <c r="B274" s="41"/>
      <c r="C274" s="42"/>
      <c r="D274" s="219" t="s">
        <v>143</v>
      </c>
      <c r="E274" s="42"/>
      <c r="F274" s="220" t="s">
        <v>375</v>
      </c>
      <c r="G274" s="42"/>
      <c r="H274" s="42"/>
      <c r="I274" s="221"/>
      <c r="J274" s="42"/>
      <c r="K274" s="42"/>
      <c r="L274" s="46"/>
      <c r="M274" s="222"/>
      <c r="N274" s="223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143</v>
      </c>
      <c r="AU274" s="19" t="s">
        <v>141</v>
      </c>
    </row>
    <row r="275" spans="1:47" s="2" customFormat="1" ht="12">
      <c r="A275" s="40"/>
      <c r="B275" s="41"/>
      <c r="C275" s="42"/>
      <c r="D275" s="224" t="s">
        <v>145</v>
      </c>
      <c r="E275" s="42"/>
      <c r="F275" s="225" t="s">
        <v>376</v>
      </c>
      <c r="G275" s="42"/>
      <c r="H275" s="42"/>
      <c r="I275" s="221"/>
      <c r="J275" s="42"/>
      <c r="K275" s="42"/>
      <c r="L275" s="46"/>
      <c r="M275" s="222"/>
      <c r="N275" s="223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145</v>
      </c>
      <c r="AU275" s="19" t="s">
        <v>141</v>
      </c>
    </row>
    <row r="276" spans="1:65" s="2" customFormat="1" ht="24.15" customHeight="1">
      <c r="A276" s="40"/>
      <c r="B276" s="41"/>
      <c r="C276" s="206" t="s">
        <v>377</v>
      </c>
      <c r="D276" s="206" t="s">
        <v>135</v>
      </c>
      <c r="E276" s="207" t="s">
        <v>378</v>
      </c>
      <c r="F276" s="208" t="s">
        <v>379</v>
      </c>
      <c r="G276" s="209" t="s">
        <v>367</v>
      </c>
      <c r="H276" s="210">
        <v>16.316</v>
      </c>
      <c r="I276" s="211"/>
      <c r="J276" s="212">
        <f>ROUND(I276*H276,2)</f>
        <v>0</v>
      </c>
      <c r="K276" s="208" t="s">
        <v>139</v>
      </c>
      <c r="L276" s="46"/>
      <c r="M276" s="213" t="s">
        <v>19</v>
      </c>
      <c r="N276" s="214" t="s">
        <v>48</v>
      </c>
      <c r="O276" s="86"/>
      <c r="P276" s="215">
        <f>O276*H276</f>
        <v>0</v>
      </c>
      <c r="Q276" s="215">
        <v>0</v>
      </c>
      <c r="R276" s="215">
        <f>Q276*H276</f>
        <v>0</v>
      </c>
      <c r="S276" s="215">
        <v>0</v>
      </c>
      <c r="T276" s="216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17" t="s">
        <v>140</v>
      </c>
      <c r="AT276" s="217" t="s">
        <v>135</v>
      </c>
      <c r="AU276" s="217" t="s">
        <v>141</v>
      </c>
      <c r="AY276" s="19" t="s">
        <v>133</v>
      </c>
      <c r="BE276" s="218">
        <f>IF(N276="základní",J276,0)</f>
        <v>0</v>
      </c>
      <c r="BF276" s="218">
        <f>IF(N276="snížená",J276,0)</f>
        <v>0</v>
      </c>
      <c r="BG276" s="218">
        <f>IF(N276="zákl. přenesená",J276,0)</f>
        <v>0</v>
      </c>
      <c r="BH276" s="218">
        <f>IF(N276="sníž. přenesená",J276,0)</f>
        <v>0</v>
      </c>
      <c r="BI276" s="218">
        <f>IF(N276="nulová",J276,0)</f>
        <v>0</v>
      </c>
      <c r="BJ276" s="19" t="s">
        <v>141</v>
      </c>
      <c r="BK276" s="218">
        <f>ROUND(I276*H276,2)</f>
        <v>0</v>
      </c>
      <c r="BL276" s="19" t="s">
        <v>140</v>
      </c>
      <c r="BM276" s="217" t="s">
        <v>692</v>
      </c>
    </row>
    <row r="277" spans="1:47" s="2" customFormat="1" ht="12">
      <c r="A277" s="40"/>
      <c r="B277" s="41"/>
      <c r="C277" s="42"/>
      <c r="D277" s="219" t="s">
        <v>143</v>
      </c>
      <c r="E277" s="42"/>
      <c r="F277" s="220" t="s">
        <v>381</v>
      </c>
      <c r="G277" s="42"/>
      <c r="H277" s="42"/>
      <c r="I277" s="221"/>
      <c r="J277" s="42"/>
      <c r="K277" s="42"/>
      <c r="L277" s="46"/>
      <c r="M277" s="222"/>
      <c r="N277" s="223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143</v>
      </c>
      <c r="AU277" s="19" t="s">
        <v>141</v>
      </c>
    </row>
    <row r="278" spans="1:47" s="2" customFormat="1" ht="12">
      <c r="A278" s="40"/>
      <c r="B278" s="41"/>
      <c r="C278" s="42"/>
      <c r="D278" s="224" t="s">
        <v>145</v>
      </c>
      <c r="E278" s="42"/>
      <c r="F278" s="225" t="s">
        <v>382</v>
      </c>
      <c r="G278" s="42"/>
      <c r="H278" s="42"/>
      <c r="I278" s="221"/>
      <c r="J278" s="42"/>
      <c r="K278" s="42"/>
      <c r="L278" s="46"/>
      <c r="M278" s="222"/>
      <c r="N278" s="223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145</v>
      </c>
      <c r="AU278" s="19" t="s">
        <v>141</v>
      </c>
    </row>
    <row r="279" spans="1:51" s="13" customFormat="1" ht="12">
      <c r="A279" s="13"/>
      <c r="B279" s="226"/>
      <c r="C279" s="227"/>
      <c r="D279" s="219" t="s">
        <v>147</v>
      </c>
      <c r="E279" s="227"/>
      <c r="F279" s="229" t="s">
        <v>693</v>
      </c>
      <c r="G279" s="227"/>
      <c r="H279" s="230">
        <v>16.316</v>
      </c>
      <c r="I279" s="231"/>
      <c r="J279" s="227"/>
      <c r="K279" s="227"/>
      <c r="L279" s="232"/>
      <c r="M279" s="233"/>
      <c r="N279" s="234"/>
      <c r="O279" s="234"/>
      <c r="P279" s="234"/>
      <c r="Q279" s="234"/>
      <c r="R279" s="234"/>
      <c r="S279" s="234"/>
      <c r="T279" s="23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6" t="s">
        <v>147</v>
      </c>
      <c r="AU279" s="236" t="s">
        <v>141</v>
      </c>
      <c r="AV279" s="13" t="s">
        <v>141</v>
      </c>
      <c r="AW279" s="13" t="s">
        <v>4</v>
      </c>
      <c r="AX279" s="13" t="s">
        <v>84</v>
      </c>
      <c r="AY279" s="236" t="s">
        <v>133</v>
      </c>
    </row>
    <row r="280" spans="1:65" s="2" customFormat="1" ht="33" customHeight="1">
      <c r="A280" s="40"/>
      <c r="B280" s="41"/>
      <c r="C280" s="206" t="s">
        <v>384</v>
      </c>
      <c r="D280" s="206" t="s">
        <v>135</v>
      </c>
      <c r="E280" s="207" t="s">
        <v>385</v>
      </c>
      <c r="F280" s="208" t="s">
        <v>386</v>
      </c>
      <c r="G280" s="209" t="s">
        <v>367</v>
      </c>
      <c r="H280" s="210">
        <v>3.715</v>
      </c>
      <c r="I280" s="211"/>
      <c r="J280" s="212">
        <f>ROUND(I280*H280,2)</f>
        <v>0</v>
      </c>
      <c r="K280" s="208" t="s">
        <v>139</v>
      </c>
      <c r="L280" s="46"/>
      <c r="M280" s="213" t="s">
        <v>19</v>
      </c>
      <c r="N280" s="214" t="s">
        <v>48</v>
      </c>
      <c r="O280" s="86"/>
      <c r="P280" s="215">
        <f>O280*H280</f>
        <v>0</v>
      </c>
      <c r="Q280" s="215">
        <v>0</v>
      </c>
      <c r="R280" s="215">
        <f>Q280*H280</f>
        <v>0</v>
      </c>
      <c r="S280" s="215">
        <v>0</v>
      </c>
      <c r="T280" s="216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17" t="s">
        <v>140</v>
      </c>
      <c r="AT280" s="217" t="s">
        <v>135</v>
      </c>
      <c r="AU280" s="217" t="s">
        <v>141</v>
      </c>
      <c r="AY280" s="19" t="s">
        <v>133</v>
      </c>
      <c r="BE280" s="218">
        <f>IF(N280="základní",J280,0)</f>
        <v>0</v>
      </c>
      <c r="BF280" s="218">
        <f>IF(N280="snížená",J280,0)</f>
        <v>0</v>
      </c>
      <c r="BG280" s="218">
        <f>IF(N280="zákl. přenesená",J280,0)</f>
        <v>0</v>
      </c>
      <c r="BH280" s="218">
        <f>IF(N280="sníž. přenesená",J280,0)</f>
        <v>0</v>
      </c>
      <c r="BI280" s="218">
        <f>IF(N280="nulová",J280,0)</f>
        <v>0</v>
      </c>
      <c r="BJ280" s="19" t="s">
        <v>141</v>
      </c>
      <c r="BK280" s="218">
        <f>ROUND(I280*H280,2)</f>
        <v>0</v>
      </c>
      <c r="BL280" s="19" t="s">
        <v>140</v>
      </c>
      <c r="BM280" s="217" t="s">
        <v>694</v>
      </c>
    </row>
    <row r="281" spans="1:47" s="2" customFormat="1" ht="12">
      <c r="A281" s="40"/>
      <c r="B281" s="41"/>
      <c r="C281" s="42"/>
      <c r="D281" s="219" t="s">
        <v>143</v>
      </c>
      <c r="E281" s="42"/>
      <c r="F281" s="220" t="s">
        <v>388</v>
      </c>
      <c r="G281" s="42"/>
      <c r="H281" s="42"/>
      <c r="I281" s="221"/>
      <c r="J281" s="42"/>
      <c r="K281" s="42"/>
      <c r="L281" s="46"/>
      <c r="M281" s="222"/>
      <c r="N281" s="223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143</v>
      </c>
      <c r="AU281" s="19" t="s">
        <v>141</v>
      </c>
    </row>
    <row r="282" spans="1:47" s="2" customFormat="1" ht="12">
      <c r="A282" s="40"/>
      <c r="B282" s="41"/>
      <c r="C282" s="42"/>
      <c r="D282" s="224" t="s">
        <v>145</v>
      </c>
      <c r="E282" s="42"/>
      <c r="F282" s="225" t="s">
        <v>389</v>
      </c>
      <c r="G282" s="42"/>
      <c r="H282" s="42"/>
      <c r="I282" s="221"/>
      <c r="J282" s="42"/>
      <c r="K282" s="42"/>
      <c r="L282" s="46"/>
      <c r="M282" s="222"/>
      <c r="N282" s="223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145</v>
      </c>
      <c r="AU282" s="19" t="s">
        <v>141</v>
      </c>
    </row>
    <row r="283" spans="1:65" s="2" customFormat="1" ht="33" customHeight="1">
      <c r="A283" s="40"/>
      <c r="B283" s="41"/>
      <c r="C283" s="206" t="s">
        <v>390</v>
      </c>
      <c r="D283" s="206" t="s">
        <v>135</v>
      </c>
      <c r="E283" s="207" t="s">
        <v>391</v>
      </c>
      <c r="F283" s="208" t="s">
        <v>392</v>
      </c>
      <c r="G283" s="209" t="s">
        <v>367</v>
      </c>
      <c r="H283" s="210">
        <v>0.364</v>
      </c>
      <c r="I283" s="211"/>
      <c r="J283" s="212">
        <f>ROUND(I283*H283,2)</f>
        <v>0</v>
      </c>
      <c r="K283" s="208" t="s">
        <v>139</v>
      </c>
      <c r="L283" s="46"/>
      <c r="M283" s="213" t="s">
        <v>19</v>
      </c>
      <c r="N283" s="214" t="s">
        <v>48</v>
      </c>
      <c r="O283" s="86"/>
      <c r="P283" s="215">
        <f>O283*H283</f>
        <v>0</v>
      </c>
      <c r="Q283" s="215">
        <v>0</v>
      </c>
      <c r="R283" s="215">
        <f>Q283*H283</f>
        <v>0</v>
      </c>
      <c r="S283" s="215">
        <v>0</v>
      </c>
      <c r="T283" s="216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17" t="s">
        <v>140</v>
      </c>
      <c r="AT283" s="217" t="s">
        <v>135</v>
      </c>
      <c r="AU283" s="217" t="s">
        <v>141</v>
      </c>
      <c r="AY283" s="19" t="s">
        <v>133</v>
      </c>
      <c r="BE283" s="218">
        <f>IF(N283="základní",J283,0)</f>
        <v>0</v>
      </c>
      <c r="BF283" s="218">
        <f>IF(N283="snížená",J283,0)</f>
        <v>0</v>
      </c>
      <c r="BG283" s="218">
        <f>IF(N283="zákl. přenesená",J283,0)</f>
        <v>0</v>
      </c>
      <c r="BH283" s="218">
        <f>IF(N283="sníž. přenesená",J283,0)</f>
        <v>0</v>
      </c>
      <c r="BI283" s="218">
        <f>IF(N283="nulová",J283,0)</f>
        <v>0</v>
      </c>
      <c r="BJ283" s="19" t="s">
        <v>141</v>
      </c>
      <c r="BK283" s="218">
        <f>ROUND(I283*H283,2)</f>
        <v>0</v>
      </c>
      <c r="BL283" s="19" t="s">
        <v>140</v>
      </c>
      <c r="BM283" s="217" t="s">
        <v>695</v>
      </c>
    </row>
    <row r="284" spans="1:47" s="2" customFormat="1" ht="12">
      <c r="A284" s="40"/>
      <c r="B284" s="41"/>
      <c r="C284" s="42"/>
      <c r="D284" s="219" t="s">
        <v>143</v>
      </c>
      <c r="E284" s="42"/>
      <c r="F284" s="220" t="s">
        <v>394</v>
      </c>
      <c r="G284" s="42"/>
      <c r="H284" s="42"/>
      <c r="I284" s="221"/>
      <c r="J284" s="42"/>
      <c r="K284" s="42"/>
      <c r="L284" s="46"/>
      <c r="M284" s="222"/>
      <c r="N284" s="223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143</v>
      </c>
      <c r="AU284" s="19" t="s">
        <v>141</v>
      </c>
    </row>
    <row r="285" spans="1:47" s="2" customFormat="1" ht="12">
      <c r="A285" s="40"/>
      <c r="B285" s="41"/>
      <c r="C285" s="42"/>
      <c r="D285" s="224" t="s">
        <v>145</v>
      </c>
      <c r="E285" s="42"/>
      <c r="F285" s="225" t="s">
        <v>395</v>
      </c>
      <c r="G285" s="42"/>
      <c r="H285" s="42"/>
      <c r="I285" s="221"/>
      <c r="J285" s="42"/>
      <c r="K285" s="42"/>
      <c r="L285" s="46"/>
      <c r="M285" s="222"/>
      <c r="N285" s="223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145</v>
      </c>
      <c r="AU285" s="19" t="s">
        <v>141</v>
      </c>
    </row>
    <row r="286" spans="1:63" s="12" customFormat="1" ht="22.8" customHeight="1">
      <c r="A286" s="12"/>
      <c r="B286" s="190"/>
      <c r="C286" s="191"/>
      <c r="D286" s="192" t="s">
        <v>75</v>
      </c>
      <c r="E286" s="204" t="s">
        <v>396</v>
      </c>
      <c r="F286" s="204" t="s">
        <v>397</v>
      </c>
      <c r="G286" s="191"/>
      <c r="H286" s="191"/>
      <c r="I286" s="194"/>
      <c r="J286" s="205">
        <f>BK286</f>
        <v>0</v>
      </c>
      <c r="K286" s="191"/>
      <c r="L286" s="196"/>
      <c r="M286" s="197"/>
      <c r="N286" s="198"/>
      <c r="O286" s="198"/>
      <c r="P286" s="199">
        <f>SUM(P287:P289)</f>
        <v>0</v>
      </c>
      <c r="Q286" s="198"/>
      <c r="R286" s="199">
        <f>SUM(R287:R289)</f>
        <v>0</v>
      </c>
      <c r="S286" s="198"/>
      <c r="T286" s="200">
        <f>SUM(T287:T289)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01" t="s">
        <v>84</v>
      </c>
      <c r="AT286" s="202" t="s">
        <v>75</v>
      </c>
      <c r="AU286" s="202" t="s">
        <v>84</v>
      </c>
      <c r="AY286" s="201" t="s">
        <v>133</v>
      </c>
      <c r="BK286" s="203">
        <f>SUM(BK287:BK289)</f>
        <v>0</v>
      </c>
    </row>
    <row r="287" spans="1:65" s="2" customFormat="1" ht="21.75" customHeight="1">
      <c r="A287" s="40"/>
      <c r="B287" s="41"/>
      <c r="C287" s="206" t="s">
        <v>398</v>
      </c>
      <c r="D287" s="206" t="s">
        <v>135</v>
      </c>
      <c r="E287" s="207" t="s">
        <v>399</v>
      </c>
      <c r="F287" s="208" t="s">
        <v>400</v>
      </c>
      <c r="G287" s="209" t="s">
        <v>367</v>
      </c>
      <c r="H287" s="210">
        <v>1.851</v>
      </c>
      <c r="I287" s="211"/>
      <c r="J287" s="212">
        <f>ROUND(I287*H287,2)</f>
        <v>0</v>
      </c>
      <c r="K287" s="208" t="s">
        <v>139</v>
      </c>
      <c r="L287" s="46"/>
      <c r="M287" s="213" t="s">
        <v>19</v>
      </c>
      <c r="N287" s="214" t="s">
        <v>48</v>
      </c>
      <c r="O287" s="86"/>
      <c r="P287" s="215">
        <f>O287*H287</f>
        <v>0</v>
      </c>
      <c r="Q287" s="215">
        <v>0</v>
      </c>
      <c r="R287" s="215">
        <f>Q287*H287</f>
        <v>0</v>
      </c>
      <c r="S287" s="215">
        <v>0</v>
      </c>
      <c r="T287" s="216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17" t="s">
        <v>140</v>
      </c>
      <c r="AT287" s="217" t="s">
        <v>135</v>
      </c>
      <c r="AU287" s="217" t="s">
        <v>141</v>
      </c>
      <c r="AY287" s="19" t="s">
        <v>133</v>
      </c>
      <c r="BE287" s="218">
        <f>IF(N287="základní",J287,0)</f>
        <v>0</v>
      </c>
      <c r="BF287" s="218">
        <f>IF(N287="snížená",J287,0)</f>
        <v>0</v>
      </c>
      <c r="BG287" s="218">
        <f>IF(N287="zákl. přenesená",J287,0)</f>
        <v>0</v>
      </c>
      <c r="BH287" s="218">
        <f>IF(N287="sníž. přenesená",J287,0)</f>
        <v>0</v>
      </c>
      <c r="BI287" s="218">
        <f>IF(N287="nulová",J287,0)</f>
        <v>0</v>
      </c>
      <c r="BJ287" s="19" t="s">
        <v>141</v>
      </c>
      <c r="BK287" s="218">
        <f>ROUND(I287*H287,2)</f>
        <v>0</v>
      </c>
      <c r="BL287" s="19" t="s">
        <v>140</v>
      </c>
      <c r="BM287" s="217" t="s">
        <v>696</v>
      </c>
    </row>
    <row r="288" spans="1:47" s="2" customFormat="1" ht="12">
      <c r="A288" s="40"/>
      <c r="B288" s="41"/>
      <c r="C288" s="42"/>
      <c r="D288" s="219" t="s">
        <v>143</v>
      </c>
      <c r="E288" s="42"/>
      <c r="F288" s="220" t="s">
        <v>402</v>
      </c>
      <c r="G288" s="42"/>
      <c r="H288" s="42"/>
      <c r="I288" s="221"/>
      <c r="J288" s="42"/>
      <c r="K288" s="42"/>
      <c r="L288" s="46"/>
      <c r="M288" s="222"/>
      <c r="N288" s="223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143</v>
      </c>
      <c r="AU288" s="19" t="s">
        <v>141</v>
      </c>
    </row>
    <row r="289" spans="1:47" s="2" customFormat="1" ht="12">
      <c r="A289" s="40"/>
      <c r="B289" s="41"/>
      <c r="C289" s="42"/>
      <c r="D289" s="224" t="s">
        <v>145</v>
      </c>
      <c r="E289" s="42"/>
      <c r="F289" s="225" t="s">
        <v>403</v>
      </c>
      <c r="G289" s="42"/>
      <c r="H289" s="42"/>
      <c r="I289" s="221"/>
      <c r="J289" s="42"/>
      <c r="K289" s="42"/>
      <c r="L289" s="46"/>
      <c r="M289" s="222"/>
      <c r="N289" s="223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145</v>
      </c>
      <c r="AU289" s="19" t="s">
        <v>141</v>
      </c>
    </row>
    <row r="290" spans="1:63" s="12" customFormat="1" ht="25.9" customHeight="1">
      <c r="A290" s="12"/>
      <c r="B290" s="190"/>
      <c r="C290" s="191"/>
      <c r="D290" s="192" t="s">
        <v>75</v>
      </c>
      <c r="E290" s="193" t="s">
        <v>404</v>
      </c>
      <c r="F290" s="193" t="s">
        <v>405</v>
      </c>
      <c r="G290" s="191"/>
      <c r="H290" s="191"/>
      <c r="I290" s="194"/>
      <c r="J290" s="195">
        <f>BK290</f>
        <v>0</v>
      </c>
      <c r="K290" s="191"/>
      <c r="L290" s="196"/>
      <c r="M290" s="197"/>
      <c r="N290" s="198"/>
      <c r="O290" s="198"/>
      <c r="P290" s="199">
        <f>P291+P324+P343+P358+P408+P418</f>
        <v>0</v>
      </c>
      <c r="Q290" s="198"/>
      <c r="R290" s="199">
        <f>R291+R324+R343+R358+R408+R418</f>
        <v>0.36800381</v>
      </c>
      <c r="S290" s="198"/>
      <c r="T290" s="200">
        <f>T291+T324+T343+T358+T408+T418</f>
        <v>0.6318124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01" t="s">
        <v>141</v>
      </c>
      <c r="AT290" s="202" t="s">
        <v>75</v>
      </c>
      <c r="AU290" s="202" t="s">
        <v>76</v>
      </c>
      <c r="AY290" s="201" t="s">
        <v>133</v>
      </c>
      <c r="BK290" s="203">
        <f>BK291+BK324+BK343+BK358+BK408+BK418</f>
        <v>0</v>
      </c>
    </row>
    <row r="291" spans="1:63" s="12" customFormat="1" ht="22.8" customHeight="1">
      <c r="A291" s="12"/>
      <c r="B291" s="190"/>
      <c r="C291" s="191"/>
      <c r="D291" s="192" t="s">
        <v>75</v>
      </c>
      <c r="E291" s="204" t="s">
        <v>406</v>
      </c>
      <c r="F291" s="204" t="s">
        <v>407</v>
      </c>
      <c r="G291" s="191"/>
      <c r="H291" s="191"/>
      <c r="I291" s="194"/>
      <c r="J291" s="205">
        <f>BK291</f>
        <v>0</v>
      </c>
      <c r="K291" s="191"/>
      <c r="L291" s="196"/>
      <c r="M291" s="197"/>
      <c r="N291" s="198"/>
      <c r="O291" s="198"/>
      <c r="P291" s="199">
        <f>SUM(P292:P323)</f>
        <v>0</v>
      </c>
      <c r="Q291" s="198"/>
      <c r="R291" s="199">
        <f>SUM(R292:R323)</f>
        <v>0.07737711</v>
      </c>
      <c r="S291" s="198"/>
      <c r="T291" s="200">
        <f>SUM(T292:T323)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01" t="s">
        <v>141</v>
      </c>
      <c r="AT291" s="202" t="s">
        <v>75</v>
      </c>
      <c r="AU291" s="202" t="s">
        <v>84</v>
      </c>
      <c r="AY291" s="201" t="s">
        <v>133</v>
      </c>
      <c r="BK291" s="203">
        <f>SUM(BK292:BK323)</f>
        <v>0</v>
      </c>
    </row>
    <row r="292" spans="1:65" s="2" customFormat="1" ht="33" customHeight="1">
      <c r="A292" s="40"/>
      <c r="B292" s="41"/>
      <c r="C292" s="206" t="s">
        <v>408</v>
      </c>
      <c r="D292" s="206" t="s">
        <v>135</v>
      </c>
      <c r="E292" s="207" t="s">
        <v>409</v>
      </c>
      <c r="F292" s="208" t="s">
        <v>410</v>
      </c>
      <c r="G292" s="209" t="s">
        <v>138</v>
      </c>
      <c r="H292" s="210">
        <v>14.045</v>
      </c>
      <c r="I292" s="211"/>
      <c r="J292" s="212">
        <f>ROUND(I292*H292,2)</f>
        <v>0</v>
      </c>
      <c r="K292" s="208" t="s">
        <v>139</v>
      </c>
      <c r="L292" s="46"/>
      <c r="M292" s="213" t="s">
        <v>19</v>
      </c>
      <c r="N292" s="214" t="s">
        <v>48</v>
      </c>
      <c r="O292" s="86"/>
      <c r="P292" s="215">
        <f>O292*H292</f>
        <v>0</v>
      </c>
      <c r="Q292" s="215">
        <v>0.00091</v>
      </c>
      <c r="R292" s="215">
        <f>Q292*H292</f>
        <v>0.01278095</v>
      </c>
      <c r="S292" s="215">
        <v>0</v>
      </c>
      <c r="T292" s="216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17" t="s">
        <v>253</v>
      </c>
      <c r="AT292" s="217" t="s">
        <v>135</v>
      </c>
      <c r="AU292" s="217" t="s">
        <v>141</v>
      </c>
      <c r="AY292" s="19" t="s">
        <v>133</v>
      </c>
      <c r="BE292" s="218">
        <f>IF(N292="základní",J292,0)</f>
        <v>0</v>
      </c>
      <c r="BF292" s="218">
        <f>IF(N292="snížená",J292,0)</f>
        <v>0</v>
      </c>
      <c r="BG292" s="218">
        <f>IF(N292="zákl. přenesená",J292,0)</f>
        <v>0</v>
      </c>
      <c r="BH292" s="218">
        <f>IF(N292="sníž. přenesená",J292,0)</f>
        <v>0</v>
      </c>
      <c r="BI292" s="218">
        <f>IF(N292="nulová",J292,0)</f>
        <v>0</v>
      </c>
      <c r="BJ292" s="19" t="s">
        <v>141</v>
      </c>
      <c r="BK292" s="218">
        <f>ROUND(I292*H292,2)</f>
        <v>0</v>
      </c>
      <c r="BL292" s="19" t="s">
        <v>253</v>
      </c>
      <c r="BM292" s="217" t="s">
        <v>697</v>
      </c>
    </row>
    <row r="293" spans="1:47" s="2" customFormat="1" ht="12">
      <c r="A293" s="40"/>
      <c r="B293" s="41"/>
      <c r="C293" s="42"/>
      <c r="D293" s="219" t="s">
        <v>143</v>
      </c>
      <c r="E293" s="42"/>
      <c r="F293" s="220" t="s">
        <v>412</v>
      </c>
      <c r="G293" s="42"/>
      <c r="H293" s="42"/>
      <c r="I293" s="221"/>
      <c r="J293" s="42"/>
      <c r="K293" s="42"/>
      <c r="L293" s="46"/>
      <c r="M293" s="222"/>
      <c r="N293" s="223"/>
      <c r="O293" s="86"/>
      <c r="P293" s="86"/>
      <c r="Q293" s="86"/>
      <c r="R293" s="86"/>
      <c r="S293" s="86"/>
      <c r="T293" s="87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143</v>
      </c>
      <c r="AU293" s="19" t="s">
        <v>141</v>
      </c>
    </row>
    <row r="294" spans="1:47" s="2" customFormat="1" ht="12">
      <c r="A294" s="40"/>
      <c r="B294" s="41"/>
      <c r="C294" s="42"/>
      <c r="D294" s="224" t="s">
        <v>145</v>
      </c>
      <c r="E294" s="42"/>
      <c r="F294" s="225" t="s">
        <v>413</v>
      </c>
      <c r="G294" s="42"/>
      <c r="H294" s="42"/>
      <c r="I294" s="221"/>
      <c r="J294" s="42"/>
      <c r="K294" s="42"/>
      <c r="L294" s="46"/>
      <c r="M294" s="222"/>
      <c r="N294" s="223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145</v>
      </c>
      <c r="AU294" s="19" t="s">
        <v>141</v>
      </c>
    </row>
    <row r="295" spans="1:51" s="14" customFormat="1" ht="12">
      <c r="A295" s="14"/>
      <c r="B295" s="237"/>
      <c r="C295" s="238"/>
      <c r="D295" s="219" t="s">
        <v>147</v>
      </c>
      <c r="E295" s="239" t="s">
        <v>19</v>
      </c>
      <c r="F295" s="240" t="s">
        <v>171</v>
      </c>
      <c r="G295" s="238"/>
      <c r="H295" s="239" t="s">
        <v>19</v>
      </c>
      <c r="I295" s="241"/>
      <c r="J295" s="238"/>
      <c r="K295" s="238"/>
      <c r="L295" s="242"/>
      <c r="M295" s="243"/>
      <c r="N295" s="244"/>
      <c r="O295" s="244"/>
      <c r="P295" s="244"/>
      <c r="Q295" s="244"/>
      <c r="R295" s="244"/>
      <c r="S295" s="244"/>
      <c r="T295" s="245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6" t="s">
        <v>147</v>
      </c>
      <c r="AU295" s="246" t="s">
        <v>141</v>
      </c>
      <c r="AV295" s="14" t="s">
        <v>84</v>
      </c>
      <c r="AW295" s="14" t="s">
        <v>37</v>
      </c>
      <c r="AX295" s="14" t="s">
        <v>76</v>
      </c>
      <c r="AY295" s="246" t="s">
        <v>133</v>
      </c>
    </row>
    <row r="296" spans="1:51" s="13" customFormat="1" ht="12">
      <c r="A296" s="13"/>
      <c r="B296" s="226"/>
      <c r="C296" s="227"/>
      <c r="D296" s="219" t="s">
        <v>147</v>
      </c>
      <c r="E296" s="228" t="s">
        <v>19</v>
      </c>
      <c r="F296" s="229" t="s">
        <v>686</v>
      </c>
      <c r="G296" s="227"/>
      <c r="H296" s="230">
        <v>15.238</v>
      </c>
      <c r="I296" s="231"/>
      <c r="J296" s="227"/>
      <c r="K296" s="227"/>
      <c r="L296" s="232"/>
      <c r="M296" s="233"/>
      <c r="N296" s="234"/>
      <c r="O296" s="234"/>
      <c r="P296" s="234"/>
      <c r="Q296" s="234"/>
      <c r="R296" s="234"/>
      <c r="S296" s="234"/>
      <c r="T296" s="235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6" t="s">
        <v>147</v>
      </c>
      <c r="AU296" s="236" t="s">
        <v>141</v>
      </c>
      <c r="AV296" s="13" t="s">
        <v>141</v>
      </c>
      <c r="AW296" s="13" t="s">
        <v>37</v>
      </c>
      <c r="AX296" s="13" t="s">
        <v>76</v>
      </c>
      <c r="AY296" s="236" t="s">
        <v>133</v>
      </c>
    </row>
    <row r="297" spans="1:51" s="13" customFormat="1" ht="12">
      <c r="A297" s="13"/>
      <c r="B297" s="226"/>
      <c r="C297" s="227"/>
      <c r="D297" s="219" t="s">
        <v>147</v>
      </c>
      <c r="E297" s="228" t="s">
        <v>19</v>
      </c>
      <c r="F297" s="229" t="s">
        <v>655</v>
      </c>
      <c r="G297" s="227"/>
      <c r="H297" s="230">
        <v>-1.06</v>
      </c>
      <c r="I297" s="231"/>
      <c r="J297" s="227"/>
      <c r="K297" s="227"/>
      <c r="L297" s="232"/>
      <c r="M297" s="233"/>
      <c r="N297" s="234"/>
      <c r="O297" s="234"/>
      <c r="P297" s="234"/>
      <c r="Q297" s="234"/>
      <c r="R297" s="234"/>
      <c r="S297" s="234"/>
      <c r="T297" s="235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6" t="s">
        <v>147</v>
      </c>
      <c r="AU297" s="236" t="s">
        <v>141</v>
      </c>
      <c r="AV297" s="13" t="s">
        <v>141</v>
      </c>
      <c r="AW297" s="13" t="s">
        <v>37</v>
      </c>
      <c r="AX297" s="13" t="s">
        <v>76</v>
      </c>
      <c r="AY297" s="236" t="s">
        <v>133</v>
      </c>
    </row>
    <row r="298" spans="1:51" s="13" customFormat="1" ht="12">
      <c r="A298" s="13"/>
      <c r="B298" s="226"/>
      <c r="C298" s="227"/>
      <c r="D298" s="219" t="s">
        <v>147</v>
      </c>
      <c r="E298" s="228" t="s">
        <v>19</v>
      </c>
      <c r="F298" s="229" t="s">
        <v>656</v>
      </c>
      <c r="G298" s="227"/>
      <c r="H298" s="230">
        <v>-1.361</v>
      </c>
      <c r="I298" s="231"/>
      <c r="J298" s="227"/>
      <c r="K298" s="227"/>
      <c r="L298" s="232"/>
      <c r="M298" s="233"/>
      <c r="N298" s="234"/>
      <c r="O298" s="234"/>
      <c r="P298" s="234"/>
      <c r="Q298" s="234"/>
      <c r="R298" s="234"/>
      <c r="S298" s="234"/>
      <c r="T298" s="235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6" t="s">
        <v>147</v>
      </c>
      <c r="AU298" s="236" t="s">
        <v>141</v>
      </c>
      <c r="AV298" s="13" t="s">
        <v>141</v>
      </c>
      <c r="AW298" s="13" t="s">
        <v>37</v>
      </c>
      <c r="AX298" s="13" t="s">
        <v>76</v>
      </c>
      <c r="AY298" s="236" t="s">
        <v>133</v>
      </c>
    </row>
    <row r="299" spans="1:51" s="13" customFormat="1" ht="12">
      <c r="A299" s="13"/>
      <c r="B299" s="226"/>
      <c r="C299" s="227"/>
      <c r="D299" s="219" t="s">
        <v>147</v>
      </c>
      <c r="E299" s="228" t="s">
        <v>19</v>
      </c>
      <c r="F299" s="229" t="s">
        <v>657</v>
      </c>
      <c r="G299" s="227"/>
      <c r="H299" s="230">
        <v>1.228</v>
      </c>
      <c r="I299" s="231"/>
      <c r="J299" s="227"/>
      <c r="K299" s="227"/>
      <c r="L299" s="232"/>
      <c r="M299" s="233"/>
      <c r="N299" s="234"/>
      <c r="O299" s="234"/>
      <c r="P299" s="234"/>
      <c r="Q299" s="234"/>
      <c r="R299" s="234"/>
      <c r="S299" s="234"/>
      <c r="T299" s="235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6" t="s">
        <v>147</v>
      </c>
      <c r="AU299" s="236" t="s">
        <v>141</v>
      </c>
      <c r="AV299" s="13" t="s">
        <v>141</v>
      </c>
      <c r="AW299" s="13" t="s">
        <v>37</v>
      </c>
      <c r="AX299" s="13" t="s">
        <v>76</v>
      </c>
      <c r="AY299" s="236" t="s">
        <v>133</v>
      </c>
    </row>
    <row r="300" spans="1:51" s="16" customFormat="1" ht="12">
      <c r="A300" s="16"/>
      <c r="B300" s="258"/>
      <c r="C300" s="259"/>
      <c r="D300" s="219" t="s">
        <v>147</v>
      </c>
      <c r="E300" s="260" t="s">
        <v>19</v>
      </c>
      <c r="F300" s="261" t="s">
        <v>180</v>
      </c>
      <c r="G300" s="259"/>
      <c r="H300" s="262">
        <v>14.045</v>
      </c>
      <c r="I300" s="263"/>
      <c r="J300" s="259"/>
      <c r="K300" s="259"/>
      <c r="L300" s="264"/>
      <c r="M300" s="265"/>
      <c r="N300" s="266"/>
      <c r="O300" s="266"/>
      <c r="P300" s="266"/>
      <c r="Q300" s="266"/>
      <c r="R300" s="266"/>
      <c r="S300" s="266"/>
      <c r="T300" s="267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T300" s="268" t="s">
        <v>147</v>
      </c>
      <c r="AU300" s="268" t="s">
        <v>141</v>
      </c>
      <c r="AV300" s="16" t="s">
        <v>140</v>
      </c>
      <c r="AW300" s="16" t="s">
        <v>37</v>
      </c>
      <c r="AX300" s="16" t="s">
        <v>84</v>
      </c>
      <c r="AY300" s="268" t="s">
        <v>133</v>
      </c>
    </row>
    <row r="301" spans="1:65" s="2" customFormat="1" ht="24.15" customHeight="1">
      <c r="A301" s="40"/>
      <c r="B301" s="41"/>
      <c r="C301" s="206" t="s">
        <v>414</v>
      </c>
      <c r="D301" s="206" t="s">
        <v>135</v>
      </c>
      <c r="E301" s="207" t="s">
        <v>415</v>
      </c>
      <c r="F301" s="208" t="s">
        <v>416</v>
      </c>
      <c r="G301" s="209" t="s">
        <v>256</v>
      </c>
      <c r="H301" s="210">
        <v>19.63</v>
      </c>
      <c r="I301" s="211"/>
      <c r="J301" s="212">
        <f>ROUND(I301*H301,2)</f>
        <v>0</v>
      </c>
      <c r="K301" s="208" t="s">
        <v>139</v>
      </c>
      <c r="L301" s="46"/>
      <c r="M301" s="213" t="s">
        <v>19</v>
      </c>
      <c r="N301" s="214" t="s">
        <v>48</v>
      </c>
      <c r="O301" s="86"/>
      <c r="P301" s="215">
        <f>O301*H301</f>
        <v>0</v>
      </c>
      <c r="Q301" s="215">
        <v>0.00016</v>
      </c>
      <c r="R301" s="215">
        <f>Q301*H301</f>
        <v>0.0031408</v>
      </c>
      <c r="S301" s="215">
        <v>0</v>
      </c>
      <c r="T301" s="216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17" t="s">
        <v>253</v>
      </c>
      <c r="AT301" s="217" t="s">
        <v>135</v>
      </c>
      <c r="AU301" s="217" t="s">
        <v>141</v>
      </c>
      <c r="AY301" s="19" t="s">
        <v>133</v>
      </c>
      <c r="BE301" s="218">
        <f>IF(N301="základní",J301,0)</f>
        <v>0</v>
      </c>
      <c r="BF301" s="218">
        <f>IF(N301="snížená",J301,0)</f>
        <v>0</v>
      </c>
      <c r="BG301" s="218">
        <f>IF(N301="zákl. přenesená",J301,0)</f>
        <v>0</v>
      </c>
      <c r="BH301" s="218">
        <f>IF(N301="sníž. přenesená",J301,0)</f>
        <v>0</v>
      </c>
      <c r="BI301" s="218">
        <f>IF(N301="nulová",J301,0)</f>
        <v>0</v>
      </c>
      <c r="BJ301" s="19" t="s">
        <v>141</v>
      </c>
      <c r="BK301" s="218">
        <f>ROUND(I301*H301,2)</f>
        <v>0</v>
      </c>
      <c r="BL301" s="19" t="s">
        <v>253</v>
      </c>
      <c r="BM301" s="217" t="s">
        <v>698</v>
      </c>
    </row>
    <row r="302" spans="1:47" s="2" customFormat="1" ht="12">
      <c r="A302" s="40"/>
      <c r="B302" s="41"/>
      <c r="C302" s="42"/>
      <c r="D302" s="219" t="s">
        <v>143</v>
      </c>
      <c r="E302" s="42"/>
      <c r="F302" s="220" t="s">
        <v>418</v>
      </c>
      <c r="G302" s="42"/>
      <c r="H302" s="42"/>
      <c r="I302" s="221"/>
      <c r="J302" s="42"/>
      <c r="K302" s="42"/>
      <c r="L302" s="46"/>
      <c r="M302" s="222"/>
      <c r="N302" s="223"/>
      <c r="O302" s="86"/>
      <c r="P302" s="86"/>
      <c r="Q302" s="86"/>
      <c r="R302" s="86"/>
      <c r="S302" s="86"/>
      <c r="T302" s="87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T302" s="19" t="s">
        <v>143</v>
      </c>
      <c r="AU302" s="19" t="s">
        <v>141</v>
      </c>
    </row>
    <row r="303" spans="1:47" s="2" customFormat="1" ht="12">
      <c r="A303" s="40"/>
      <c r="B303" s="41"/>
      <c r="C303" s="42"/>
      <c r="D303" s="224" t="s">
        <v>145</v>
      </c>
      <c r="E303" s="42"/>
      <c r="F303" s="225" t="s">
        <v>419</v>
      </c>
      <c r="G303" s="42"/>
      <c r="H303" s="42"/>
      <c r="I303" s="221"/>
      <c r="J303" s="42"/>
      <c r="K303" s="42"/>
      <c r="L303" s="46"/>
      <c r="M303" s="222"/>
      <c r="N303" s="223"/>
      <c r="O303" s="86"/>
      <c r="P303" s="86"/>
      <c r="Q303" s="86"/>
      <c r="R303" s="86"/>
      <c r="S303" s="86"/>
      <c r="T303" s="87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145</v>
      </c>
      <c r="AU303" s="19" t="s">
        <v>141</v>
      </c>
    </row>
    <row r="304" spans="1:51" s="14" customFormat="1" ht="12">
      <c r="A304" s="14"/>
      <c r="B304" s="237"/>
      <c r="C304" s="238"/>
      <c r="D304" s="219" t="s">
        <v>147</v>
      </c>
      <c r="E304" s="239" t="s">
        <v>19</v>
      </c>
      <c r="F304" s="240" t="s">
        <v>171</v>
      </c>
      <c r="G304" s="238"/>
      <c r="H304" s="239" t="s">
        <v>19</v>
      </c>
      <c r="I304" s="241"/>
      <c r="J304" s="238"/>
      <c r="K304" s="238"/>
      <c r="L304" s="242"/>
      <c r="M304" s="243"/>
      <c r="N304" s="244"/>
      <c r="O304" s="244"/>
      <c r="P304" s="244"/>
      <c r="Q304" s="244"/>
      <c r="R304" s="244"/>
      <c r="S304" s="244"/>
      <c r="T304" s="245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6" t="s">
        <v>147</v>
      </c>
      <c r="AU304" s="246" t="s">
        <v>141</v>
      </c>
      <c r="AV304" s="14" t="s">
        <v>84</v>
      </c>
      <c r="AW304" s="14" t="s">
        <v>37</v>
      </c>
      <c r="AX304" s="14" t="s">
        <v>76</v>
      </c>
      <c r="AY304" s="246" t="s">
        <v>133</v>
      </c>
    </row>
    <row r="305" spans="1:51" s="13" customFormat="1" ht="12">
      <c r="A305" s="13"/>
      <c r="B305" s="226"/>
      <c r="C305" s="227"/>
      <c r="D305" s="219" t="s">
        <v>147</v>
      </c>
      <c r="E305" s="228" t="s">
        <v>19</v>
      </c>
      <c r="F305" s="229" t="s">
        <v>699</v>
      </c>
      <c r="G305" s="227"/>
      <c r="H305" s="230">
        <v>19.79</v>
      </c>
      <c r="I305" s="231"/>
      <c r="J305" s="227"/>
      <c r="K305" s="227"/>
      <c r="L305" s="232"/>
      <c r="M305" s="233"/>
      <c r="N305" s="234"/>
      <c r="O305" s="234"/>
      <c r="P305" s="234"/>
      <c r="Q305" s="234"/>
      <c r="R305" s="234"/>
      <c r="S305" s="234"/>
      <c r="T305" s="235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6" t="s">
        <v>147</v>
      </c>
      <c r="AU305" s="236" t="s">
        <v>141</v>
      </c>
      <c r="AV305" s="13" t="s">
        <v>141</v>
      </c>
      <c r="AW305" s="13" t="s">
        <v>37</v>
      </c>
      <c r="AX305" s="13" t="s">
        <v>76</v>
      </c>
      <c r="AY305" s="236" t="s">
        <v>133</v>
      </c>
    </row>
    <row r="306" spans="1:51" s="13" customFormat="1" ht="12">
      <c r="A306" s="13"/>
      <c r="B306" s="226"/>
      <c r="C306" s="227"/>
      <c r="D306" s="219" t="s">
        <v>147</v>
      </c>
      <c r="E306" s="228" t="s">
        <v>19</v>
      </c>
      <c r="F306" s="229" t="s">
        <v>700</v>
      </c>
      <c r="G306" s="227"/>
      <c r="H306" s="230">
        <v>-1.64</v>
      </c>
      <c r="I306" s="231"/>
      <c r="J306" s="227"/>
      <c r="K306" s="227"/>
      <c r="L306" s="232"/>
      <c r="M306" s="233"/>
      <c r="N306" s="234"/>
      <c r="O306" s="234"/>
      <c r="P306" s="234"/>
      <c r="Q306" s="234"/>
      <c r="R306" s="234"/>
      <c r="S306" s="234"/>
      <c r="T306" s="235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6" t="s">
        <v>147</v>
      </c>
      <c r="AU306" s="236" t="s">
        <v>141</v>
      </c>
      <c r="AV306" s="13" t="s">
        <v>141</v>
      </c>
      <c r="AW306" s="13" t="s">
        <v>37</v>
      </c>
      <c r="AX306" s="13" t="s">
        <v>76</v>
      </c>
      <c r="AY306" s="236" t="s">
        <v>133</v>
      </c>
    </row>
    <row r="307" spans="1:51" s="13" customFormat="1" ht="12">
      <c r="A307" s="13"/>
      <c r="B307" s="226"/>
      <c r="C307" s="227"/>
      <c r="D307" s="219" t="s">
        <v>147</v>
      </c>
      <c r="E307" s="228" t="s">
        <v>19</v>
      </c>
      <c r="F307" s="229" t="s">
        <v>701</v>
      </c>
      <c r="G307" s="227"/>
      <c r="H307" s="230">
        <v>1.48</v>
      </c>
      <c r="I307" s="231"/>
      <c r="J307" s="227"/>
      <c r="K307" s="227"/>
      <c r="L307" s="232"/>
      <c r="M307" s="233"/>
      <c r="N307" s="234"/>
      <c r="O307" s="234"/>
      <c r="P307" s="234"/>
      <c r="Q307" s="234"/>
      <c r="R307" s="234"/>
      <c r="S307" s="234"/>
      <c r="T307" s="235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6" t="s">
        <v>147</v>
      </c>
      <c r="AU307" s="236" t="s">
        <v>141</v>
      </c>
      <c r="AV307" s="13" t="s">
        <v>141</v>
      </c>
      <c r="AW307" s="13" t="s">
        <v>37</v>
      </c>
      <c r="AX307" s="13" t="s">
        <v>76</v>
      </c>
      <c r="AY307" s="236" t="s">
        <v>133</v>
      </c>
    </row>
    <row r="308" spans="1:51" s="16" customFormat="1" ht="12">
      <c r="A308" s="16"/>
      <c r="B308" s="258"/>
      <c r="C308" s="259"/>
      <c r="D308" s="219" t="s">
        <v>147</v>
      </c>
      <c r="E308" s="260" t="s">
        <v>19</v>
      </c>
      <c r="F308" s="261" t="s">
        <v>180</v>
      </c>
      <c r="G308" s="259"/>
      <c r="H308" s="262">
        <v>19.63</v>
      </c>
      <c r="I308" s="263"/>
      <c r="J308" s="259"/>
      <c r="K308" s="259"/>
      <c r="L308" s="264"/>
      <c r="M308" s="265"/>
      <c r="N308" s="266"/>
      <c r="O308" s="266"/>
      <c r="P308" s="266"/>
      <c r="Q308" s="266"/>
      <c r="R308" s="266"/>
      <c r="S308" s="266"/>
      <c r="T308" s="267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T308" s="268" t="s">
        <v>147</v>
      </c>
      <c r="AU308" s="268" t="s">
        <v>141</v>
      </c>
      <c r="AV308" s="16" t="s">
        <v>140</v>
      </c>
      <c r="AW308" s="16" t="s">
        <v>37</v>
      </c>
      <c r="AX308" s="16" t="s">
        <v>84</v>
      </c>
      <c r="AY308" s="268" t="s">
        <v>133</v>
      </c>
    </row>
    <row r="309" spans="1:65" s="2" customFormat="1" ht="37.8" customHeight="1">
      <c r="A309" s="40"/>
      <c r="B309" s="41"/>
      <c r="C309" s="206" t="s">
        <v>424</v>
      </c>
      <c r="D309" s="206" t="s">
        <v>135</v>
      </c>
      <c r="E309" s="207" t="s">
        <v>425</v>
      </c>
      <c r="F309" s="208" t="s">
        <v>426</v>
      </c>
      <c r="G309" s="209" t="s">
        <v>138</v>
      </c>
      <c r="H309" s="210">
        <v>8.704</v>
      </c>
      <c r="I309" s="211"/>
      <c r="J309" s="212">
        <f>ROUND(I309*H309,2)</f>
        <v>0</v>
      </c>
      <c r="K309" s="208" t="s">
        <v>139</v>
      </c>
      <c r="L309" s="46"/>
      <c r="M309" s="213" t="s">
        <v>19</v>
      </c>
      <c r="N309" s="214" t="s">
        <v>48</v>
      </c>
      <c r="O309" s="86"/>
      <c r="P309" s="215">
        <f>O309*H309</f>
        <v>0</v>
      </c>
      <c r="Q309" s="215">
        <v>0.006</v>
      </c>
      <c r="R309" s="215">
        <f>Q309*H309</f>
        <v>0.052224000000000007</v>
      </c>
      <c r="S309" s="215">
        <v>0</v>
      </c>
      <c r="T309" s="216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17" t="s">
        <v>253</v>
      </c>
      <c r="AT309" s="217" t="s">
        <v>135</v>
      </c>
      <c r="AU309" s="217" t="s">
        <v>141</v>
      </c>
      <c r="AY309" s="19" t="s">
        <v>133</v>
      </c>
      <c r="BE309" s="218">
        <f>IF(N309="základní",J309,0)</f>
        <v>0</v>
      </c>
      <c r="BF309" s="218">
        <f>IF(N309="snížená",J309,0)</f>
        <v>0</v>
      </c>
      <c r="BG309" s="218">
        <f>IF(N309="zákl. přenesená",J309,0)</f>
        <v>0</v>
      </c>
      <c r="BH309" s="218">
        <f>IF(N309="sníž. přenesená",J309,0)</f>
        <v>0</v>
      </c>
      <c r="BI309" s="218">
        <f>IF(N309="nulová",J309,0)</f>
        <v>0</v>
      </c>
      <c r="BJ309" s="19" t="s">
        <v>141</v>
      </c>
      <c r="BK309" s="218">
        <f>ROUND(I309*H309,2)</f>
        <v>0</v>
      </c>
      <c r="BL309" s="19" t="s">
        <v>253</v>
      </c>
      <c r="BM309" s="217" t="s">
        <v>702</v>
      </c>
    </row>
    <row r="310" spans="1:47" s="2" customFormat="1" ht="12">
      <c r="A310" s="40"/>
      <c r="B310" s="41"/>
      <c r="C310" s="42"/>
      <c r="D310" s="219" t="s">
        <v>143</v>
      </c>
      <c r="E310" s="42"/>
      <c r="F310" s="220" t="s">
        <v>428</v>
      </c>
      <c r="G310" s="42"/>
      <c r="H310" s="42"/>
      <c r="I310" s="221"/>
      <c r="J310" s="42"/>
      <c r="K310" s="42"/>
      <c r="L310" s="46"/>
      <c r="M310" s="222"/>
      <c r="N310" s="223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143</v>
      </c>
      <c r="AU310" s="19" t="s">
        <v>141</v>
      </c>
    </row>
    <row r="311" spans="1:47" s="2" customFormat="1" ht="12">
      <c r="A311" s="40"/>
      <c r="B311" s="41"/>
      <c r="C311" s="42"/>
      <c r="D311" s="224" t="s">
        <v>145</v>
      </c>
      <c r="E311" s="42"/>
      <c r="F311" s="225" t="s">
        <v>429</v>
      </c>
      <c r="G311" s="42"/>
      <c r="H311" s="42"/>
      <c r="I311" s="221"/>
      <c r="J311" s="42"/>
      <c r="K311" s="42"/>
      <c r="L311" s="46"/>
      <c r="M311" s="222"/>
      <c r="N311" s="223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9" t="s">
        <v>145</v>
      </c>
      <c r="AU311" s="19" t="s">
        <v>141</v>
      </c>
    </row>
    <row r="312" spans="1:51" s="13" customFormat="1" ht="12">
      <c r="A312" s="13"/>
      <c r="B312" s="226"/>
      <c r="C312" s="227"/>
      <c r="D312" s="219" t="s">
        <v>147</v>
      </c>
      <c r="E312" s="228" t="s">
        <v>19</v>
      </c>
      <c r="F312" s="229" t="s">
        <v>251</v>
      </c>
      <c r="G312" s="227"/>
      <c r="H312" s="230">
        <v>1.7</v>
      </c>
      <c r="I312" s="231"/>
      <c r="J312" s="227"/>
      <c r="K312" s="227"/>
      <c r="L312" s="232"/>
      <c r="M312" s="233"/>
      <c r="N312" s="234"/>
      <c r="O312" s="234"/>
      <c r="P312" s="234"/>
      <c r="Q312" s="234"/>
      <c r="R312" s="234"/>
      <c r="S312" s="234"/>
      <c r="T312" s="235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6" t="s">
        <v>147</v>
      </c>
      <c r="AU312" s="236" t="s">
        <v>141</v>
      </c>
      <c r="AV312" s="13" t="s">
        <v>141</v>
      </c>
      <c r="AW312" s="13" t="s">
        <v>37</v>
      </c>
      <c r="AX312" s="13" t="s">
        <v>76</v>
      </c>
      <c r="AY312" s="236" t="s">
        <v>133</v>
      </c>
    </row>
    <row r="313" spans="1:51" s="13" customFormat="1" ht="12">
      <c r="A313" s="13"/>
      <c r="B313" s="226"/>
      <c r="C313" s="227"/>
      <c r="D313" s="219" t="s">
        <v>147</v>
      </c>
      <c r="E313" s="228" t="s">
        <v>19</v>
      </c>
      <c r="F313" s="229" t="s">
        <v>252</v>
      </c>
      <c r="G313" s="227"/>
      <c r="H313" s="230">
        <v>2.652</v>
      </c>
      <c r="I313" s="231"/>
      <c r="J313" s="227"/>
      <c r="K313" s="227"/>
      <c r="L313" s="232"/>
      <c r="M313" s="233"/>
      <c r="N313" s="234"/>
      <c r="O313" s="234"/>
      <c r="P313" s="234"/>
      <c r="Q313" s="234"/>
      <c r="R313" s="234"/>
      <c r="S313" s="234"/>
      <c r="T313" s="235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6" t="s">
        <v>147</v>
      </c>
      <c r="AU313" s="236" t="s">
        <v>141</v>
      </c>
      <c r="AV313" s="13" t="s">
        <v>141</v>
      </c>
      <c r="AW313" s="13" t="s">
        <v>37</v>
      </c>
      <c r="AX313" s="13" t="s">
        <v>76</v>
      </c>
      <c r="AY313" s="236" t="s">
        <v>133</v>
      </c>
    </row>
    <row r="314" spans="1:51" s="16" customFormat="1" ht="12">
      <c r="A314" s="16"/>
      <c r="B314" s="258"/>
      <c r="C314" s="259"/>
      <c r="D314" s="219" t="s">
        <v>147</v>
      </c>
      <c r="E314" s="260" t="s">
        <v>19</v>
      </c>
      <c r="F314" s="261" t="s">
        <v>180</v>
      </c>
      <c r="G314" s="259"/>
      <c r="H314" s="262">
        <v>4.352</v>
      </c>
      <c r="I314" s="263"/>
      <c r="J314" s="259"/>
      <c r="K314" s="259"/>
      <c r="L314" s="264"/>
      <c r="M314" s="265"/>
      <c r="N314" s="266"/>
      <c r="O314" s="266"/>
      <c r="P314" s="266"/>
      <c r="Q314" s="266"/>
      <c r="R314" s="266"/>
      <c r="S314" s="266"/>
      <c r="T314" s="267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T314" s="268" t="s">
        <v>147</v>
      </c>
      <c r="AU314" s="268" t="s">
        <v>141</v>
      </c>
      <c r="AV314" s="16" t="s">
        <v>140</v>
      </c>
      <c r="AW314" s="16" t="s">
        <v>37</v>
      </c>
      <c r="AX314" s="16" t="s">
        <v>84</v>
      </c>
      <c r="AY314" s="268" t="s">
        <v>133</v>
      </c>
    </row>
    <row r="315" spans="1:51" s="13" customFormat="1" ht="12">
      <c r="A315" s="13"/>
      <c r="B315" s="226"/>
      <c r="C315" s="227"/>
      <c r="D315" s="219" t="s">
        <v>147</v>
      </c>
      <c r="E315" s="227"/>
      <c r="F315" s="229" t="s">
        <v>430</v>
      </c>
      <c r="G315" s="227"/>
      <c r="H315" s="230">
        <v>8.704</v>
      </c>
      <c r="I315" s="231"/>
      <c r="J315" s="227"/>
      <c r="K315" s="227"/>
      <c r="L315" s="232"/>
      <c r="M315" s="233"/>
      <c r="N315" s="234"/>
      <c r="O315" s="234"/>
      <c r="P315" s="234"/>
      <c r="Q315" s="234"/>
      <c r="R315" s="234"/>
      <c r="S315" s="234"/>
      <c r="T315" s="235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6" t="s">
        <v>147</v>
      </c>
      <c r="AU315" s="236" t="s">
        <v>141</v>
      </c>
      <c r="AV315" s="13" t="s">
        <v>141</v>
      </c>
      <c r="AW315" s="13" t="s">
        <v>4</v>
      </c>
      <c r="AX315" s="13" t="s">
        <v>84</v>
      </c>
      <c r="AY315" s="236" t="s">
        <v>133</v>
      </c>
    </row>
    <row r="316" spans="1:65" s="2" customFormat="1" ht="37.8" customHeight="1">
      <c r="A316" s="40"/>
      <c r="B316" s="41"/>
      <c r="C316" s="206" t="s">
        <v>431</v>
      </c>
      <c r="D316" s="206" t="s">
        <v>135</v>
      </c>
      <c r="E316" s="207" t="s">
        <v>432</v>
      </c>
      <c r="F316" s="208" t="s">
        <v>433</v>
      </c>
      <c r="G316" s="209" t="s">
        <v>138</v>
      </c>
      <c r="H316" s="210">
        <v>1.536</v>
      </c>
      <c r="I316" s="211"/>
      <c r="J316" s="212">
        <f>ROUND(I316*H316,2)</f>
        <v>0</v>
      </c>
      <c r="K316" s="208" t="s">
        <v>139</v>
      </c>
      <c r="L316" s="46"/>
      <c r="M316" s="213" t="s">
        <v>19</v>
      </c>
      <c r="N316" s="214" t="s">
        <v>48</v>
      </c>
      <c r="O316" s="86"/>
      <c r="P316" s="215">
        <f>O316*H316</f>
        <v>0</v>
      </c>
      <c r="Q316" s="215">
        <v>0.00601</v>
      </c>
      <c r="R316" s="215">
        <f>Q316*H316</f>
        <v>0.00923136</v>
      </c>
      <c r="S316" s="215">
        <v>0</v>
      </c>
      <c r="T316" s="216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17" t="s">
        <v>253</v>
      </c>
      <c r="AT316" s="217" t="s">
        <v>135</v>
      </c>
      <c r="AU316" s="217" t="s">
        <v>141</v>
      </c>
      <c r="AY316" s="19" t="s">
        <v>133</v>
      </c>
      <c r="BE316" s="218">
        <f>IF(N316="základní",J316,0)</f>
        <v>0</v>
      </c>
      <c r="BF316" s="218">
        <f>IF(N316="snížená",J316,0)</f>
        <v>0</v>
      </c>
      <c r="BG316" s="218">
        <f>IF(N316="zákl. přenesená",J316,0)</f>
        <v>0</v>
      </c>
      <c r="BH316" s="218">
        <f>IF(N316="sníž. přenesená",J316,0)</f>
        <v>0</v>
      </c>
      <c r="BI316" s="218">
        <f>IF(N316="nulová",J316,0)</f>
        <v>0</v>
      </c>
      <c r="BJ316" s="19" t="s">
        <v>141</v>
      </c>
      <c r="BK316" s="218">
        <f>ROUND(I316*H316,2)</f>
        <v>0</v>
      </c>
      <c r="BL316" s="19" t="s">
        <v>253</v>
      </c>
      <c r="BM316" s="217" t="s">
        <v>703</v>
      </c>
    </row>
    <row r="317" spans="1:47" s="2" customFormat="1" ht="12">
      <c r="A317" s="40"/>
      <c r="B317" s="41"/>
      <c r="C317" s="42"/>
      <c r="D317" s="219" t="s">
        <v>143</v>
      </c>
      <c r="E317" s="42"/>
      <c r="F317" s="220" t="s">
        <v>435</v>
      </c>
      <c r="G317" s="42"/>
      <c r="H317" s="42"/>
      <c r="I317" s="221"/>
      <c r="J317" s="42"/>
      <c r="K317" s="42"/>
      <c r="L317" s="46"/>
      <c r="M317" s="222"/>
      <c r="N317" s="223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9" t="s">
        <v>143</v>
      </c>
      <c r="AU317" s="19" t="s">
        <v>141</v>
      </c>
    </row>
    <row r="318" spans="1:47" s="2" customFormat="1" ht="12">
      <c r="A318" s="40"/>
      <c r="B318" s="41"/>
      <c r="C318" s="42"/>
      <c r="D318" s="224" t="s">
        <v>145</v>
      </c>
      <c r="E318" s="42"/>
      <c r="F318" s="225" t="s">
        <v>436</v>
      </c>
      <c r="G318" s="42"/>
      <c r="H318" s="42"/>
      <c r="I318" s="221"/>
      <c r="J318" s="42"/>
      <c r="K318" s="42"/>
      <c r="L318" s="46"/>
      <c r="M318" s="222"/>
      <c r="N318" s="223"/>
      <c r="O318" s="86"/>
      <c r="P318" s="86"/>
      <c r="Q318" s="86"/>
      <c r="R318" s="86"/>
      <c r="S318" s="86"/>
      <c r="T318" s="87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9" t="s">
        <v>145</v>
      </c>
      <c r="AU318" s="19" t="s">
        <v>141</v>
      </c>
    </row>
    <row r="319" spans="1:51" s="13" customFormat="1" ht="12">
      <c r="A319" s="13"/>
      <c r="B319" s="226"/>
      <c r="C319" s="227"/>
      <c r="D319" s="219" t="s">
        <v>147</v>
      </c>
      <c r="E319" s="228" t="s">
        <v>19</v>
      </c>
      <c r="F319" s="229" t="s">
        <v>437</v>
      </c>
      <c r="G319" s="227"/>
      <c r="H319" s="230">
        <v>0.768</v>
      </c>
      <c r="I319" s="231"/>
      <c r="J319" s="227"/>
      <c r="K319" s="227"/>
      <c r="L319" s="232"/>
      <c r="M319" s="233"/>
      <c r="N319" s="234"/>
      <c r="O319" s="234"/>
      <c r="P319" s="234"/>
      <c r="Q319" s="234"/>
      <c r="R319" s="234"/>
      <c r="S319" s="234"/>
      <c r="T319" s="235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6" t="s">
        <v>147</v>
      </c>
      <c r="AU319" s="236" t="s">
        <v>141</v>
      </c>
      <c r="AV319" s="13" t="s">
        <v>141</v>
      </c>
      <c r="AW319" s="13" t="s">
        <v>37</v>
      </c>
      <c r="AX319" s="13" t="s">
        <v>84</v>
      </c>
      <c r="AY319" s="236" t="s">
        <v>133</v>
      </c>
    </row>
    <row r="320" spans="1:51" s="13" customFormat="1" ht="12">
      <c r="A320" s="13"/>
      <c r="B320" s="226"/>
      <c r="C320" s="227"/>
      <c r="D320" s="219" t="s">
        <v>147</v>
      </c>
      <c r="E320" s="227"/>
      <c r="F320" s="229" t="s">
        <v>438</v>
      </c>
      <c r="G320" s="227"/>
      <c r="H320" s="230">
        <v>1.536</v>
      </c>
      <c r="I320" s="231"/>
      <c r="J320" s="227"/>
      <c r="K320" s="227"/>
      <c r="L320" s="232"/>
      <c r="M320" s="233"/>
      <c r="N320" s="234"/>
      <c r="O320" s="234"/>
      <c r="P320" s="234"/>
      <c r="Q320" s="234"/>
      <c r="R320" s="234"/>
      <c r="S320" s="234"/>
      <c r="T320" s="235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6" t="s">
        <v>147</v>
      </c>
      <c r="AU320" s="236" t="s">
        <v>141</v>
      </c>
      <c r="AV320" s="13" t="s">
        <v>141</v>
      </c>
      <c r="AW320" s="13" t="s">
        <v>4</v>
      </c>
      <c r="AX320" s="13" t="s">
        <v>84</v>
      </c>
      <c r="AY320" s="236" t="s">
        <v>133</v>
      </c>
    </row>
    <row r="321" spans="1:65" s="2" customFormat="1" ht="33" customHeight="1">
      <c r="A321" s="40"/>
      <c r="B321" s="41"/>
      <c r="C321" s="206" t="s">
        <v>439</v>
      </c>
      <c r="D321" s="206" t="s">
        <v>135</v>
      </c>
      <c r="E321" s="207" t="s">
        <v>440</v>
      </c>
      <c r="F321" s="208" t="s">
        <v>441</v>
      </c>
      <c r="G321" s="209" t="s">
        <v>442</v>
      </c>
      <c r="H321" s="279"/>
      <c r="I321" s="211"/>
      <c r="J321" s="212">
        <f>ROUND(I321*H321,2)</f>
        <v>0</v>
      </c>
      <c r="K321" s="208" t="s">
        <v>139</v>
      </c>
      <c r="L321" s="46"/>
      <c r="M321" s="213" t="s">
        <v>19</v>
      </c>
      <c r="N321" s="214" t="s">
        <v>48</v>
      </c>
      <c r="O321" s="86"/>
      <c r="P321" s="215">
        <f>O321*H321</f>
        <v>0</v>
      </c>
      <c r="Q321" s="215">
        <v>0</v>
      </c>
      <c r="R321" s="215">
        <f>Q321*H321</f>
        <v>0</v>
      </c>
      <c r="S321" s="215">
        <v>0</v>
      </c>
      <c r="T321" s="216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17" t="s">
        <v>253</v>
      </c>
      <c r="AT321" s="217" t="s">
        <v>135</v>
      </c>
      <c r="AU321" s="217" t="s">
        <v>141</v>
      </c>
      <c r="AY321" s="19" t="s">
        <v>133</v>
      </c>
      <c r="BE321" s="218">
        <f>IF(N321="základní",J321,0)</f>
        <v>0</v>
      </c>
      <c r="BF321" s="218">
        <f>IF(N321="snížená",J321,0)</f>
        <v>0</v>
      </c>
      <c r="BG321" s="218">
        <f>IF(N321="zákl. přenesená",J321,0)</f>
        <v>0</v>
      </c>
      <c r="BH321" s="218">
        <f>IF(N321="sníž. přenesená",J321,0)</f>
        <v>0</v>
      </c>
      <c r="BI321" s="218">
        <f>IF(N321="nulová",J321,0)</f>
        <v>0</v>
      </c>
      <c r="BJ321" s="19" t="s">
        <v>141</v>
      </c>
      <c r="BK321" s="218">
        <f>ROUND(I321*H321,2)</f>
        <v>0</v>
      </c>
      <c r="BL321" s="19" t="s">
        <v>253</v>
      </c>
      <c r="BM321" s="217" t="s">
        <v>704</v>
      </c>
    </row>
    <row r="322" spans="1:47" s="2" customFormat="1" ht="12">
      <c r="A322" s="40"/>
      <c r="B322" s="41"/>
      <c r="C322" s="42"/>
      <c r="D322" s="219" t="s">
        <v>143</v>
      </c>
      <c r="E322" s="42"/>
      <c r="F322" s="220" t="s">
        <v>444</v>
      </c>
      <c r="G322" s="42"/>
      <c r="H322" s="42"/>
      <c r="I322" s="221"/>
      <c r="J322" s="42"/>
      <c r="K322" s="42"/>
      <c r="L322" s="46"/>
      <c r="M322" s="222"/>
      <c r="N322" s="223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143</v>
      </c>
      <c r="AU322" s="19" t="s">
        <v>141</v>
      </c>
    </row>
    <row r="323" spans="1:47" s="2" customFormat="1" ht="12">
      <c r="A323" s="40"/>
      <c r="B323" s="41"/>
      <c r="C323" s="42"/>
      <c r="D323" s="224" t="s">
        <v>145</v>
      </c>
      <c r="E323" s="42"/>
      <c r="F323" s="225" t="s">
        <v>445</v>
      </c>
      <c r="G323" s="42"/>
      <c r="H323" s="42"/>
      <c r="I323" s="221"/>
      <c r="J323" s="42"/>
      <c r="K323" s="42"/>
      <c r="L323" s="46"/>
      <c r="M323" s="222"/>
      <c r="N323" s="223"/>
      <c r="O323" s="86"/>
      <c r="P323" s="86"/>
      <c r="Q323" s="86"/>
      <c r="R323" s="86"/>
      <c r="S323" s="86"/>
      <c r="T323" s="87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T323" s="19" t="s">
        <v>145</v>
      </c>
      <c r="AU323" s="19" t="s">
        <v>141</v>
      </c>
    </row>
    <row r="324" spans="1:63" s="12" customFormat="1" ht="22.8" customHeight="1">
      <c r="A324" s="12"/>
      <c r="B324" s="190"/>
      <c r="C324" s="191"/>
      <c r="D324" s="192" t="s">
        <v>75</v>
      </c>
      <c r="E324" s="204" t="s">
        <v>446</v>
      </c>
      <c r="F324" s="204" t="s">
        <v>447</v>
      </c>
      <c r="G324" s="191"/>
      <c r="H324" s="191"/>
      <c r="I324" s="194"/>
      <c r="J324" s="205">
        <f>BK324</f>
        <v>0</v>
      </c>
      <c r="K324" s="191"/>
      <c r="L324" s="196"/>
      <c r="M324" s="197"/>
      <c r="N324" s="198"/>
      <c r="O324" s="198"/>
      <c r="P324" s="199">
        <f>SUM(P325:P342)</f>
        <v>0</v>
      </c>
      <c r="Q324" s="198"/>
      <c r="R324" s="199">
        <f>SUM(R325:R342)</f>
        <v>0.0154012</v>
      </c>
      <c r="S324" s="198"/>
      <c r="T324" s="200">
        <f>SUM(T325:T342)</f>
        <v>0.024708400000000002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01" t="s">
        <v>141</v>
      </c>
      <c r="AT324" s="202" t="s">
        <v>75</v>
      </c>
      <c r="AU324" s="202" t="s">
        <v>84</v>
      </c>
      <c r="AY324" s="201" t="s">
        <v>133</v>
      </c>
      <c r="BK324" s="203">
        <f>SUM(BK325:BK342)</f>
        <v>0</v>
      </c>
    </row>
    <row r="325" spans="1:65" s="2" customFormat="1" ht="21.75" customHeight="1">
      <c r="A325" s="40"/>
      <c r="B325" s="41"/>
      <c r="C325" s="206" t="s">
        <v>448</v>
      </c>
      <c r="D325" s="206" t="s">
        <v>135</v>
      </c>
      <c r="E325" s="207" t="s">
        <v>449</v>
      </c>
      <c r="F325" s="208" t="s">
        <v>450</v>
      </c>
      <c r="G325" s="209" t="s">
        <v>256</v>
      </c>
      <c r="H325" s="210">
        <v>11.08</v>
      </c>
      <c r="I325" s="211"/>
      <c r="J325" s="212">
        <f>ROUND(I325*H325,2)</f>
        <v>0</v>
      </c>
      <c r="K325" s="208" t="s">
        <v>139</v>
      </c>
      <c r="L325" s="46"/>
      <c r="M325" s="213" t="s">
        <v>19</v>
      </c>
      <c r="N325" s="214" t="s">
        <v>48</v>
      </c>
      <c r="O325" s="86"/>
      <c r="P325" s="215">
        <f>O325*H325</f>
        <v>0</v>
      </c>
      <c r="Q325" s="215">
        <v>0</v>
      </c>
      <c r="R325" s="215">
        <f>Q325*H325</f>
        <v>0</v>
      </c>
      <c r="S325" s="215">
        <v>0.00223</v>
      </c>
      <c r="T325" s="216">
        <f>S325*H325</f>
        <v>0.024708400000000002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17" t="s">
        <v>253</v>
      </c>
      <c r="AT325" s="217" t="s">
        <v>135</v>
      </c>
      <c r="AU325" s="217" t="s">
        <v>141</v>
      </c>
      <c r="AY325" s="19" t="s">
        <v>133</v>
      </c>
      <c r="BE325" s="218">
        <f>IF(N325="základní",J325,0)</f>
        <v>0</v>
      </c>
      <c r="BF325" s="218">
        <f>IF(N325="snížená",J325,0)</f>
        <v>0</v>
      </c>
      <c r="BG325" s="218">
        <f>IF(N325="zákl. přenesená",J325,0)</f>
        <v>0</v>
      </c>
      <c r="BH325" s="218">
        <f>IF(N325="sníž. přenesená",J325,0)</f>
        <v>0</v>
      </c>
      <c r="BI325" s="218">
        <f>IF(N325="nulová",J325,0)</f>
        <v>0</v>
      </c>
      <c r="BJ325" s="19" t="s">
        <v>141</v>
      </c>
      <c r="BK325" s="218">
        <f>ROUND(I325*H325,2)</f>
        <v>0</v>
      </c>
      <c r="BL325" s="19" t="s">
        <v>253</v>
      </c>
      <c r="BM325" s="217" t="s">
        <v>705</v>
      </c>
    </row>
    <row r="326" spans="1:47" s="2" customFormat="1" ht="12">
      <c r="A326" s="40"/>
      <c r="B326" s="41"/>
      <c r="C326" s="42"/>
      <c r="D326" s="219" t="s">
        <v>143</v>
      </c>
      <c r="E326" s="42"/>
      <c r="F326" s="220" t="s">
        <v>452</v>
      </c>
      <c r="G326" s="42"/>
      <c r="H326" s="42"/>
      <c r="I326" s="221"/>
      <c r="J326" s="42"/>
      <c r="K326" s="42"/>
      <c r="L326" s="46"/>
      <c r="M326" s="222"/>
      <c r="N326" s="223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143</v>
      </c>
      <c r="AU326" s="19" t="s">
        <v>141</v>
      </c>
    </row>
    <row r="327" spans="1:47" s="2" customFormat="1" ht="12">
      <c r="A327" s="40"/>
      <c r="B327" s="41"/>
      <c r="C327" s="42"/>
      <c r="D327" s="224" t="s">
        <v>145</v>
      </c>
      <c r="E327" s="42"/>
      <c r="F327" s="225" t="s">
        <v>453</v>
      </c>
      <c r="G327" s="42"/>
      <c r="H327" s="42"/>
      <c r="I327" s="221"/>
      <c r="J327" s="42"/>
      <c r="K327" s="42"/>
      <c r="L327" s="46"/>
      <c r="M327" s="222"/>
      <c r="N327" s="223"/>
      <c r="O327" s="86"/>
      <c r="P327" s="86"/>
      <c r="Q327" s="86"/>
      <c r="R327" s="86"/>
      <c r="S327" s="86"/>
      <c r="T327" s="87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T327" s="19" t="s">
        <v>145</v>
      </c>
      <c r="AU327" s="19" t="s">
        <v>141</v>
      </c>
    </row>
    <row r="328" spans="1:51" s="13" customFormat="1" ht="12">
      <c r="A328" s="13"/>
      <c r="B328" s="226"/>
      <c r="C328" s="227"/>
      <c r="D328" s="219" t="s">
        <v>147</v>
      </c>
      <c r="E328" s="228" t="s">
        <v>19</v>
      </c>
      <c r="F328" s="229" t="s">
        <v>454</v>
      </c>
      <c r="G328" s="227"/>
      <c r="H328" s="230">
        <v>4.06</v>
      </c>
      <c r="I328" s="231"/>
      <c r="J328" s="227"/>
      <c r="K328" s="227"/>
      <c r="L328" s="232"/>
      <c r="M328" s="233"/>
      <c r="N328" s="234"/>
      <c r="O328" s="234"/>
      <c r="P328" s="234"/>
      <c r="Q328" s="234"/>
      <c r="R328" s="234"/>
      <c r="S328" s="234"/>
      <c r="T328" s="235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6" t="s">
        <v>147</v>
      </c>
      <c r="AU328" s="236" t="s">
        <v>141</v>
      </c>
      <c r="AV328" s="13" t="s">
        <v>141</v>
      </c>
      <c r="AW328" s="13" t="s">
        <v>37</v>
      </c>
      <c r="AX328" s="13" t="s">
        <v>76</v>
      </c>
      <c r="AY328" s="236" t="s">
        <v>133</v>
      </c>
    </row>
    <row r="329" spans="1:51" s="13" customFormat="1" ht="12">
      <c r="A329" s="13"/>
      <c r="B329" s="226"/>
      <c r="C329" s="227"/>
      <c r="D329" s="219" t="s">
        <v>147</v>
      </c>
      <c r="E329" s="228" t="s">
        <v>19</v>
      </c>
      <c r="F329" s="229" t="s">
        <v>455</v>
      </c>
      <c r="G329" s="227"/>
      <c r="H329" s="230">
        <v>7.02</v>
      </c>
      <c r="I329" s="231"/>
      <c r="J329" s="227"/>
      <c r="K329" s="227"/>
      <c r="L329" s="232"/>
      <c r="M329" s="233"/>
      <c r="N329" s="234"/>
      <c r="O329" s="234"/>
      <c r="P329" s="234"/>
      <c r="Q329" s="234"/>
      <c r="R329" s="234"/>
      <c r="S329" s="234"/>
      <c r="T329" s="235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6" t="s">
        <v>147</v>
      </c>
      <c r="AU329" s="236" t="s">
        <v>141</v>
      </c>
      <c r="AV329" s="13" t="s">
        <v>141</v>
      </c>
      <c r="AW329" s="13" t="s">
        <v>37</v>
      </c>
      <c r="AX329" s="13" t="s">
        <v>76</v>
      </c>
      <c r="AY329" s="236" t="s">
        <v>133</v>
      </c>
    </row>
    <row r="330" spans="1:51" s="16" customFormat="1" ht="12">
      <c r="A330" s="16"/>
      <c r="B330" s="258"/>
      <c r="C330" s="259"/>
      <c r="D330" s="219" t="s">
        <v>147</v>
      </c>
      <c r="E330" s="260" t="s">
        <v>19</v>
      </c>
      <c r="F330" s="261" t="s">
        <v>180</v>
      </c>
      <c r="G330" s="259"/>
      <c r="H330" s="262">
        <v>11.08</v>
      </c>
      <c r="I330" s="263"/>
      <c r="J330" s="259"/>
      <c r="K330" s="259"/>
      <c r="L330" s="264"/>
      <c r="M330" s="265"/>
      <c r="N330" s="266"/>
      <c r="O330" s="266"/>
      <c r="P330" s="266"/>
      <c r="Q330" s="266"/>
      <c r="R330" s="266"/>
      <c r="S330" s="266"/>
      <c r="T330" s="267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T330" s="268" t="s">
        <v>147</v>
      </c>
      <c r="AU330" s="268" t="s">
        <v>141</v>
      </c>
      <c r="AV330" s="16" t="s">
        <v>140</v>
      </c>
      <c r="AW330" s="16" t="s">
        <v>37</v>
      </c>
      <c r="AX330" s="16" t="s">
        <v>84</v>
      </c>
      <c r="AY330" s="268" t="s">
        <v>133</v>
      </c>
    </row>
    <row r="331" spans="1:65" s="2" customFormat="1" ht="24.15" customHeight="1">
      <c r="A331" s="40"/>
      <c r="B331" s="41"/>
      <c r="C331" s="206" t="s">
        <v>456</v>
      </c>
      <c r="D331" s="206" t="s">
        <v>135</v>
      </c>
      <c r="E331" s="207" t="s">
        <v>457</v>
      </c>
      <c r="F331" s="208" t="s">
        <v>458</v>
      </c>
      <c r="G331" s="209" t="s">
        <v>256</v>
      </c>
      <c r="H331" s="210">
        <v>11.08</v>
      </c>
      <c r="I331" s="211"/>
      <c r="J331" s="212">
        <f>ROUND(I331*H331,2)</f>
        <v>0</v>
      </c>
      <c r="K331" s="208" t="s">
        <v>139</v>
      </c>
      <c r="L331" s="46"/>
      <c r="M331" s="213" t="s">
        <v>19</v>
      </c>
      <c r="N331" s="214" t="s">
        <v>48</v>
      </c>
      <c r="O331" s="86"/>
      <c r="P331" s="215">
        <f>O331*H331</f>
        <v>0</v>
      </c>
      <c r="Q331" s="215">
        <v>0.00139</v>
      </c>
      <c r="R331" s="215">
        <f>Q331*H331</f>
        <v>0.0154012</v>
      </c>
      <c r="S331" s="215">
        <v>0</v>
      </c>
      <c r="T331" s="216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17" t="s">
        <v>253</v>
      </c>
      <c r="AT331" s="217" t="s">
        <v>135</v>
      </c>
      <c r="AU331" s="217" t="s">
        <v>141</v>
      </c>
      <c r="AY331" s="19" t="s">
        <v>133</v>
      </c>
      <c r="BE331" s="218">
        <f>IF(N331="základní",J331,0)</f>
        <v>0</v>
      </c>
      <c r="BF331" s="218">
        <f>IF(N331="snížená",J331,0)</f>
        <v>0</v>
      </c>
      <c r="BG331" s="218">
        <f>IF(N331="zákl. přenesená",J331,0)</f>
        <v>0</v>
      </c>
      <c r="BH331" s="218">
        <f>IF(N331="sníž. přenesená",J331,0)</f>
        <v>0</v>
      </c>
      <c r="BI331" s="218">
        <f>IF(N331="nulová",J331,0)</f>
        <v>0</v>
      </c>
      <c r="BJ331" s="19" t="s">
        <v>141</v>
      </c>
      <c r="BK331" s="218">
        <f>ROUND(I331*H331,2)</f>
        <v>0</v>
      </c>
      <c r="BL331" s="19" t="s">
        <v>253</v>
      </c>
      <c r="BM331" s="217" t="s">
        <v>706</v>
      </c>
    </row>
    <row r="332" spans="1:47" s="2" customFormat="1" ht="12">
      <c r="A332" s="40"/>
      <c r="B332" s="41"/>
      <c r="C332" s="42"/>
      <c r="D332" s="219" t="s">
        <v>143</v>
      </c>
      <c r="E332" s="42"/>
      <c r="F332" s="220" t="s">
        <v>460</v>
      </c>
      <c r="G332" s="42"/>
      <c r="H332" s="42"/>
      <c r="I332" s="221"/>
      <c r="J332" s="42"/>
      <c r="K332" s="42"/>
      <c r="L332" s="46"/>
      <c r="M332" s="222"/>
      <c r="N332" s="223"/>
      <c r="O332" s="86"/>
      <c r="P332" s="86"/>
      <c r="Q332" s="86"/>
      <c r="R332" s="86"/>
      <c r="S332" s="86"/>
      <c r="T332" s="87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T332" s="19" t="s">
        <v>143</v>
      </c>
      <c r="AU332" s="19" t="s">
        <v>141</v>
      </c>
    </row>
    <row r="333" spans="1:47" s="2" customFormat="1" ht="12">
      <c r="A333" s="40"/>
      <c r="B333" s="41"/>
      <c r="C333" s="42"/>
      <c r="D333" s="224" t="s">
        <v>145</v>
      </c>
      <c r="E333" s="42"/>
      <c r="F333" s="225" t="s">
        <v>461</v>
      </c>
      <c r="G333" s="42"/>
      <c r="H333" s="42"/>
      <c r="I333" s="221"/>
      <c r="J333" s="42"/>
      <c r="K333" s="42"/>
      <c r="L333" s="46"/>
      <c r="M333" s="222"/>
      <c r="N333" s="223"/>
      <c r="O333" s="86"/>
      <c r="P333" s="86"/>
      <c r="Q333" s="86"/>
      <c r="R333" s="86"/>
      <c r="S333" s="86"/>
      <c r="T333" s="87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T333" s="19" t="s">
        <v>145</v>
      </c>
      <c r="AU333" s="19" t="s">
        <v>141</v>
      </c>
    </row>
    <row r="334" spans="1:51" s="13" customFormat="1" ht="12">
      <c r="A334" s="13"/>
      <c r="B334" s="226"/>
      <c r="C334" s="227"/>
      <c r="D334" s="219" t="s">
        <v>147</v>
      </c>
      <c r="E334" s="228" t="s">
        <v>19</v>
      </c>
      <c r="F334" s="229" t="s">
        <v>454</v>
      </c>
      <c r="G334" s="227"/>
      <c r="H334" s="230">
        <v>4.06</v>
      </c>
      <c r="I334" s="231"/>
      <c r="J334" s="227"/>
      <c r="K334" s="227"/>
      <c r="L334" s="232"/>
      <c r="M334" s="233"/>
      <c r="N334" s="234"/>
      <c r="O334" s="234"/>
      <c r="P334" s="234"/>
      <c r="Q334" s="234"/>
      <c r="R334" s="234"/>
      <c r="S334" s="234"/>
      <c r="T334" s="235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6" t="s">
        <v>147</v>
      </c>
      <c r="AU334" s="236" t="s">
        <v>141</v>
      </c>
      <c r="AV334" s="13" t="s">
        <v>141</v>
      </c>
      <c r="AW334" s="13" t="s">
        <v>37</v>
      </c>
      <c r="AX334" s="13" t="s">
        <v>76</v>
      </c>
      <c r="AY334" s="236" t="s">
        <v>133</v>
      </c>
    </row>
    <row r="335" spans="1:51" s="13" customFormat="1" ht="12">
      <c r="A335" s="13"/>
      <c r="B335" s="226"/>
      <c r="C335" s="227"/>
      <c r="D335" s="219" t="s">
        <v>147</v>
      </c>
      <c r="E335" s="228" t="s">
        <v>19</v>
      </c>
      <c r="F335" s="229" t="s">
        <v>455</v>
      </c>
      <c r="G335" s="227"/>
      <c r="H335" s="230">
        <v>7.02</v>
      </c>
      <c r="I335" s="231"/>
      <c r="J335" s="227"/>
      <c r="K335" s="227"/>
      <c r="L335" s="232"/>
      <c r="M335" s="233"/>
      <c r="N335" s="234"/>
      <c r="O335" s="234"/>
      <c r="P335" s="234"/>
      <c r="Q335" s="234"/>
      <c r="R335" s="234"/>
      <c r="S335" s="234"/>
      <c r="T335" s="235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6" t="s">
        <v>147</v>
      </c>
      <c r="AU335" s="236" t="s">
        <v>141</v>
      </c>
      <c r="AV335" s="13" t="s">
        <v>141</v>
      </c>
      <c r="AW335" s="13" t="s">
        <v>37</v>
      </c>
      <c r="AX335" s="13" t="s">
        <v>76</v>
      </c>
      <c r="AY335" s="236" t="s">
        <v>133</v>
      </c>
    </row>
    <row r="336" spans="1:51" s="16" customFormat="1" ht="12">
      <c r="A336" s="16"/>
      <c r="B336" s="258"/>
      <c r="C336" s="259"/>
      <c r="D336" s="219" t="s">
        <v>147</v>
      </c>
      <c r="E336" s="260" t="s">
        <v>19</v>
      </c>
      <c r="F336" s="261" t="s">
        <v>180</v>
      </c>
      <c r="G336" s="259"/>
      <c r="H336" s="262">
        <v>11.08</v>
      </c>
      <c r="I336" s="263"/>
      <c r="J336" s="259"/>
      <c r="K336" s="259"/>
      <c r="L336" s="264"/>
      <c r="M336" s="265"/>
      <c r="N336" s="266"/>
      <c r="O336" s="266"/>
      <c r="P336" s="266"/>
      <c r="Q336" s="266"/>
      <c r="R336" s="266"/>
      <c r="S336" s="266"/>
      <c r="T336" s="267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T336" s="268" t="s">
        <v>147</v>
      </c>
      <c r="AU336" s="268" t="s">
        <v>141</v>
      </c>
      <c r="AV336" s="16" t="s">
        <v>140</v>
      </c>
      <c r="AW336" s="16" t="s">
        <v>37</v>
      </c>
      <c r="AX336" s="16" t="s">
        <v>84</v>
      </c>
      <c r="AY336" s="268" t="s">
        <v>133</v>
      </c>
    </row>
    <row r="337" spans="1:65" s="2" customFormat="1" ht="33" customHeight="1">
      <c r="A337" s="40"/>
      <c r="B337" s="41"/>
      <c r="C337" s="206" t="s">
        <v>462</v>
      </c>
      <c r="D337" s="206" t="s">
        <v>135</v>
      </c>
      <c r="E337" s="207" t="s">
        <v>463</v>
      </c>
      <c r="F337" s="208" t="s">
        <v>464</v>
      </c>
      <c r="G337" s="209" t="s">
        <v>153</v>
      </c>
      <c r="H337" s="210">
        <v>6</v>
      </c>
      <c r="I337" s="211"/>
      <c r="J337" s="212">
        <f>ROUND(I337*H337,2)</f>
        <v>0</v>
      </c>
      <c r="K337" s="208" t="s">
        <v>139</v>
      </c>
      <c r="L337" s="46"/>
      <c r="M337" s="213" t="s">
        <v>19</v>
      </c>
      <c r="N337" s="214" t="s">
        <v>48</v>
      </c>
      <c r="O337" s="86"/>
      <c r="P337" s="215">
        <f>O337*H337</f>
        <v>0</v>
      </c>
      <c r="Q337" s="215">
        <v>0</v>
      </c>
      <c r="R337" s="215">
        <f>Q337*H337</f>
        <v>0</v>
      </c>
      <c r="S337" s="215">
        <v>0</v>
      </c>
      <c r="T337" s="216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17" t="s">
        <v>253</v>
      </c>
      <c r="AT337" s="217" t="s">
        <v>135</v>
      </c>
      <c r="AU337" s="217" t="s">
        <v>141</v>
      </c>
      <c r="AY337" s="19" t="s">
        <v>133</v>
      </c>
      <c r="BE337" s="218">
        <f>IF(N337="základní",J337,0)</f>
        <v>0</v>
      </c>
      <c r="BF337" s="218">
        <f>IF(N337="snížená",J337,0)</f>
        <v>0</v>
      </c>
      <c r="BG337" s="218">
        <f>IF(N337="zákl. přenesená",J337,0)</f>
        <v>0</v>
      </c>
      <c r="BH337" s="218">
        <f>IF(N337="sníž. přenesená",J337,0)</f>
        <v>0</v>
      </c>
      <c r="BI337" s="218">
        <f>IF(N337="nulová",J337,0)</f>
        <v>0</v>
      </c>
      <c r="BJ337" s="19" t="s">
        <v>141</v>
      </c>
      <c r="BK337" s="218">
        <f>ROUND(I337*H337,2)</f>
        <v>0</v>
      </c>
      <c r="BL337" s="19" t="s">
        <v>253</v>
      </c>
      <c r="BM337" s="217" t="s">
        <v>707</v>
      </c>
    </row>
    <row r="338" spans="1:47" s="2" customFormat="1" ht="12">
      <c r="A338" s="40"/>
      <c r="B338" s="41"/>
      <c r="C338" s="42"/>
      <c r="D338" s="219" t="s">
        <v>143</v>
      </c>
      <c r="E338" s="42"/>
      <c r="F338" s="220" t="s">
        <v>466</v>
      </c>
      <c r="G338" s="42"/>
      <c r="H338" s="42"/>
      <c r="I338" s="221"/>
      <c r="J338" s="42"/>
      <c r="K338" s="42"/>
      <c r="L338" s="46"/>
      <c r="M338" s="222"/>
      <c r="N338" s="223"/>
      <c r="O338" s="86"/>
      <c r="P338" s="86"/>
      <c r="Q338" s="86"/>
      <c r="R338" s="86"/>
      <c r="S338" s="86"/>
      <c r="T338" s="87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T338" s="19" t="s">
        <v>143</v>
      </c>
      <c r="AU338" s="19" t="s">
        <v>141</v>
      </c>
    </row>
    <row r="339" spans="1:47" s="2" customFormat="1" ht="12">
      <c r="A339" s="40"/>
      <c r="B339" s="41"/>
      <c r="C339" s="42"/>
      <c r="D339" s="224" t="s">
        <v>145</v>
      </c>
      <c r="E339" s="42"/>
      <c r="F339" s="225" t="s">
        <v>467</v>
      </c>
      <c r="G339" s="42"/>
      <c r="H339" s="42"/>
      <c r="I339" s="221"/>
      <c r="J339" s="42"/>
      <c r="K339" s="42"/>
      <c r="L339" s="46"/>
      <c r="M339" s="222"/>
      <c r="N339" s="223"/>
      <c r="O339" s="86"/>
      <c r="P339" s="86"/>
      <c r="Q339" s="86"/>
      <c r="R339" s="86"/>
      <c r="S339" s="86"/>
      <c r="T339" s="87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T339" s="19" t="s">
        <v>145</v>
      </c>
      <c r="AU339" s="19" t="s">
        <v>141</v>
      </c>
    </row>
    <row r="340" spans="1:65" s="2" customFormat="1" ht="24.15" customHeight="1">
      <c r="A340" s="40"/>
      <c r="B340" s="41"/>
      <c r="C340" s="206" t="s">
        <v>468</v>
      </c>
      <c r="D340" s="206" t="s">
        <v>135</v>
      </c>
      <c r="E340" s="207" t="s">
        <v>469</v>
      </c>
      <c r="F340" s="208" t="s">
        <v>470</v>
      </c>
      <c r="G340" s="209" t="s">
        <v>442</v>
      </c>
      <c r="H340" s="279"/>
      <c r="I340" s="211"/>
      <c r="J340" s="212">
        <f>ROUND(I340*H340,2)</f>
        <v>0</v>
      </c>
      <c r="K340" s="208" t="s">
        <v>139</v>
      </c>
      <c r="L340" s="46"/>
      <c r="M340" s="213" t="s">
        <v>19</v>
      </c>
      <c r="N340" s="214" t="s">
        <v>48</v>
      </c>
      <c r="O340" s="86"/>
      <c r="P340" s="215">
        <f>O340*H340</f>
        <v>0</v>
      </c>
      <c r="Q340" s="215">
        <v>0</v>
      </c>
      <c r="R340" s="215">
        <f>Q340*H340</f>
        <v>0</v>
      </c>
      <c r="S340" s="215">
        <v>0</v>
      </c>
      <c r="T340" s="216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17" t="s">
        <v>253</v>
      </c>
      <c r="AT340" s="217" t="s">
        <v>135</v>
      </c>
      <c r="AU340" s="217" t="s">
        <v>141</v>
      </c>
      <c r="AY340" s="19" t="s">
        <v>133</v>
      </c>
      <c r="BE340" s="218">
        <f>IF(N340="základní",J340,0)</f>
        <v>0</v>
      </c>
      <c r="BF340" s="218">
        <f>IF(N340="snížená",J340,0)</f>
        <v>0</v>
      </c>
      <c r="BG340" s="218">
        <f>IF(N340="zákl. přenesená",J340,0)</f>
        <v>0</v>
      </c>
      <c r="BH340" s="218">
        <f>IF(N340="sníž. přenesená",J340,0)</f>
        <v>0</v>
      </c>
      <c r="BI340" s="218">
        <f>IF(N340="nulová",J340,0)</f>
        <v>0</v>
      </c>
      <c r="BJ340" s="19" t="s">
        <v>141</v>
      </c>
      <c r="BK340" s="218">
        <f>ROUND(I340*H340,2)</f>
        <v>0</v>
      </c>
      <c r="BL340" s="19" t="s">
        <v>253</v>
      </c>
      <c r="BM340" s="217" t="s">
        <v>708</v>
      </c>
    </row>
    <row r="341" spans="1:47" s="2" customFormat="1" ht="12">
      <c r="A341" s="40"/>
      <c r="B341" s="41"/>
      <c r="C341" s="42"/>
      <c r="D341" s="219" t="s">
        <v>143</v>
      </c>
      <c r="E341" s="42"/>
      <c r="F341" s="220" t="s">
        <v>472</v>
      </c>
      <c r="G341" s="42"/>
      <c r="H341" s="42"/>
      <c r="I341" s="221"/>
      <c r="J341" s="42"/>
      <c r="K341" s="42"/>
      <c r="L341" s="46"/>
      <c r="M341" s="222"/>
      <c r="N341" s="223"/>
      <c r="O341" s="86"/>
      <c r="P341" s="86"/>
      <c r="Q341" s="86"/>
      <c r="R341" s="86"/>
      <c r="S341" s="86"/>
      <c r="T341" s="87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T341" s="19" t="s">
        <v>143</v>
      </c>
      <c r="AU341" s="19" t="s">
        <v>141</v>
      </c>
    </row>
    <row r="342" spans="1:47" s="2" customFormat="1" ht="12">
      <c r="A342" s="40"/>
      <c r="B342" s="41"/>
      <c r="C342" s="42"/>
      <c r="D342" s="224" t="s">
        <v>145</v>
      </c>
      <c r="E342" s="42"/>
      <c r="F342" s="225" t="s">
        <v>473</v>
      </c>
      <c r="G342" s="42"/>
      <c r="H342" s="42"/>
      <c r="I342" s="221"/>
      <c r="J342" s="42"/>
      <c r="K342" s="42"/>
      <c r="L342" s="46"/>
      <c r="M342" s="222"/>
      <c r="N342" s="223"/>
      <c r="O342" s="86"/>
      <c r="P342" s="86"/>
      <c r="Q342" s="86"/>
      <c r="R342" s="86"/>
      <c r="S342" s="86"/>
      <c r="T342" s="87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T342" s="19" t="s">
        <v>145</v>
      </c>
      <c r="AU342" s="19" t="s">
        <v>141</v>
      </c>
    </row>
    <row r="343" spans="1:63" s="12" customFormat="1" ht="22.8" customHeight="1">
      <c r="A343" s="12"/>
      <c r="B343" s="190"/>
      <c r="C343" s="191"/>
      <c r="D343" s="192" t="s">
        <v>75</v>
      </c>
      <c r="E343" s="204" t="s">
        <v>474</v>
      </c>
      <c r="F343" s="204" t="s">
        <v>475</v>
      </c>
      <c r="G343" s="191"/>
      <c r="H343" s="191"/>
      <c r="I343" s="194"/>
      <c r="J343" s="205">
        <f>BK343</f>
        <v>0</v>
      </c>
      <c r="K343" s="191"/>
      <c r="L343" s="196"/>
      <c r="M343" s="197"/>
      <c r="N343" s="198"/>
      <c r="O343" s="198"/>
      <c r="P343" s="199">
        <f>SUM(P344:P357)</f>
        <v>0</v>
      </c>
      <c r="Q343" s="198"/>
      <c r="R343" s="199">
        <f>SUM(R344:R357)</f>
        <v>0.1002</v>
      </c>
      <c r="S343" s="198"/>
      <c r="T343" s="200">
        <f>SUM(T344:T357)</f>
        <v>0</v>
      </c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R343" s="201" t="s">
        <v>141</v>
      </c>
      <c r="AT343" s="202" t="s">
        <v>75</v>
      </c>
      <c r="AU343" s="202" t="s">
        <v>84</v>
      </c>
      <c r="AY343" s="201" t="s">
        <v>133</v>
      </c>
      <c r="BK343" s="203">
        <f>SUM(BK344:BK357)</f>
        <v>0</v>
      </c>
    </row>
    <row r="344" spans="1:65" s="2" customFormat="1" ht="37.8" customHeight="1">
      <c r="A344" s="40"/>
      <c r="B344" s="41"/>
      <c r="C344" s="206" t="s">
        <v>476</v>
      </c>
      <c r="D344" s="206" t="s">
        <v>135</v>
      </c>
      <c r="E344" s="207" t="s">
        <v>477</v>
      </c>
      <c r="F344" s="208" t="s">
        <v>478</v>
      </c>
      <c r="G344" s="209" t="s">
        <v>153</v>
      </c>
      <c r="H344" s="210">
        <v>1</v>
      </c>
      <c r="I344" s="211"/>
      <c r="J344" s="212">
        <f>ROUND(I344*H344,2)</f>
        <v>0</v>
      </c>
      <c r="K344" s="208" t="s">
        <v>19</v>
      </c>
      <c r="L344" s="46"/>
      <c r="M344" s="213" t="s">
        <v>19</v>
      </c>
      <c r="N344" s="214" t="s">
        <v>48</v>
      </c>
      <c r="O344" s="86"/>
      <c r="P344" s="215">
        <f>O344*H344</f>
        <v>0</v>
      </c>
      <c r="Q344" s="215">
        <v>0.006</v>
      </c>
      <c r="R344" s="215">
        <f>Q344*H344</f>
        <v>0.006</v>
      </c>
      <c r="S344" s="215">
        <v>0</v>
      </c>
      <c r="T344" s="216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17" t="s">
        <v>253</v>
      </c>
      <c r="AT344" s="217" t="s">
        <v>135</v>
      </c>
      <c r="AU344" s="217" t="s">
        <v>141</v>
      </c>
      <c r="AY344" s="19" t="s">
        <v>133</v>
      </c>
      <c r="BE344" s="218">
        <f>IF(N344="základní",J344,0)</f>
        <v>0</v>
      </c>
      <c r="BF344" s="218">
        <f>IF(N344="snížená",J344,0)</f>
        <v>0</v>
      </c>
      <c r="BG344" s="218">
        <f>IF(N344="zákl. přenesená",J344,0)</f>
        <v>0</v>
      </c>
      <c r="BH344" s="218">
        <f>IF(N344="sníž. přenesená",J344,0)</f>
        <v>0</v>
      </c>
      <c r="BI344" s="218">
        <f>IF(N344="nulová",J344,0)</f>
        <v>0</v>
      </c>
      <c r="BJ344" s="19" t="s">
        <v>141</v>
      </c>
      <c r="BK344" s="218">
        <f>ROUND(I344*H344,2)</f>
        <v>0</v>
      </c>
      <c r="BL344" s="19" t="s">
        <v>253</v>
      </c>
      <c r="BM344" s="217" t="s">
        <v>709</v>
      </c>
    </row>
    <row r="345" spans="1:47" s="2" customFormat="1" ht="12">
      <c r="A345" s="40"/>
      <c r="B345" s="41"/>
      <c r="C345" s="42"/>
      <c r="D345" s="219" t="s">
        <v>143</v>
      </c>
      <c r="E345" s="42"/>
      <c r="F345" s="220" t="s">
        <v>478</v>
      </c>
      <c r="G345" s="42"/>
      <c r="H345" s="42"/>
      <c r="I345" s="221"/>
      <c r="J345" s="42"/>
      <c r="K345" s="42"/>
      <c r="L345" s="46"/>
      <c r="M345" s="222"/>
      <c r="N345" s="223"/>
      <c r="O345" s="86"/>
      <c r="P345" s="86"/>
      <c r="Q345" s="86"/>
      <c r="R345" s="86"/>
      <c r="S345" s="86"/>
      <c r="T345" s="87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T345" s="19" t="s">
        <v>143</v>
      </c>
      <c r="AU345" s="19" t="s">
        <v>141</v>
      </c>
    </row>
    <row r="346" spans="1:65" s="2" customFormat="1" ht="37.8" customHeight="1">
      <c r="A346" s="40"/>
      <c r="B346" s="41"/>
      <c r="C346" s="206" t="s">
        <v>480</v>
      </c>
      <c r="D346" s="206" t="s">
        <v>135</v>
      </c>
      <c r="E346" s="207" t="s">
        <v>481</v>
      </c>
      <c r="F346" s="208" t="s">
        <v>482</v>
      </c>
      <c r="G346" s="209" t="s">
        <v>153</v>
      </c>
      <c r="H346" s="210">
        <v>2</v>
      </c>
      <c r="I346" s="211"/>
      <c r="J346" s="212">
        <f>ROUND(I346*H346,2)</f>
        <v>0</v>
      </c>
      <c r="K346" s="208" t="s">
        <v>19</v>
      </c>
      <c r="L346" s="46"/>
      <c r="M346" s="213" t="s">
        <v>19</v>
      </c>
      <c r="N346" s="214" t="s">
        <v>48</v>
      </c>
      <c r="O346" s="86"/>
      <c r="P346" s="215">
        <f>O346*H346</f>
        <v>0</v>
      </c>
      <c r="Q346" s="215">
        <v>0.006</v>
      </c>
      <c r="R346" s="215">
        <f>Q346*H346</f>
        <v>0.012</v>
      </c>
      <c r="S346" s="215">
        <v>0</v>
      </c>
      <c r="T346" s="216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17" t="s">
        <v>253</v>
      </c>
      <c r="AT346" s="217" t="s">
        <v>135</v>
      </c>
      <c r="AU346" s="217" t="s">
        <v>141</v>
      </c>
      <c r="AY346" s="19" t="s">
        <v>133</v>
      </c>
      <c r="BE346" s="218">
        <f>IF(N346="základní",J346,0)</f>
        <v>0</v>
      </c>
      <c r="BF346" s="218">
        <f>IF(N346="snížená",J346,0)</f>
        <v>0</v>
      </c>
      <c r="BG346" s="218">
        <f>IF(N346="zákl. přenesená",J346,0)</f>
        <v>0</v>
      </c>
      <c r="BH346" s="218">
        <f>IF(N346="sníž. přenesená",J346,0)</f>
        <v>0</v>
      </c>
      <c r="BI346" s="218">
        <f>IF(N346="nulová",J346,0)</f>
        <v>0</v>
      </c>
      <c r="BJ346" s="19" t="s">
        <v>141</v>
      </c>
      <c r="BK346" s="218">
        <f>ROUND(I346*H346,2)</f>
        <v>0</v>
      </c>
      <c r="BL346" s="19" t="s">
        <v>253</v>
      </c>
      <c r="BM346" s="217" t="s">
        <v>710</v>
      </c>
    </row>
    <row r="347" spans="1:47" s="2" customFormat="1" ht="12">
      <c r="A347" s="40"/>
      <c r="B347" s="41"/>
      <c r="C347" s="42"/>
      <c r="D347" s="219" t="s">
        <v>143</v>
      </c>
      <c r="E347" s="42"/>
      <c r="F347" s="220" t="s">
        <v>482</v>
      </c>
      <c r="G347" s="42"/>
      <c r="H347" s="42"/>
      <c r="I347" s="221"/>
      <c r="J347" s="42"/>
      <c r="K347" s="42"/>
      <c r="L347" s="46"/>
      <c r="M347" s="222"/>
      <c r="N347" s="223"/>
      <c r="O347" s="86"/>
      <c r="P347" s="86"/>
      <c r="Q347" s="86"/>
      <c r="R347" s="86"/>
      <c r="S347" s="86"/>
      <c r="T347" s="87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T347" s="19" t="s">
        <v>143</v>
      </c>
      <c r="AU347" s="19" t="s">
        <v>141</v>
      </c>
    </row>
    <row r="348" spans="1:65" s="2" customFormat="1" ht="37.8" customHeight="1">
      <c r="A348" s="40"/>
      <c r="B348" s="41"/>
      <c r="C348" s="206" t="s">
        <v>484</v>
      </c>
      <c r="D348" s="206" t="s">
        <v>135</v>
      </c>
      <c r="E348" s="207" t="s">
        <v>485</v>
      </c>
      <c r="F348" s="208" t="s">
        <v>486</v>
      </c>
      <c r="G348" s="209" t="s">
        <v>256</v>
      </c>
      <c r="H348" s="210">
        <v>10.7</v>
      </c>
      <c r="I348" s="211"/>
      <c r="J348" s="212">
        <f>ROUND(I348*H348,2)</f>
        <v>0</v>
      </c>
      <c r="K348" s="208" t="s">
        <v>19</v>
      </c>
      <c r="L348" s="46"/>
      <c r="M348" s="213" t="s">
        <v>19</v>
      </c>
      <c r="N348" s="214" t="s">
        <v>48</v>
      </c>
      <c r="O348" s="86"/>
      <c r="P348" s="215">
        <f>O348*H348</f>
        <v>0</v>
      </c>
      <c r="Q348" s="215">
        <v>0.006</v>
      </c>
      <c r="R348" s="215">
        <f>Q348*H348</f>
        <v>0.0642</v>
      </c>
      <c r="S348" s="215">
        <v>0</v>
      </c>
      <c r="T348" s="216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17" t="s">
        <v>253</v>
      </c>
      <c r="AT348" s="217" t="s">
        <v>135</v>
      </c>
      <c r="AU348" s="217" t="s">
        <v>141</v>
      </c>
      <c r="AY348" s="19" t="s">
        <v>133</v>
      </c>
      <c r="BE348" s="218">
        <f>IF(N348="základní",J348,0)</f>
        <v>0</v>
      </c>
      <c r="BF348" s="218">
        <f>IF(N348="snížená",J348,0)</f>
        <v>0</v>
      </c>
      <c r="BG348" s="218">
        <f>IF(N348="zákl. přenesená",J348,0)</f>
        <v>0</v>
      </c>
      <c r="BH348" s="218">
        <f>IF(N348="sníž. přenesená",J348,0)</f>
        <v>0</v>
      </c>
      <c r="BI348" s="218">
        <f>IF(N348="nulová",J348,0)</f>
        <v>0</v>
      </c>
      <c r="BJ348" s="19" t="s">
        <v>141</v>
      </c>
      <c r="BK348" s="218">
        <f>ROUND(I348*H348,2)</f>
        <v>0</v>
      </c>
      <c r="BL348" s="19" t="s">
        <v>253</v>
      </c>
      <c r="BM348" s="217" t="s">
        <v>711</v>
      </c>
    </row>
    <row r="349" spans="1:47" s="2" customFormat="1" ht="12">
      <c r="A349" s="40"/>
      <c r="B349" s="41"/>
      <c r="C349" s="42"/>
      <c r="D349" s="219" t="s">
        <v>143</v>
      </c>
      <c r="E349" s="42"/>
      <c r="F349" s="220" t="s">
        <v>486</v>
      </c>
      <c r="G349" s="42"/>
      <c r="H349" s="42"/>
      <c r="I349" s="221"/>
      <c r="J349" s="42"/>
      <c r="K349" s="42"/>
      <c r="L349" s="46"/>
      <c r="M349" s="222"/>
      <c r="N349" s="223"/>
      <c r="O349" s="86"/>
      <c r="P349" s="86"/>
      <c r="Q349" s="86"/>
      <c r="R349" s="86"/>
      <c r="S349" s="86"/>
      <c r="T349" s="87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9" t="s">
        <v>143</v>
      </c>
      <c r="AU349" s="19" t="s">
        <v>141</v>
      </c>
    </row>
    <row r="350" spans="1:51" s="13" customFormat="1" ht="12">
      <c r="A350" s="13"/>
      <c r="B350" s="226"/>
      <c r="C350" s="227"/>
      <c r="D350" s="219" t="s">
        <v>147</v>
      </c>
      <c r="E350" s="228" t="s">
        <v>19</v>
      </c>
      <c r="F350" s="229" t="s">
        <v>488</v>
      </c>
      <c r="G350" s="227"/>
      <c r="H350" s="230">
        <v>10.7</v>
      </c>
      <c r="I350" s="231"/>
      <c r="J350" s="227"/>
      <c r="K350" s="227"/>
      <c r="L350" s="232"/>
      <c r="M350" s="233"/>
      <c r="N350" s="234"/>
      <c r="O350" s="234"/>
      <c r="P350" s="234"/>
      <c r="Q350" s="234"/>
      <c r="R350" s="234"/>
      <c r="S350" s="234"/>
      <c r="T350" s="235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6" t="s">
        <v>147</v>
      </c>
      <c r="AU350" s="236" t="s">
        <v>141</v>
      </c>
      <c r="AV350" s="13" t="s">
        <v>141</v>
      </c>
      <c r="AW350" s="13" t="s">
        <v>37</v>
      </c>
      <c r="AX350" s="13" t="s">
        <v>84</v>
      </c>
      <c r="AY350" s="236" t="s">
        <v>133</v>
      </c>
    </row>
    <row r="351" spans="1:65" s="2" customFormat="1" ht="16.5" customHeight="1">
      <c r="A351" s="40"/>
      <c r="B351" s="41"/>
      <c r="C351" s="206" t="s">
        <v>489</v>
      </c>
      <c r="D351" s="206" t="s">
        <v>135</v>
      </c>
      <c r="E351" s="207" t="s">
        <v>490</v>
      </c>
      <c r="F351" s="208" t="s">
        <v>491</v>
      </c>
      <c r="G351" s="209" t="s">
        <v>492</v>
      </c>
      <c r="H351" s="210">
        <v>3</v>
      </c>
      <c r="I351" s="211"/>
      <c r="J351" s="212">
        <f>ROUND(I351*H351,2)</f>
        <v>0</v>
      </c>
      <c r="K351" s="208" t="s">
        <v>19</v>
      </c>
      <c r="L351" s="46"/>
      <c r="M351" s="213" t="s">
        <v>19</v>
      </c>
      <c r="N351" s="214" t="s">
        <v>48</v>
      </c>
      <c r="O351" s="86"/>
      <c r="P351" s="215">
        <f>O351*H351</f>
        <v>0</v>
      </c>
      <c r="Q351" s="215">
        <v>0.006</v>
      </c>
      <c r="R351" s="215">
        <f>Q351*H351</f>
        <v>0.018000000000000002</v>
      </c>
      <c r="S351" s="215">
        <v>0</v>
      </c>
      <c r="T351" s="216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17" t="s">
        <v>253</v>
      </c>
      <c r="AT351" s="217" t="s">
        <v>135</v>
      </c>
      <c r="AU351" s="217" t="s">
        <v>141</v>
      </c>
      <c r="AY351" s="19" t="s">
        <v>133</v>
      </c>
      <c r="BE351" s="218">
        <f>IF(N351="základní",J351,0)</f>
        <v>0</v>
      </c>
      <c r="BF351" s="218">
        <f>IF(N351="snížená",J351,0)</f>
        <v>0</v>
      </c>
      <c r="BG351" s="218">
        <f>IF(N351="zákl. přenesená",J351,0)</f>
        <v>0</v>
      </c>
      <c r="BH351" s="218">
        <f>IF(N351="sníž. přenesená",J351,0)</f>
        <v>0</v>
      </c>
      <c r="BI351" s="218">
        <f>IF(N351="nulová",J351,0)</f>
        <v>0</v>
      </c>
      <c r="BJ351" s="19" t="s">
        <v>141</v>
      </c>
      <c r="BK351" s="218">
        <f>ROUND(I351*H351,2)</f>
        <v>0</v>
      </c>
      <c r="BL351" s="19" t="s">
        <v>253</v>
      </c>
      <c r="BM351" s="217" t="s">
        <v>712</v>
      </c>
    </row>
    <row r="352" spans="1:47" s="2" customFormat="1" ht="12">
      <c r="A352" s="40"/>
      <c r="B352" s="41"/>
      <c r="C352" s="42"/>
      <c r="D352" s="219" t="s">
        <v>143</v>
      </c>
      <c r="E352" s="42"/>
      <c r="F352" s="220" t="s">
        <v>491</v>
      </c>
      <c r="G352" s="42"/>
      <c r="H352" s="42"/>
      <c r="I352" s="221"/>
      <c r="J352" s="42"/>
      <c r="K352" s="42"/>
      <c r="L352" s="46"/>
      <c r="M352" s="222"/>
      <c r="N352" s="223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9" t="s">
        <v>143</v>
      </c>
      <c r="AU352" s="19" t="s">
        <v>141</v>
      </c>
    </row>
    <row r="353" spans="1:65" s="2" customFormat="1" ht="24.15" customHeight="1">
      <c r="A353" s="40"/>
      <c r="B353" s="41"/>
      <c r="C353" s="206" t="s">
        <v>494</v>
      </c>
      <c r="D353" s="206" t="s">
        <v>135</v>
      </c>
      <c r="E353" s="207" t="s">
        <v>495</v>
      </c>
      <c r="F353" s="208" t="s">
        <v>496</v>
      </c>
      <c r="G353" s="209" t="s">
        <v>153</v>
      </c>
      <c r="H353" s="210">
        <v>1</v>
      </c>
      <c r="I353" s="211"/>
      <c r="J353" s="212">
        <f>ROUND(I353*H353,2)</f>
        <v>0</v>
      </c>
      <c r="K353" s="208" t="s">
        <v>19</v>
      </c>
      <c r="L353" s="46"/>
      <c r="M353" s="213" t="s">
        <v>19</v>
      </c>
      <c r="N353" s="214" t="s">
        <v>48</v>
      </c>
      <c r="O353" s="86"/>
      <c r="P353" s="215">
        <f>O353*H353</f>
        <v>0</v>
      </c>
      <c r="Q353" s="215">
        <v>0</v>
      </c>
      <c r="R353" s="215">
        <f>Q353*H353</f>
        <v>0</v>
      </c>
      <c r="S353" s="215">
        <v>0</v>
      </c>
      <c r="T353" s="216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17" t="s">
        <v>253</v>
      </c>
      <c r="AT353" s="217" t="s">
        <v>135</v>
      </c>
      <c r="AU353" s="217" t="s">
        <v>141</v>
      </c>
      <c r="AY353" s="19" t="s">
        <v>133</v>
      </c>
      <c r="BE353" s="218">
        <f>IF(N353="základní",J353,0)</f>
        <v>0</v>
      </c>
      <c r="BF353" s="218">
        <f>IF(N353="snížená",J353,0)</f>
        <v>0</v>
      </c>
      <c r="BG353" s="218">
        <f>IF(N353="zákl. přenesená",J353,0)</f>
        <v>0</v>
      </c>
      <c r="BH353" s="218">
        <f>IF(N353="sníž. přenesená",J353,0)</f>
        <v>0</v>
      </c>
      <c r="BI353" s="218">
        <f>IF(N353="nulová",J353,0)</f>
        <v>0</v>
      </c>
      <c r="BJ353" s="19" t="s">
        <v>141</v>
      </c>
      <c r="BK353" s="218">
        <f>ROUND(I353*H353,2)</f>
        <v>0</v>
      </c>
      <c r="BL353" s="19" t="s">
        <v>253</v>
      </c>
      <c r="BM353" s="217" t="s">
        <v>713</v>
      </c>
    </row>
    <row r="354" spans="1:47" s="2" customFormat="1" ht="12">
      <c r="A354" s="40"/>
      <c r="B354" s="41"/>
      <c r="C354" s="42"/>
      <c r="D354" s="219" t="s">
        <v>143</v>
      </c>
      <c r="E354" s="42"/>
      <c r="F354" s="220" t="s">
        <v>496</v>
      </c>
      <c r="G354" s="42"/>
      <c r="H354" s="42"/>
      <c r="I354" s="221"/>
      <c r="J354" s="42"/>
      <c r="K354" s="42"/>
      <c r="L354" s="46"/>
      <c r="M354" s="222"/>
      <c r="N354" s="223"/>
      <c r="O354" s="86"/>
      <c r="P354" s="86"/>
      <c r="Q354" s="86"/>
      <c r="R354" s="86"/>
      <c r="S354" s="86"/>
      <c r="T354" s="87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T354" s="19" t="s">
        <v>143</v>
      </c>
      <c r="AU354" s="19" t="s">
        <v>141</v>
      </c>
    </row>
    <row r="355" spans="1:65" s="2" customFormat="1" ht="24.15" customHeight="1">
      <c r="A355" s="40"/>
      <c r="B355" s="41"/>
      <c r="C355" s="206" t="s">
        <v>498</v>
      </c>
      <c r="D355" s="206" t="s">
        <v>135</v>
      </c>
      <c r="E355" s="207" t="s">
        <v>499</v>
      </c>
      <c r="F355" s="208" t="s">
        <v>500</v>
      </c>
      <c r="G355" s="209" t="s">
        <v>442</v>
      </c>
      <c r="H355" s="279"/>
      <c r="I355" s="211"/>
      <c r="J355" s="212">
        <f>ROUND(I355*H355,2)</f>
        <v>0</v>
      </c>
      <c r="K355" s="208" t="s">
        <v>139</v>
      </c>
      <c r="L355" s="46"/>
      <c r="M355" s="213" t="s">
        <v>19</v>
      </c>
      <c r="N355" s="214" t="s">
        <v>48</v>
      </c>
      <c r="O355" s="86"/>
      <c r="P355" s="215">
        <f>O355*H355</f>
        <v>0</v>
      </c>
      <c r="Q355" s="215">
        <v>0</v>
      </c>
      <c r="R355" s="215">
        <f>Q355*H355</f>
        <v>0</v>
      </c>
      <c r="S355" s="215">
        <v>0</v>
      </c>
      <c r="T355" s="216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17" t="s">
        <v>253</v>
      </c>
      <c r="AT355" s="217" t="s">
        <v>135</v>
      </c>
      <c r="AU355" s="217" t="s">
        <v>141</v>
      </c>
      <c r="AY355" s="19" t="s">
        <v>133</v>
      </c>
      <c r="BE355" s="218">
        <f>IF(N355="základní",J355,0)</f>
        <v>0</v>
      </c>
      <c r="BF355" s="218">
        <f>IF(N355="snížená",J355,0)</f>
        <v>0</v>
      </c>
      <c r="BG355" s="218">
        <f>IF(N355="zákl. přenesená",J355,0)</f>
        <v>0</v>
      </c>
      <c r="BH355" s="218">
        <f>IF(N355="sníž. přenesená",J355,0)</f>
        <v>0</v>
      </c>
      <c r="BI355" s="218">
        <f>IF(N355="nulová",J355,0)</f>
        <v>0</v>
      </c>
      <c r="BJ355" s="19" t="s">
        <v>141</v>
      </c>
      <c r="BK355" s="218">
        <f>ROUND(I355*H355,2)</f>
        <v>0</v>
      </c>
      <c r="BL355" s="19" t="s">
        <v>253</v>
      </c>
      <c r="BM355" s="217" t="s">
        <v>714</v>
      </c>
    </row>
    <row r="356" spans="1:47" s="2" customFormat="1" ht="12">
      <c r="A356" s="40"/>
      <c r="B356" s="41"/>
      <c r="C356" s="42"/>
      <c r="D356" s="219" t="s">
        <v>143</v>
      </c>
      <c r="E356" s="42"/>
      <c r="F356" s="220" t="s">
        <v>502</v>
      </c>
      <c r="G356" s="42"/>
      <c r="H356" s="42"/>
      <c r="I356" s="221"/>
      <c r="J356" s="42"/>
      <c r="K356" s="42"/>
      <c r="L356" s="46"/>
      <c r="M356" s="222"/>
      <c r="N356" s="223"/>
      <c r="O356" s="86"/>
      <c r="P356" s="86"/>
      <c r="Q356" s="86"/>
      <c r="R356" s="86"/>
      <c r="S356" s="86"/>
      <c r="T356" s="87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T356" s="19" t="s">
        <v>143</v>
      </c>
      <c r="AU356" s="19" t="s">
        <v>141</v>
      </c>
    </row>
    <row r="357" spans="1:47" s="2" customFormat="1" ht="12">
      <c r="A357" s="40"/>
      <c r="B357" s="41"/>
      <c r="C357" s="42"/>
      <c r="D357" s="224" t="s">
        <v>145</v>
      </c>
      <c r="E357" s="42"/>
      <c r="F357" s="225" t="s">
        <v>503</v>
      </c>
      <c r="G357" s="42"/>
      <c r="H357" s="42"/>
      <c r="I357" s="221"/>
      <c r="J357" s="42"/>
      <c r="K357" s="42"/>
      <c r="L357" s="46"/>
      <c r="M357" s="222"/>
      <c r="N357" s="223"/>
      <c r="O357" s="86"/>
      <c r="P357" s="86"/>
      <c r="Q357" s="86"/>
      <c r="R357" s="86"/>
      <c r="S357" s="86"/>
      <c r="T357" s="87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T357" s="19" t="s">
        <v>145</v>
      </c>
      <c r="AU357" s="19" t="s">
        <v>141</v>
      </c>
    </row>
    <row r="358" spans="1:63" s="12" customFormat="1" ht="22.8" customHeight="1">
      <c r="A358" s="12"/>
      <c r="B358" s="190"/>
      <c r="C358" s="191"/>
      <c r="D358" s="192" t="s">
        <v>75</v>
      </c>
      <c r="E358" s="204" t="s">
        <v>504</v>
      </c>
      <c r="F358" s="204" t="s">
        <v>505</v>
      </c>
      <c r="G358" s="191"/>
      <c r="H358" s="191"/>
      <c r="I358" s="194"/>
      <c r="J358" s="205">
        <f>BK358</f>
        <v>0</v>
      </c>
      <c r="K358" s="191"/>
      <c r="L358" s="196"/>
      <c r="M358" s="197"/>
      <c r="N358" s="198"/>
      <c r="O358" s="198"/>
      <c r="P358" s="199">
        <f>SUM(P359:P407)</f>
        <v>0</v>
      </c>
      <c r="Q358" s="198"/>
      <c r="R358" s="199">
        <f>SUM(R359:R407)</f>
        <v>0.16559279999999998</v>
      </c>
      <c r="S358" s="198"/>
      <c r="T358" s="200">
        <f>SUM(T359:T407)</f>
        <v>0.6071040000000001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201" t="s">
        <v>141</v>
      </c>
      <c r="AT358" s="202" t="s">
        <v>75</v>
      </c>
      <c r="AU358" s="202" t="s">
        <v>84</v>
      </c>
      <c r="AY358" s="201" t="s">
        <v>133</v>
      </c>
      <c r="BK358" s="203">
        <f>SUM(BK359:BK407)</f>
        <v>0</v>
      </c>
    </row>
    <row r="359" spans="1:65" s="2" customFormat="1" ht="16.5" customHeight="1">
      <c r="A359" s="40"/>
      <c r="B359" s="41"/>
      <c r="C359" s="206" t="s">
        <v>506</v>
      </c>
      <c r="D359" s="206" t="s">
        <v>135</v>
      </c>
      <c r="E359" s="207" t="s">
        <v>507</v>
      </c>
      <c r="F359" s="208" t="s">
        <v>508</v>
      </c>
      <c r="G359" s="209" t="s">
        <v>138</v>
      </c>
      <c r="H359" s="210">
        <v>4.992</v>
      </c>
      <c r="I359" s="211"/>
      <c r="J359" s="212">
        <f>ROUND(I359*H359,2)</f>
        <v>0</v>
      </c>
      <c r="K359" s="208" t="s">
        <v>139</v>
      </c>
      <c r="L359" s="46"/>
      <c r="M359" s="213" t="s">
        <v>19</v>
      </c>
      <c r="N359" s="214" t="s">
        <v>48</v>
      </c>
      <c r="O359" s="86"/>
      <c r="P359" s="215">
        <f>O359*H359</f>
        <v>0</v>
      </c>
      <c r="Q359" s="215">
        <v>0.0003</v>
      </c>
      <c r="R359" s="215">
        <f>Q359*H359</f>
        <v>0.0014976</v>
      </c>
      <c r="S359" s="215">
        <v>0</v>
      </c>
      <c r="T359" s="216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17" t="s">
        <v>253</v>
      </c>
      <c r="AT359" s="217" t="s">
        <v>135</v>
      </c>
      <c r="AU359" s="217" t="s">
        <v>141</v>
      </c>
      <c r="AY359" s="19" t="s">
        <v>133</v>
      </c>
      <c r="BE359" s="218">
        <f>IF(N359="základní",J359,0)</f>
        <v>0</v>
      </c>
      <c r="BF359" s="218">
        <f>IF(N359="snížená",J359,0)</f>
        <v>0</v>
      </c>
      <c r="BG359" s="218">
        <f>IF(N359="zákl. přenesená",J359,0)</f>
        <v>0</v>
      </c>
      <c r="BH359" s="218">
        <f>IF(N359="sníž. přenesená",J359,0)</f>
        <v>0</v>
      </c>
      <c r="BI359" s="218">
        <f>IF(N359="nulová",J359,0)</f>
        <v>0</v>
      </c>
      <c r="BJ359" s="19" t="s">
        <v>141</v>
      </c>
      <c r="BK359" s="218">
        <f>ROUND(I359*H359,2)</f>
        <v>0</v>
      </c>
      <c r="BL359" s="19" t="s">
        <v>253</v>
      </c>
      <c r="BM359" s="217" t="s">
        <v>715</v>
      </c>
    </row>
    <row r="360" spans="1:47" s="2" customFormat="1" ht="12">
      <c r="A360" s="40"/>
      <c r="B360" s="41"/>
      <c r="C360" s="42"/>
      <c r="D360" s="219" t="s">
        <v>143</v>
      </c>
      <c r="E360" s="42"/>
      <c r="F360" s="220" t="s">
        <v>510</v>
      </c>
      <c r="G360" s="42"/>
      <c r="H360" s="42"/>
      <c r="I360" s="221"/>
      <c r="J360" s="42"/>
      <c r="K360" s="42"/>
      <c r="L360" s="46"/>
      <c r="M360" s="222"/>
      <c r="N360" s="223"/>
      <c r="O360" s="86"/>
      <c r="P360" s="86"/>
      <c r="Q360" s="86"/>
      <c r="R360" s="86"/>
      <c r="S360" s="86"/>
      <c r="T360" s="87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9" t="s">
        <v>143</v>
      </c>
      <c r="AU360" s="19" t="s">
        <v>141</v>
      </c>
    </row>
    <row r="361" spans="1:47" s="2" customFormat="1" ht="12">
      <c r="A361" s="40"/>
      <c r="B361" s="41"/>
      <c r="C361" s="42"/>
      <c r="D361" s="224" t="s">
        <v>145</v>
      </c>
      <c r="E361" s="42"/>
      <c r="F361" s="225" t="s">
        <v>511</v>
      </c>
      <c r="G361" s="42"/>
      <c r="H361" s="42"/>
      <c r="I361" s="221"/>
      <c r="J361" s="42"/>
      <c r="K361" s="42"/>
      <c r="L361" s="46"/>
      <c r="M361" s="222"/>
      <c r="N361" s="223"/>
      <c r="O361" s="86"/>
      <c r="P361" s="86"/>
      <c r="Q361" s="86"/>
      <c r="R361" s="86"/>
      <c r="S361" s="86"/>
      <c r="T361" s="87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T361" s="19" t="s">
        <v>145</v>
      </c>
      <c r="AU361" s="19" t="s">
        <v>141</v>
      </c>
    </row>
    <row r="362" spans="1:51" s="13" customFormat="1" ht="12">
      <c r="A362" s="13"/>
      <c r="B362" s="226"/>
      <c r="C362" s="227"/>
      <c r="D362" s="219" t="s">
        <v>147</v>
      </c>
      <c r="E362" s="228" t="s">
        <v>19</v>
      </c>
      <c r="F362" s="229" t="s">
        <v>251</v>
      </c>
      <c r="G362" s="227"/>
      <c r="H362" s="230">
        <v>1.7</v>
      </c>
      <c r="I362" s="231"/>
      <c r="J362" s="227"/>
      <c r="K362" s="227"/>
      <c r="L362" s="232"/>
      <c r="M362" s="233"/>
      <c r="N362" s="234"/>
      <c r="O362" s="234"/>
      <c r="P362" s="234"/>
      <c r="Q362" s="234"/>
      <c r="R362" s="234"/>
      <c r="S362" s="234"/>
      <c r="T362" s="235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6" t="s">
        <v>147</v>
      </c>
      <c r="AU362" s="236" t="s">
        <v>141</v>
      </c>
      <c r="AV362" s="13" t="s">
        <v>141</v>
      </c>
      <c r="AW362" s="13" t="s">
        <v>37</v>
      </c>
      <c r="AX362" s="13" t="s">
        <v>76</v>
      </c>
      <c r="AY362" s="236" t="s">
        <v>133</v>
      </c>
    </row>
    <row r="363" spans="1:51" s="13" customFormat="1" ht="12">
      <c r="A363" s="13"/>
      <c r="B363" s="226"/>
      <c r="C363" s="227"/>
      <c r="D363" s="219" t="s">
        <v>147</v>
      </c>
      <c r="E363" s="228" t="s">
        <v>19</v>
      </c>
      <c r="F363" s="229" t="s">
        <v>252</v>
      </c>
      <c r="G363" s="227"/>
      <c r="H363" s="230">
        <v>2.652</v>
      </c>
      <c r="I363" s="231"/>
      <c r="J363" s="227"/>
      <c r="K363" s="227"/>
      <c r="L363" s="232"/>
      <c r="M363" s="233"/>
      <c r="N363" s="234"/>
      <c r="O363" s="234"/>
      <c r="P363" s="234"/>
      <c r="Q363" s="234"/>
      <c r="R363" s="234"/>
      <c r="S363" s="234"/>
      <c r="T363" s="235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6" t="s">
        <v>147</v>
      </c>
      <c r="AU363" s="236" t="s">
        <v>141</v>
      </c>
      <c r="AV363" s="13" t="s">
        <v>141</v>
      </c>
      <c r="AW363" s="13" t="s">
        <v>37</v>
      </c>
      <c r="AX363" s="13" t="s">
        <v>76</v>
      </c>
      <c r="AY363" s="236" t="s">
        <v>133</v>
      </c>
    </row>
    <row r="364" spans="1:51" s="13" customFormat="1" ht="12">
      <c r="A364" s="13"/>
      <c r="B364" s="226"/>
      <c r="C364" s="227"/>
      <c r="D364" s="219" t="s">
        <v>147</v>
      </c>
      <c r="E364" s="228" t="s">
        <v>19</v>
      </c>
      <c r="F364" s="229" t="s">
        <v>512</v>
      </c>
      <c r="G364" s="227"/>
      <c r="H364" s="230">
        <v>0.64</v>
      </c>
      <c r="I364" s="231"/>
      <c r="J364" s="227"/>
      <c r="K364" s="227"/>
      <c r="L364" s="232"/>
      <c r="M364" s="233"/>
      <c r="N364" s="234"/>
      <c r="O364" s="234"/>
      <c r="P364" s="234"/>
      <c r="Q364" s="234"/>
      <c r="R364" s="234"/>
      <c r="S364" s="234"/>
      <c r="T364" s="235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6" t="s">
        <v>147</v>
      </c>
      <c r="AU364" s="236" t="s">
        <v>141</v>
      </c>
      <c r="AV364" s="13" t="s">
        <v>141</v>
      </c>
      <c r="AW364" s="13" t="s">
        <v>37</v>
      </c>
      <c r="AX364" s="13" t="s">
        <v>76</v>
      </c>
      <c r="AY364" s="236" t="s">
        <v>133</v>
      </c>
    </row>
    <row r="365" spans="1:51" s="16" customFormat="1" ht="12">
      <c r="A365" s="16"/>
      <c r="B365" s="258"/>
      <c r="C365" s="259"/>
      <c r="D365" s="219" t="s">
        <v>147</v>
      </c>
      <c r="E365" s="260" t="s">
        <v>19</v>
      </c>
      <c r="F365" s="261" t="s">
        <v>180</v>
      </c>
      <c r="G365" s="259"/>
      <c r="H365" s="262">
        <v>4.992</v>
      </c>
      <c r="I365" s="263"/>
      <c r="J365" s="259"/>
      <c r="K365" s="259"/>
      <c r="L365" s="264"/>
      <c r="M365" s="265"/>
      <c r="N365" s="266"/>
      <c r="O365" s="266"/>
      <c r="P365" s="266"/>
      <c r="Q365" s="266"/>
      <c r="R365" s="266"/>
      <c r="S365" s="266"/>
      <c r="T365" s="267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T365" s="268" t="s">
        <v>147</v>
      </c>
      <c r="AU365" s="268" t="s">
        <v>141</v>
      </c>
      <c r="AV365" s="16" t="s">
        <v>140</v>
      </c>
      <c r="AW365" s="16" t="s">
        <v>37</v>
      </c>
      <c r="AX365" s="16" t="s">
        <v>84</v>
      </c>
      <c r="AY365" s="268" t="s">
        <v>133</v>
      </c>
    </row>
    <row r="366" spans="1:65" s="2" customFormat="1" ht="24.15" customHeight="1">
      <c r="A366" s="40"/>
      <c r="B366" s="41"/>
      <c r="C366" s="206" t="s">
        <v>513</v>
      </c>
      <c r="D366" s="206" t="s">
        <v>135</v>
      </c>
      <c r="E366" s="207" t="s">
        <v>514</v>
      </c>
      <c r="F366" s="208" t="s">
        <v>515</v>
      </c>
      <c r="G366" s="209" t="s">
        <v>256</v>
      </c>
      <c r="H366" s="210">
        <v>6.4</v>
      </c>
      <c r="I366" s="211"/>
      <c r="J366" s="212">
        <f>ROUND(I366*H366,2)</f>
        <v>0</v>
      </c>
      <c r="K366" s="208" t="s">
        <v>139</v>
      </c>
      <c r="L366" s="46"/>
      <c r="M366" s="213" t="s">
        <v>19</v>
      </c>
      <c r="N366" s="214" t="s">
        <v>48</v>
      </c>
      <c r="O366" s="86"/>
      <c r="P366" s="215">
        <f>O366*H366</f>
        <v>0</v>
      </c>
      <c r="Q366" s="215">
        <v>0.00058</v>
      </c>
      <c r="R366" s="215">
        <f>Q366*H366</f>
        <v>0.003712</v>
      </c>
      <c r="S366" s="215">
        <v>0</v>
      </c>
      <c r="T366" s="216">
        <f>S366*H366</f>
        <v>0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17" t="s">
        <v>253</v>
      </c>
      <c r="AT366" s="217" t="s">
        <v>135</v>
      </c>
      <c r="AU366" s="217" t="s">
        <v>141</v>
      </c>
      <c r="AY366" s="19" t="s">
        <v>133</v>
      </c>
      <c r="BE366" s="218">
        <f>IF(N366="základní",J366,0)</f>
        <v>0</v>
      </c>
      <c r="BF366" s="218">
        <f>IF(N366="snížená",J366,0)</f>
        <v>0</v>
      </c>
      <c r="BG366" s="218">
        <f>IF(N366="zákl. přenesená",J366,0)</f>
        <v>0</v>
      </c>
      <c r="BH366" s="218">
        <f>IF(N366="sníž. přenesená",J366,0)</f>
        <v>0</v>
      </c>
      <c r="BI366" s="218">
        <f>IF(N366="nulová",J366,0)</f>
        <v>0</v>
      </c>
      <c r="BJ366" s="19" t="s">
        <v>141</v>
      </c>
      <c r="BK366" s="218">
        <f>ROUND(I366*H366,2)</f>
        <v>0</v>
      </c>
      <c r="BL366" s="19" t="s">
        <v>253</v>
      </c>
      <c r="BM366" s="217" t="s">
        <v>716</v>
      </c>
    </row>
    <row r="367" spans="1:47" s="2" customFormat="1" ht="12">
      <c r="A367" s="40"/>
      <c r="B367" s="41"/>
      <c r="C367" s="42"/>
      <c r="D367" s="219" t="s">
        <v>143</v>
      </c>
      <c r="E367" s="42"/>
      <c r="F367" s="220" t="s">
        <v>517</v>
      </c>
      <c r="G367" s="42"/>
      <c r="H367" s="42"/>
      <c r="I367" s="221"/>
      <c r="J367" s="42"/>
      <c r="K367" s="42"/>
      <c r="L367" s="46"/>
      <c r="M367" s="222"/>
      <c r="N367" s="223"/>
      <c r="O367" s="86"/>
      <c r="P367" s="86"/>
      <c r="Q367" s="86"/>
      <c r="R367" s="86"/>
      <c r="S367" s="86"/>
      <c r="T367" s="87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T367" s="19" t="s">
        <v>143</v>
      </c>
      <c r="AU367" s="19" t="s">
        <v>141</v>
      </c>
    </row>
    <row r="368" spans="1:47" s="2" customFormat="1" ht="12">
      <c r="A368" s="40"/>
      <c r="B368" s="41"/>
      <c r="C368" s="42"/>
      <c r="D368" s="224" t="s">
        <v>145</v>
      </c>
      <c r="E368" s="42"/>
      <c r="F368" s="225" t="s">
        <v>518</v>
      </c>
      <c r="G368" s="42"/>
      <c r="H368" s="42"/>
      <c r="I368" s="221"/>
      <c r="J368" s="42"/>
      <c r="K368" s="42"/>
      <c r="L368" s="46"/>
      <c r="M368" s="222"/>
      <c r="N368" s="223"/>
      <c r="O368" s="86"/>
      <c r="P368" s="86"/>
      <c r="Q368" s="86"/>
      <c r="R368" s="86"/>
      <c r="S368" s="86"/>
      <c r="T368" s="87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T368" s="19" t="s">
        <v>145</v>
      </c>
      <c r="AU368" s="19" t="s">
        <v>141</v>
      </c>
    </row>
    <row r="369" spans="1:51" s="13" customFormat="1" ht="12">
      <c r="A369" s="13"/>
      <c r="B369" s="226"/>
      <c r="C369" s="227"/>
      <c r="D369" s="219" t="s">
        <v>147</v>
      </c>
      <c r="E369" s="228" t="s">
        <v>19</v>
      </c>
      <c r="F369" s="229" t="s">
        <v>327</v>
      </c>
      <c r="G369" s="227"/>
      <c r="H369" s="230">
        <v>6.4</v>
      </c>
      <c r="I369" s="231"/>
      <c r="J369" s="227"/>
      <c r="K369" s="227"/>
      <c r="L369" s="232"/>
      <c r="M369" s="233"/>
      <c r="N369" s="234"/>
      <c r="O369" s="234"/>
      <c r="P369" s="234"/>
      <c r="Q369" s="234"/>
      <c r="R369" s="234"/>
      <c r="S369" s="234"/>
      <c r="T369" s="235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6" t="s">
        <v>147</v>
      </c>
      <c r="AU369" s="236" t="s">
        <v>141</v>
      </c>
      <c r="AV369" s="13" t="s">
        <v>141</v>
      </c>
      <c r="AW369" s="13" t="s">
        <v>37</v>
      </c>
      <c r="AX369" s="13" t="s">
        <v>84</v>
      </c>
      <c r="AY369" s="236" t="s">
        <v>133</v>
      </c>
    </row>
    <row r="370" spans="1:65" s="2" customFormat="1" ht="37.8" customHeight="1">
      <c r="A370" s="40"/>
      <c r="B370" s="41"/>
      <c r="C370" s="269" t="s">
        <v>519</v>
      </c>
      <c r="D370" s="269" t="s">
        <v>268</v>
      </c>
      <c r="E370" s="270" t="s">
        <v>520</v>
      </c>
      <c r="F370" s="271" t="s">
        <v>521</v>
      </c>
      <c r="G370" s="272" t="s">
        <v>138</v>
      </c>
      <c r="H370" s="273">
        <v>1.176</v>
      </c>
      <c r="I370" s="274"/>
      <c r="J370" s="275">
        <f>ROUND(I370*H370,2)</f>
        <v>0</v>
      </c>
      <c r="K370" s="271" t="s">
        <v>139</v>
      </c>
      <c r="L370" s="276"/>
      <c r="M370" s="277" t="s">
        <v>19</v>
      </c>
      <c r="N370" s="278" t="s">
        <v>48</v>
      </c>
      <c r="O370" s="86"/>
      <c r="P370" s="215">
        <f>O370*H370</f>
        <v>0</v>
      </c>
      <c r="Q370" s="215">
        <v>0.0192</v>
      </c>
      <c r="R370" s="215">
        <f>Q370*H370</f>
        <v>0.022579199999999997</v>
      </c>
      <c r="S370" s="215">
        <v>0</v>
      </c>
      <c r="T370" s="216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17" t="s">
        <v>356</v>
      </c>
      <c r="AT370" s="217" t="s">
        <v>268</v>
      </c>
      <c r="AU370" s="217" t="s">
        <v>141</v>
      </c>
      <c r="AY370" s="19" t="s">
        <v>133</v>
      </c>
      <c r="BE370" s="218">
        <f>IF(N370="základní",J370,0)</f>
        <v>0</v>
      </c>
      <c r="BF370" s="218">
        <f>IF(N370="snížená",J370,0)</f>
        <v>0</v>
      </c>
      <c r="BG370" s="218">
        <f>IF(N370="zákl. přenesená",J370,0)</f>
        <v>0</v>
      </c>
      <c r="BH370" s="218">
        <f>IF(N370="sníž. přenesená",J370,0)</f>
        <v>0</v>
      </c>
      <c r="BI370" s="218">
        <f>IF(N370="nulová",J370,0)</f>
        <v>0</v>
      </c>
      <c r="BJ370" s="19" t="s">
        <v>141</v>
      </c>
      <c r="BK370" s="218">
        <f>ROUND(I370*H370,2)</f>
        <v>0</v>
      </c>
      <c r="BL370" s="19" t="s">
        <v>253</v>
      </c>
      <c r="BM370" s="217" t="s">
        <v>717</v>
      </c>
    </row>
    <row r="371" spans="1:47" s="2" customFormat="1" ht="12">
      <c r="A371" s="40"/>
      <c r="B371" s="41"/>
      <c r="C371" s="42"/>
      <c r="D371" s="219" t="s">
        <v>143</v>
      </c>
      <c r="E371" s="42"/>
      <c r="F371" s="220" t="s">
        <v>521</v>
      </c>
      <c r="G371" s="42"/>
      <c r="H371" s="42"/>
      <c r="I371" s="221"/>
      <c r="J371" s="42"/>
      <c r="K371" s="42"/>
      <c r="L371" s="46"/>
      <c r="M371" s="222"/>
      <c r="N371" s="223"/>
      <c r="O371" s="86"/>
      <c r="P371" s="86"/>
      <c r="Q371" s="86"/>
      <c r="R371" s="86"/>
      <c r="S371" s="86"/>
      <c r="T371" s="87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T371" s="19" t="s">
        <v>143</v>
      </c>
      <c r="AU371" s="19" t="s">
        <v>141</v>
      </c>
    </row>
    <row r="372" spans="1:51" s="13" customFormat="1" ht="12">
      <c r="A372" s="13"/>
      <c r="B372" s="226"/>
      <c r="C372" s="227"/>
      <c r="D372" s="219" t="s">
        <v>147</v>
      </c>
      <c r="E372" s="228" t="s">
        <v>19</v>
      </c>
      <c r="F372" s="229" t="s">
        <v>523</v>
      </c>
      <c r="G372" s="227"/>
      <c r="H372" s="230">
        <v>0.64</v>
      </c>
      <c r="I372" s="231"/>
      <c r="J372" s="227"/>
      <c r="K372" s="227"/>
      <c r="L372" s="232"/>
      <c r="M372" s="233"/>
      <c r="N372" s="234"/>
      <c r="O372" s="234"/>
      <c r="P372" s="234"/>
      <c r="Q372" s="234"/>
      <c r="R372" s="234"/>
      <c r="S372" s="234"/>
      <c r="T372" s="235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6" t="s">
        <v>147</v>
      </c>
      <c r="AU372" s="236" t="s">
        <v>141</v>
      </c>
      <c r="AV372" s="13" t="s">
        <v>141</v>
      </c>
      <c r="AW372" s="13" t="s">
        <v>37</v>
      </c>
      <c r="AX372" s="13" t="s">
        <v>84</v>
      </c>
      <c r="AY372" s="236" t="s">
        <v>133</v>
      </c>
    </row>
    <row r="373" spans="1:51" s="13" customFormat="1" ht="12">
      <c r="A373" s="13"/>
      <c r="B373" s="226"/>
      <c r="C373" s="227"/>
      <c r="D373" s="219" t="s">
        <v>147</v>
      </c>
      <c r="E373" s="227"/>
      <c r="F373" s="229" t="s">
        <v>524</v>
      </c>
      <c r="G373" s="227"/>
      <c r="H373" s="230">
        <v>1.176</v>
      </c>
      <c r="I373" s="231"/>
      <c r="J373" s="227"/>
      <c r="K373" s="227"/>
      <c r="L373" s="232"/>
      <c r="M373" s="233"/>
      <c r="N373" s="234"/>
      <c r="O373" s="234"/>
      <c r="P373" s="234"/>
      <c r="Q373" s="234"/>
      <c r="R373" s="234"/>
      <c r="S373" s="234"/>
      <c r="T373" s="235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6" t="s">
        <v>147</v>
      </c>
      <c r="AU373" s="236" t="s">
        <v>141</v>
      </c>
      <c r="AV373" s="13" t="s">
        <v>141</v>
      </c>
      <c r="AW373" s="13" t="s">
        <v>4</v>
      </c>
      <c r="AX373" s="13" t="s">
        <v>84</v>
      </c>
      <c r="AY373" s="236" t="s">
        <v>133</v>
      </c>
    </row>
    <row r="374" spans="1:65" s="2" customFormat="1" ht="24.15" customHeight="1">
      <c r="A374" s="40"/>
      <c r="B374" s="41"/>
      <c r="C374" s="206" t="s">
        <v>525</v>
      </c>
      <c r="D374" s="206" t="s">
        <v>135</v>
      </c>
      <c r="E374" s="207" t="s">
        <v>526</v>
      </c>
      <c r="F374" s="208" t="s">
        <v>527</v>
      </c>
      <c r="G374" s="209" t="s">
        <v>138</v>
      </c>
      <c r="H374" s="210">
        <v>4.352</v>
      </c>
      <c r="I374" s="211"/>
      <c r="J374" s="212">
        <f>ROUND(I374*H374,2)</f>
        <v>0</v>
      </c>
      <c r="K374" s="208" t="s">
        <v>139</v>
      </c>
      <c r="L374" s="46"/>
      <c r="M374" s="213" t="s">
        <v>19</v>
      </c>
      <c r="N374" s="214" t="s">
        <v>48</v>
      </c>
      <c r="O374" s="86"/>
      <c r="P374" s="215">
        <f>O374*H374</f>
        <v>0</v>
      </c>
      <c r="Q374" s="215">
        <v>0</v>
      </c>
      <c r="R374" s="215">
        <f>Q374*H374</f>
        <v>0</v>
      </c>
      <c r="S374" s="215">
        <v>0.1395</v>
      </c>
      <c r="T374" s="216">
        <f>S374*H374</f>
        <v>0.6071040000000001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17" t="s">
        <v>253</v>
      </c>
      <c r="AT374" s="217" t="s">
        <v>135</v>
      </c>
      <c r="AU374" s="217" t="s">
        <v>141</v>
      </c>
      <c r="AY374" s="19" t="s">
        <v>133</v>
      </c>
      <c r="BE374" s="218">
        <f>IF(N374="základní",J374,0)</f>
        <v>0</v>
      </c>
      <c r="BF374" s="218">
        <f>IF(N374="snížená",J374,0)</f>
        <v>0</v>
      </c>
      <c r="BG374" s="218">
        <f>IF(N374="zákl. přenesená",J374,0)</f>
        <v>0</v>
      </c>
      <c r="BH374" s="218">
        <f>IF(N374="sníž. přenesená",J374,0)</f>
        <v>0</v>
      </c>
      <c r="BI374" s="218">
        <f>IF(N374="nulová",J374,0)</f>
        <v>0</v>
      </c>
      <c r="BJ374" s="19" t="s">
        <v>141</v>
      </c>
      <c r="BK374" s="218">
        <f>ROUND(I374*H374,2)</f>
        <v>0</v>
      </c>
      <c r="BL374" s="19" t="s">
        <v>253</v>
      </c>
      <c r="BM374" s="217" t="s">
        <v>718</v>
      </c>
    </row>
    <row r="375" spans="1:47" s="2" customFormat="1" ht="12">
      <c r="A375" s="40"/>
      <c r="B375" s="41"/>
      <c r="C375" s="42"/>
      <c r="D375" s="219" t="s">
        <v>143</v>
      </c>
      <c r="E375" s="42"/>
      <c r="F375" s="220" t="s">
        <v>529</v>
      </c>
      <c r="G375" s="42"/>
      <c r="H375" s="42"/>
      <c r="I375" s="221"/>
      <c r="J375" s="42"/>
      <c r="K375" s="42"/>
      <c r="L375" s="46"/>
      <c r="M375" s="222"/>
      <c r="N375" s="223"/>
      <c r="O375" s="86"/>
      <c r="P375" s="86"/>
      <c r="Q375" s="86"/>
      <c r="R375" s="86"/>
      <c r="S375" s="86"/>
      <c r="T375" s="87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T375" s="19" t="s">
        <v>143</v>
      </c>
      <c r="AU375" s="19" t="s">
        <v>141</v>
      </c>
    </row>
    <row r="376" spans="1:47" s="2" customFormat="1" ht="12">
      <c r="A376" s="40"/>
      <c r="B376" s="41"/>
      <c r="C376" s="42"/>
      <c r="D376" s="224" t="s">
        <v>145</v>
      </c>
      <c r="E376" s="42"/>
      <c r="F376" s="225" t="s">
        <v>530</v>
      </c>
      <c r="G376" s="42"/>
      <c r="H376" s="42"/>
      <c r="I376" s="221"/>
      <c r="J376" s="42"/>
      <c r="K376" s="42"/>
      <c r="L376" s="46"/>
      <c r="M376" s="222"/>
      <c r="N376" s="223"/>
      <c r="O376" s="86"/>
      <c r="P376" s="86"/>
      <c r="Q376" s="86"/>
      <c r="R376" s="86"/>
      <c r="S376" s="86"/>
      <c r="T376" s="87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T376" s="19" t="s">
        <v>145</v>
      </c>
      <c r="AU376" s="19" t="s">
        <v>141</v>
      </c>
    </row>
    <row r="377" spans="1:51" s="13" customFormat="1" ht="12">
      <c r="A377" s="13"/>
      <c r="B377" s="226"/>
      <c r="C377" s="227"/>
      <c r="D377" s="219" t="s">
        <v>147</v>
      </c>
      <c r="E377" s="228" t="s">
        <v>19</v>
      </c>
      <c r="F377" s="229" t="s">
        <v>251</v>
      </c>
      <c r="G377" s="227"/>
      <c r="H377" s="230">
        <v>1.7</v>
      </c>
      <c r="I377" s="231"/>
      <c r="J377" s="227"/>
      <c r="K377" s="227"/>
      <c r="L377" s="232"/>
      <c r="M377" s="233"/>
      <c r="N377" s="234"/>
      <c r="O377" s="234"/>
      <c r="P377" s="234"/>
      <c r="Q377" s="234"/>
      <c r="R377" s="234"/>
      <c r="S377" s="234"/>
      <c r="T377" s="235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6" t="s">
        <v>147</v>
      </c>
      <c r="AU377" s="236" t="s">
        <v>141</v>
      </c>
      <c r="AV377" s="13" t="s">
        <v>141</v>
      </c>
      <c r="AW377" s="13" t="s">
        <v>37</v>
      </c>
      <c r="AX377" s="13" t="s">
        <v>76</v>
      </c>
      <c r="AY377" s="236" t="s">
        <v>133</v>
      </c>
    </row>
    <row r="378" spans="1:51" s="13" customFormat="1" ht="12">
      <c r="A378" s="13"/>
      <c r="B378" s="226"/>
      <c r="C378" s="227"/>
      <c r="D378" s="219" t="s">
        <v>147</v>
      </c>
      <c r="E378" s="228" t="s">
        <v>19</v>
      </c>
      <c r="F378" s="229" t="s">
        <v>252</v>
      </c>
      <c r="G378" s="227"/>
      <c r="H378" s="230">
        <v>2.652</v>
      </c>
      <c r="I378" s="231"/>
      <c r="J378" s="227"/>
      <c r="K378" s="227"/>
      <c r="L378" s="232"/>
      <c r="M378" s="233"/>
      <c r="N378" s="234"/>
      <c r="O378" s="234"/>
      <c r="P378" s="234"/>
      <c r="Q378" s="234"/>
      <c r="R378" s="234"/>
      <c r="S378" s="234"/>
      <c r="T378" s="235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6" t="s">
        <v>147</v>
      </c>
      <c r="AU378" s="236" t="s">
        <v>141</v>
      </c>
      <c r="AV378" s="13" t="s">
        <v>141</v>
      </c>
      <c r="AW378" s="13" t="s">
        <v>37</v>
      </c>
      <c r="AX378" s="13" t="s">
        <v>76</v>
      </c>
      <c r="AY378" s="236" t="s">
        <v>133</v>
      </c>
    </row>
    <row r="379" spans="1:51" s="16" customFormat="1" ht="12">
      <c r="A379" s="16"/>
      <c r="B379" s="258"/>
      <c r="C379" s="259"/>
      <c r="D379" s="219" t="s">
        <v>147</v>
      </c>
      <c r="E379" s="260" t="s">
        <v>19</v>
      </c>
      <c r="F379" s="261" t="s">
        <v>180</v>
      </c>
      <c r="G379" s="259"/>
      <c r="H379" s="262">
        <v>4.352</v>
      </c>
      <c r="I379" s="263"/>
      <c r="J379" s="259"/>
      <c r="K379" s="259"/>
      <c r="L379" s="264"/>
      <c r="M379" s="265"/>
      <c r="N379" s="266"/>
      <c r="O379" s="266"/>
      <c r="P379" s="266"/>
      <c r="Q379" s="266"/>
      <c r="R379" s="266"/>
      <c r="S379" s="266"/>
      <c r="T379" s="267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T379" s="268" t="s">
        <v>147</v>
      </c>
      <c r="AU379" s="268" t="s">
        <v>141</v>
      </c>
      <c r="AV379" s="16" t="s">
        <v>140</v>
      </c>
      <c r="AW379" s="16" t="s">
        <v>37</v>
      </c>
      <c r="AX379" s="16" t="s">
        <v>84</v>
      </c>
      <c r="AY379" s="268" t="s">
        <v>133</v>
      </c>
    </row>
    <row r="380" spans="1:65" s="2" customFormat="1" ht="37.8" customHeight="1">
      <c r="A380" s="40"/>
      <c r="B380" s="41"/>
      <c r="C380" s="206" t="s">
        <v>531</v>
      </c>
      <c r="D380" s="206" t="s">
        <v>135</v>
      </c>
      <c r="E380" s="207" t="s">
        <v>532</v>
      </c>
      <c r="F380" s="208" t="s">
        <v>533</v>
      </c>
      <c r="G380" s="209" t="s">
        <v>138</v>
      </c>
      <c r="H380" s="210">
        <v>4.352</v>
      </c>
      <c r="I380" s="211"/>
      <c r="J380" s="212">
        <f>ROUND(I380*H380,2)</f>
        <v>0</v>
      </c>
      <c r="K380" s="208" t="s">
        <v>139</v>
      </c>
      <c r="L380" s="46"/>
      <c r="M380" s="213" t="s">
        <v>19</v>
      </c>
      <c r="N380" s="214" t="s">
        <v>48</v>
      </c>
      <c r="O380" s="86"/>
      <c r="P380" s="215">
        <f>O380*H380</f>
        <v>0</v>
      </c>
      <c r="Q380" s="215">
        <v>0.0093</v>
      </c>
      <c r="R380" s="215">
        <f>Q380*H380</f>
        <v>0.0404736</v>
      </c>
      <c r="S380" s="215">
        <v>0</v>
      </c>
      <c r="T380" s="216">
        <f>S380*H380</f>
        <v>0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17" t="s">
        <v>253</v>
      </c>
      <c r="AT380" s="217" t="s">
        <v>135</v>
      </c>
      <c r="AU380" s="217" t="s">
        <v>141</v>
      </c>
      <c r="AY380" s="19" t="s">
        <v>133</v>
      </c>
      <c r="BE380" s="218">
        <f>IF(N380="základní",J380,0)</f>
        <v>0</v>
      </c>
      <c r="BF380" s="218">
        <f>IF(N380="snížená",J380,0)</f>
        <v>0</v>
      </c>
      <c r="BG380" s="218">
        <f>IF(N380="zákl. přenesená",J380,0)</f>
        <v>0</v>
      </c>
      <c r="BH380" s="218">
        <f>IF(N380="sníž. přenesená",J380,0)</f>
        <v>0</v>
      </c>
      <c r="BI380" s="218">
        <f>IF(N380="nulová",J380,0)</f>
        <v>0</v>
      </c>
      <c r="BJ380" s="19" t="s">
        <v>141</v>
      </c>
      <c r="BK380" s="218">
        <f>ROUND(I380*H380,2)</f>
        <v>0</v>
      </c>
      <c r="BL380" s="19" t="s">
        <v>253</v>
      </c>
      <c r="BM380" s="217" t="s">
        <v>719</v>
      </c>
    </row>
    <row r="381" spans="1:47" s="2" customFormat="1" ht="12">
      <c r="A381" s="40"/>
      <c r="B381" s="41"/>
      <c r="C381" s="42"/>
      <c r="D381" s="219" t="s">
        <v>143</v>
      </c>
      <c r="E381" s="42"/>
      <c r="F381" s="220" t="s">
        <v>535</v>
      </c>
      <c r="G381" s="42"/>
      <c r="H381" s="42"/>
      <c r="I381" s="221"/>
      <c r="J381" s="42"/>
      <c r="K381" s="42"/>
      <c r="L381" s="46"/>
      <c r="M381" s="222"/>
      <c r="N381" s="223"/>
      <c r="O381" s="86"/>
      <c r="P381" s="86"/>
      <c r="Q381" s="86"/>
      <c r="R381" s="86"/>
      <c r="S381" s="86"/>
      <c r="T381" s="87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T381" s="19" t="s">
        <v>143</v>
      </c>
      <c r="AU381" s="19" t="s">
        <v>141</v>
      </c>
    </row>
    <row r="382" spans="1:47" s="2" customFormat="1" ht="12">
      <c r="A382" s="40"/>
      <c r="B382" s="41"/>
      <c r="C382" s="42"/>
      <c r="D382" s="224" t="s">
        <v>145</v>
      </c>
      <c r="E382" s="42"/>
      <c r="F382" s="225" t="s">
        <v>536</v>
      </c>
      <c r="G382" s="42"/>
      <c r="H382" s="42"/>
      <c r="I382" s="221"/>
      <c r="J382" s="42"/>
      <c r="K382" s="42"/>
      <c r="L382" s="46"/>
      <c r="M382" s="222"/>
      <c r="N382" s="223"/>
      <c r="O382" s="86"/>
      <c r="P382" s="86"/>
      <c r="Q382" s="86"/>
      <c r="R382" s="86"/>
      <c r="S382" s="86"/>
      <c r="T382" s="87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T382" s="19" t="s">
        <v>145</v>
      </c>
      <c r="AU382" s="19" t="s">
        <v>141</v>
      </c>
    </row>
    <row r="383" spans="1:51" s="13" customFormat="1" ht="12">
      <c r="A383" s="13"/>
      <c r="B383" s="226"/>
      <c r="C383" s="227"/>
      <c r="D383" s="219" t="s">
        <v>147</v>
      </c>
      <c r="E383" s="228" t="s">
        <v>19</v>
      </c>
      <c r="F383" s="229" t="s">
        <v>251</v>
      </c>
      <c r="G383" s="227"/>
      <c r="H383" s="230">
        <v>1.7</v>
      </c>
      <c r="I383" s="231"/>
      <c r="J383" s="227"/>
      <c r="K383" s="227"/>
      <c r="L383" s="232"/>
      <c r="M383" s="233"/>
      <c r="N383" s="234"/>
      <c r="O383" s="234"/>
      <c r="P383" s="234"/>
      <c r="Q383" s="234"/>
      <c r="R383" s="234"/>
      <c r="S383" s="234"/>
      <c r="T383" s="235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6" t="s">
        <v>147</v>
      </c>
      <c r="AU383" s="236" t="s">
        <v>141</v>
      </c>
      <c r="AV383" s="13" t="s">
        <v>141</v>
      </c>
      <c r="AW383" s="13" t="s">
        <v>37</v>
      </c>
      <c r="AX383" s="13" t="s">
        <v>76</v>
      </c>
      <c r="AY383" s="236" t="s">
        <v>133</v>
      </c>
    </row>
    <row r="384" spans="1:51" s="13" customFormat="1" ht="12">
      <c r="A384" s="13"/>
      <c r="B384" s="226"/>
      <c r="C384" s="227"/>
      <c r="D384" s="219" t="s">
        <v>147</v>
      </c>
      <c r="E384" s="228" t="s">
        <v>19</v>
      </c>
      <c r="F384" s="229" t="s">
        <v>252</v>
      </c>
      <c r="G384" s="227"/>
      <c r="H384" s="230">
        <v>2.652</v>
      </c>
      <c r="I384" s="231"/>
      <c r="J384" s="227"/>
      <c r="K384" s="227"/>
      <c r="L384" s="232"/>
      <c r="M384" s="233"/>
      <c r="N384" s="234"/>
      <c r="O384" s="234"/>
      <c r="P384" s="234"/>
      <c r="Q384" s="234"/>
      <c r="R384" s="234"/>
      <c r="S384" s="234"/>
      <c r="T384" s="235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6" t="s">
        <v>147</v>
      </c>
      <c r="AU384" s="236" t="s">
        <v>141</v>
      </c>
      <c r="AV384" s="13" t="s">
        <v>141</v>
      </c>
      <c r="AW384" s="13" t="s">
        <v>37</v>
      </c>
      <c r="AX384" s="13" t="s">
        <v>76</v>
      </c>
      <c r="AY384" s="236" t="s">
        <v>133</v>
      </c>
    </row>
    <row r="385" spans="1:51" s="16" customFormat="1" ht="12">
      <c r="A385" s="16"/>
      <c r="B385" s="258"/>
      <c r="C385" s="259"/>
      <c r="D385" s="219" t="s">
        <v>147</v>
      </c>
      <c r="E385" s="260" t="s">
        <v>19</v>
      </c>
      <c r="F385" s="261" t="s">
        <v>180</v>
      </c>
      <c r="G385" s="259"/>
      <c r="H385" s="262">
        <v>4.352</v>
      </c>
      <c r="I385" s="263"/>
      <c r="J385" s="259"/>
      <c r="K385" s="259"/>
      <c r="L385" s="264"/>
      <c r="M385" s="265"/>
      <c r="N385" s="266"/>
      <c r="O385" s="266"/>
      <c r="P385" s="266"/>
      <c r="Q385" s="266"/>
      <c r="R385" s="266"/>
      <c r="S385" s="266"/>
      <c r="T385" s="267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T385" s="268" t="s">
        <v>147</v>
      </c>
      <c r="AU385" s="268" t="s">
        <v>141</v>
      </c>
      <c r="AV385" s="16" t="s">
        <v>140</v>
      </c>
      <c r="AW385" s="16" t="s">
        <v>37</v>
      </c>
      <c r="AX385" s="16" t="s">
        <v>84</v>
      </c>
      <c r="AY385" s="268" t="s">
        <v>133</v>
      </c>
    </row>
    <row r="386" spans="1:65" s="2" customFormat="1" ht="37.8" customHeight="1">
      <c r="A386" s="40"/>
      <c r="B386" s="41"/>
      <c r="C386" s="269" t="s">
        <v>537</v>
      </c>
      <c r="D386" s="269" t="s">
        <v>268</v>
      </c>
      <c r="E386" s="270" t="s">
        <v>520</v>
      </c>
      <c r="F386" s="271" t="s">
        <v>521</v>
      </c>
      <c r="G386" s="272" t="s">
        <v>138</v>
      </c>
      <c r="H386" s="273">
        <v>4.787</v>
      </c>
      <c r="I386" s="274"/>
      <c r="J386" s="275">
        <f>ROUND(I386*H386,2)</f>
        <v>0</v>
      </c>
      <c r="K386" s="271" t="s">
        <v>139</v>
      </c>
      <c r="L386" s="276"/>
      <c r="M386" s="277" t="s">
        <v>19</v>
      </c>
      <c r="N386" s="278" t="s">
        <v>48</v>
      </c>
      <c r="O386" s="86"/>
      <c r="P386" s="215">
        <f>O386*H386</f>
        <v>0</v>
      </c>
      <c r="Q386" s="215">
        <v>0.0192</v>
      </c>
      <c r="R386" s="215">
        <f>Q386*H386</f>
        <v>0.09191039999999999</v>
      </c>
      <c r="S386" s="215">
        <v>0</v>
      </c>
      <c r="T386" s="216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17" t="s">
        <v>356</v>
      </c>
      <c r="AT386" s="217" t="s">
        <v>268</v>
      </c>
      <c r="AU386" s="217" t="s">
        <v>141</v>
      </c>
      <c r="AY386" s="19" t="s">
        <v>133</v>
      </c>
      <c r="BE386" s="218">
        <f>IF(N386="základní",J386,0)</f>
        <v>0</v>
      </c>
      <c r="BF386" s="218">
        <f>IF(N386="snížená",J386,0)</f>
        <v>0</v>
      </c>
      <c r="BG386" s="218">
        <f>IF(N386="zákl. přenesená",J386,0)</f>
        <v>0</v>
      </c>
      <c r="BH386" s="218">
        <f>IF(N386="sníž. přenesená",J386,0)</f>
        <v>0</v>
      </c>
      <c r="BI386" s="218">
        <f>IF(N386="nulová",J386,0)</f>
        <v>0</v>
      </c>
      <c r="BJ386" s="19" t="s">
        <v>141</v>
      </c>
      <c r="BK386" s="218">
        <f>ROUND(I386*H386,2)</f>
        <v>0</v>
      </c>
      <c r="BL386" s="19" t="s">
        <v>253</v>
      </c>
      <c r="BM386" s="217" t="s">
        <v>720</v>
      </c>
    </row>
    <row r="387" spans="1:47" s="2" customFormat="1" ht="12">
      <c r="A387" s="40"/>
      <c r="B387" s="41"/>
      <c r="C387" s="42"/>
      <c r="D387" s="219" t="s">
        <v>143</v>
      </c>
      <c r="E387" s="42"/>
      <c r="F387" s="220" t="s">
        <v>521</v>
      </c>
      <c r="G387" s="42"/>
      <c r="H387" s="42"/>
      <c r="I387" s="221"/>
      <c r="J387" s="42"/>
      <c r="K387" s="42"/>
      <c r="L387" s="46"/>
      <c r="M387" s="222"/>
      <c r="N387" s="223"/>
      <c r="O387" s="86"/>
      <c r="P387" s="86"/>
      <c r="Q387" s="86"/>
      <c r="R387" s="86"/>
      <c r="S387" s="86"/>
      <c r="T387" s="87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T387" s="19" t="s">
        <v>143</v>
      </c>
      <c r="AU387" s="19" t="s">
        <v>141</v>
      </c>
    </row>
    <row r="388" spans="1:51" s="13" customFormat="1" ht="12">
      <c r="A388" s="13"/>
      <c r="B388" s="226"/>
      <c r="C388" s="227"/>
      <c r="D388" s="219" t="s">
        <v>147</v>
      </c>
      <c r="E388" s="227"/>
      <c r="F388" s="229" t="s">
        <v>539</v>
      </c>
      <c r="G388" s="227"/>
      <c r="H388" s="230">
        <v>4.787</v>
      </c>
      <c r="I388" s="231"/>
      <c r="J388" s="227"/>
      <c r="K388" s="227"/>
      <c r="L388" s="232"/>
      <c r="M388" s="233"/>
      <c r="N388" s="234"/>
      <c r="O388" s="234"/>
      <c r="P388" s="234"/>
      <c r="Q388" s="234"/>
      <c r="R388" s="234"/>
      <c r="S388" s="234"/>
      <c r="T388" s="235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6" t="s">
        <v>147</v>
      </c>
      <c r="AU388" s="236" t="s">
        <v>141</v>
      </c>
      <c r="AV388" s="13" t="s">
        <v>141</v>
      </c>
      <c r="AW388" s="13" t="s">
        <v>4</v>
      </c>
      <c r="AX388" s="13" t="s">
        <v>84</v>
      </c>
      <c r="AY388" s="236" t="s">
        <v>133</v>
      </c>
    </row>
    <row r="389" spans="1:65" s="2" customFormat="1" ht="21.75" customHeight="1">
      <c r="A389" s="40"/>
      <c r="B389" s="41"/>
      <c r="C389" s="206" t="s">
        <v>540</v>
      </c>
      <c r="D389" s="206" t="s">
        <v>135</v>
      </c>
      <c r="E389" s="207" t="s">
        <v>541</v>
      </c>
      <c r="F389" s="208" t="s">
        <v>542</v>
      </c>
      <c r="G389" s="209" t="s">
        <v>256</v>
      </c>
      <c r="H389" s="210">
        <v>16.88</v>
      </c>
      <c r="I389" s="211"/>
      <c r="J389" s="212">
        <f>ROUND(I389*H389,2)</f>
        <v>0</v>
      </c>
      <c r="K389" s="208" t="s">
        <v>139</v>
      </c>
      <c r="L389" s="46"/>
      <c r="M389" s="213" t="s">
        <v>19</v>
      </c>
      <c r="N389" s="214" t="s">
        <v>48</v>
      </c>
      <c r="O389" s="86"/>
      <c r="P389" s="215">
        <f>O389*H389</f>
        <v>0</v>
      </c>
      <c r="Q389" s="215">
        <v>0</v>
      </c>
      <c r="R389" s="215">
        <f>Q389*H389</f>
        <v>0</v>
      </c>
      <c r="S389" s="215">
        <v>0</v>
      </c>
      <c r="T389" s="216">
        <f>S389*H389</f>
        <v>0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17" t="s">
        <v>253</v>
      </c>
      <c r="AT389" s="217" t="s">
        <v>135</v>
      </c>
      <c r="AU389" s="217" t="s">
        <v>141</v>
      </c>
      <c r="AY389" s="19" t="s">
        <v>133</v>
      </c>
      <c r="BE389" s="218">
        <f>IF(N389="základní",J389,0)</f>
        <v>0</v>
      </c>
      <c r="BF389" s="218">
        <f>IF(N389="snížená",J389,0)</f>
        <v>0</v>
      </c>
      <c r="BG389" s="218">
        <f>IF(N389="zákl. přenesená",J389,0)</f>
        <v>0</v>
      </c>
      <c r="BH389" s="218">
        <f>IF(N389="sníž. přenesená",J389,0)</f>
        <v>0</v>
      </c>
      <c r="BI389" s="218">
        <f>IF(N389="nulová",J389,0)</f>
        <v>0</v>
      </c>
      <c r="BJ389" s="19" t="s">
        <v>141</v>
      </c>
      <c r="BK389" s="218">
        <f>ROUND(I389*H389,2)</f>
        <v>0</v>
      </c>
      <c r="BL389" s="19" t="s">
        <v>253</v>
      </c>
      <c r="BM389" s="217" t="s">
        <v>721</v>
      </c>
    </row>
    <row r="390" spans="1:47" s="2" customFormat="1" ht="12">
      <c r="A390" s="40"/>
      <c r="B390" s="41"/>
      <c r="C390" s="42"/>
      <c r="D390" s="219" t="s">
        <v>143</v>
      </c>
      <c r="E390" s="42"/>
      <c r="F390" s="220" t="s">
        <v>544</v>
      </c>
      <c r="G390" s="42"/>
      <c r="H390" s="42"/>
      <c r="I390" s="221"/>
      <c r="J390" s="42"/>
      <c r="K390" s="42"/>
      <c r="L390" s="46"/>
      <c r="M390" s="222"/>
      <c r="N390" s="223"/>
      <c r="O390" s="86"/>
      <c r="P390" s="86"/>
      <c r="Q390" s="86"/>
      <c r="R390" s="86"/>
      <c r="S390" s="86"/>
      <c r="T390" s="87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T390" s="19" t="s">
        <v>143</v>
      </c>
      <c r="AU390" s="19" t="s">
        <v>141</v>
      </c>
    </row>
    <row r="391" spans="1:47" s="2" customFormat="1" ht="12">
      <c r="A391" s="40"/>
      <c r="B391" s="41"/>
      <c r="C391" s="42"/>
      <c r="D391" s="224" t="s">
        <v>145</v>
      </c>
      <c r="E391" s="42"/>
      <c r="F391" s="225" t="s">
        <v>545</v>
      </c>
      <c r="G391" s="42"/>
      <c r="H391" s="42"/>
      <c r="I391" s="221"/>
      <c r="J391" s="42"/>
      <c r="K391" s="42"/>
      <c r="L391" s="46"/>
      <c r="M391" s="222"/>
      <c r="N391" s="223"/>
      <c r="O391" s="86"/>
      <c r="P391" s="86"/>
      <c r="Q391" s="86"/>
      <c r="R391" s="86"/>
      <c r="S391" s="86"/>
      <c r="T391" s="87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T391" s="19" t="s">
        <v>145</v>
      </c>
      <c r="AU391" s="19" t="s">
        <v>141</v>
      </c>
    </row>
    <row r="392" spans="1:51" s="13" customFormat="1" ht="12">
      <c r="A392" s="13"/>
      <c r="B392" s="226"/>
      <c r="C392" s="227"/>
      <c r="D392" s="219" t="s">
        <v>147</v>
      </c>
      <c r="E392" s="228" t="s">
        <v>19</v>
      </c>
      <c r="F392" s="229" t="s">
        <v>546</v>
      </c>
      <c r="G392" s="227"/>
      <c r="H392" s="230">
        <v>12.8</v>
      </c>
      <c r="I392" s="231"/>
      <c r="J392" s="227"/>
      <c r="K392" s="227"/>
      <c r="L392" s="232"/>
      <c r="M392" s="233"/>
      <c r="N392" s="234"/>
      <c r="O392" s="234"/>
      <c r="P392" s="234"/>
      <c r="Q392" s="234"/>
      <c r="R392" s="234"/>
      <c r="S392" s="234"/>
      <c r="T392" s="235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6" t="s">
        <v>147</v>
      </c>
      <c r="AU392" s="236" t="s">
        <v>141</v>
      </c>
      <c r="AV392" s="13" t="s">
        <v>141</v>
      </c>
      <c r="AW392" s="13" t="s">
        <v>37</v>
      </c>
      <c r="AX392" s="13" t="s">
        <v>76</v>
      </c>
      <c r="AY392" s="236" t="s">
        <v>133</v>
      </c>
    </row>
    <row r="393" spans="1:51" s="13" customFormat="1" ht="12">
      <c r="A393" s="13"/>
      <c r="B393" s="226"/>
      <c r="C393" s="227"/>
      <c r="D393" s="219" t="s">
        <v>147</v>
      </c>
      <c r="E393" s="228" t="s">
        <v>19</v>
      </c>
      <c r="F393" s="229" t="s">
        <v>547</v>
      </c>
      <c r="G393" s="227"/>
      <c r="H393" s="230">
        <v>4.08</v>
      </c>
      <c r="I393" s="231"/>
      <c r="J393" s="227"/>
      <c r="K393" s="227"/>
      <c r="L393" s="232"/>
      <c r="M393" s="233"/>
      <c r="N393" s="234"/>
      <c r="O393" s="234"/>
      <c r="P393" s="234"/>
      <c r="Q393" s="234"/>
      <c r="R393" s="234"/>
      <c r="S393" s="234"/>
      <c r="T393" s="235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6" t="s">
        <v>147</v>
      </c>
      <c r="AU393" s="236" t="s">
        <v>141</v>
      </c>
      <c r="AV393" s="13" t="s">
        <v>141</v>
      </c>
      <c r="AW393" s="13" t="s">
        <v>37</v>
      </c>
      <c r="AX393" s="13" t="s">
        <v>76</v>
      </c>
      <c r="AY393" s="236" t="s">
        <v>133</v>
      </c>
    </row>
    <row r="394" spans="1:51" s="16" customFormat="1" ht="12">
      <c r="A394" s="16"/>
      <c r="B394" s="258"/>
      <c r="C394" s="259"/>
      <c r="D394" s="219" t="s">
        <v>147</v>
      </c>
      <c r="E394" s="260" t="s">
        <v>19</v>
      </c>
      <c r="F394" s="261" t="s">
        <v>180</v>
      </c>
      <c r="G394" s="259"/>
      <c r="H394" s="262">
        <v>16.88</v>
      </c>
      <c r="I394" s="263"/>
      <c r="J394" s="259"/>
      <c r="K394" s="259"/>
      <c r="L394" s="264"/>
      <c r="M394" s="265"/>
      <c r="N394" s="266"/>
      <c r="O394" s="266"/>
      <c r="P394" s="266"/>
      <c r="Q394" s="266"/>
      <c r="R394" s="266"/>
      <c r="S394" s="266"/>
      <c r="T394" s="267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T394" s="268" t="s">
        <v>147</v>
      </c>
      <c r="AU394" s="268" t="s">
        <v>141</v>
      </c>
      <c r="AV394" s="16" t="s">
        <v>140</v>
      </c>
      <c r="AW394" s="16" t="s">
        <v>37</v>
      </c>
      <c r="AX394" s="16" t="s">
        <v>84</v>
      </c>
      <c r="AY394" s="268" t="s">
        <v>133</v>
      </c>
    </row>
    <row r="395" spans="1:65" s="2" customFormat="1" ht="16.5" customHeight="1">
      <c r="A395" s="40"/>
      <c r="B395" s="41"/>
      <c r="C395" s="206" t="s">
        <v>548</v>
      </c>
      <c r="D395" s="206" t="s">
        <v>135</v>
      </c>
      <c r="E395" s="207" t="s">
        <v>549</v>
      </c>
      <c r="F395" s="208" t="s">
        <v>550</v>
      </c>
      <c r="G395" s="209" t="s">
        <v>153</v>
      </c>
      <c r="H395" s="210">
        <v>6</v>
      </c>
      <c r="I395" s="211"/>
      <c r="J395" s="212">
        <f>ROUND(I395*H395,2)</f>
        <v>0</v>
      </c>
      <c r="K395" s="208" t="s">
        <v>139</v>
      </c>
      <c r="L395" s="46"/>
      <c r="M395" s="213" t="s">
        <v>19</v>
      </c>
      <c r="N395" s="214" t="s">
        <v>48</v>
      </c>
      <c r="O395" s="86"/>
      <c r="P395" s="215">
        <f>O395*H395</f>
        <v>0</v>
      </c>
      <c r="Q395" s="215">
        <v>0.00021</v>
      </c>
      <c r="R395" s="215">
        <f>Q395*H395</f>
        <v>0.00126</v>
      </c>
      <c r="S395" s="215">
        <v>0</v>
      </c>
      <c r="T395" s="216">
        <f>S395*H395</f>
        <v>0</v>
      </c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R395" s="217" t="s">
        <v>253</v>
      </c>
      <c r="AT395" s="217" t="s">
        <v>135</v>
      </c>
      <c r="AU395" s="217" t="s">
        <v>141</v>
      </c>
      <c r="AY395" s="19" t="s">
        <v>133</v>
      </c>
      <c r="BE395" s="218">
        <f>IF(N395="základní",J395,0)</f>
        <v>0</v>
      </c>
      <c r="BF395" s="218">
        <f>IF(N395="snížená",J395,0)</f>
        <v>0</v>
      </c>
      <c r="BG395" s="218">
        <f>IF(N395="zákl. přenesená",J395,0)</f>
        <v>0</v>
      </c>
      <c r="BH395" s="218">
        <f>IF(N395="sníž. přenesená",J395,0)</f>
        <v>0</v>
      </c>
      <c r="BI395" s="218">
        <f>IF(N395="nulová",J395,0)</f>
        <v>0</v>
      </c>
      <c r="BJ395" s="19" t="s">
        <v>141</v>
      </c>
      <c r="BK395" s="218">
        <f>ROUND(I395*H395,2)</f>
        <v>0</v>
      </c>
      <c r="BL395" s="19" t="s">
        <v>253</v>
      </c>
      <c r="BM395" s="217" t="s">
        <v>722</v>
      </c>
    </row>
    <row r="396" spans="1:47" s="2" customFormat="1" ht="12">
      <c r="A396" s="40"/>
      <c r="B396" s="41"/>
      <c r="C396" s="42"/>
      <c r="D396" s="219" t="s">
        <v>143</v>
      </c>
      <c r="E396" s="42"/>
      <c r="F396" s="220" t="s">
        <v>552</v>
      </c>
      <c r="G396" s="42"/>
      <c r="H396" s="42"/>
      <c r="I396" s="221"/>
      <c r="J396" s="42"/>
      <c r="K396" s="42"/>
      <c r="L396" s="46"/>
      <c r="M396" s="222"/>
      <c r="N396" s="223"/>
      <c r="O396" s="86"/>
      <c r="P396" s="86"/>
      <c r="Q396" s="86"/>
      <c r="R396" s="86"/>
      <c r="S396" s="86"/>
      <c r="T396" s="87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T396" s="19" t="s">
        <v>143</v>
      </c>
      <c r="AU396" s="19" t="s">
        <v>141</v>
      </c>
    </row>
    <row r="397" spans="1:47" s="2" customFormat="1" ht="12">
      <c r="A397" s="40"/>
      <c r="B397" s="41"/>
      <c r="C397" s="42"/>
      <c r="D397" s="224" t="s">
        <v>145</v>
      </c>
      <c r="E397" s="42"/>
      <c r="F397" s="225" t="s">
        <v>553</v>
      </c>
      <c r="G397" s="42"/>
      <c r="H397" s="42"/>
      <c r="I397" s="221"/>
      <c r="J397" s="42"/>
      <c r="K397" s="42"/>
      <c r="L397" s="46"/>
      <c r="M397" s="222"/>
      <c r="N397" s="223"/>
      <c r="O397" s="86"/>
      <c r="P397" s="86"/>
      <c r="Q397" s="86"/>
      <c r="R397" s="86"/>
      <c r="S397" s="86"/>
      <c r="T397" s="87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T397" s="19" t="s">
        <v>145</v>
      </c>
      <c r="AU397" s="19" t="s">
        <v>141</v>
      </c>
    </row>
    <row r="398" spans="1:65" s="2" customFormat="1" ht="16.5" customHeight="1">
      <c r="A398" s="40"/>
      <c r="B398" s="41"/>
      <c r="C398" s="206" t="s">
        <v>554</v>
      </c>
      <c r="D398" s="206" t="s">
        <v>135</v>
      </c>
      <c r="E398" s="207" t="s">
        <v>555</v>
      </c>
      <c r="F398" s="208" t="s">
        <v>556</v>
      </c>
      <c r="G398" s="209" t="s">
        <v>256</v>
      </c>
      <c r="H398" s="210">
        <v>6.4</v>
      </c>
      <c r="I398" s="211"/>
      <c r="J398" s="212">
        <f>ROUND(I398*H398,2)</f>
        <v>0</v>
      </c>
      <c r="K398" s="208" t="s">
        <v>139</v>
      </c>
      <c r="L398" s="46"/>
      <c r="M398" s="213" t="s">
        <v>19</v>
      </c>
      <c r="N398" s="214" t="s">
        <v>48</v>
      </c>
      <c r="O398" s="86"/>
      <c r="P398" s="215">
        <f>O398*H398</f>
        <v>0</v>
      </c>
      <c r="Q398" s="215">
        <v>0.00032</v>
      </c>
      <c r="R398" s="215">
        <f>Q398*H398</f>
        <v>0.0020480000000000003</v>
      </c>
      <c r="S398" s="215">
        <v>0</v>
      </c>
      <c r="T398" s="216">
        <f>S398*H398</f>
        <v>0</v>
      </c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17" t="s">
        <v>253</v>
      </c>
      <c r="AT398" s="217" t="s">
        <v>135</v>
      </c>
      <c r="AU398" s="217" t="s">
        <v>141</v>
      </c>
      <c r="AY398" s="19" t="s">
        <v>133</v>
      </c>
      <c r="BE398" s="218">
        <f>IF(N398="základní",J398,0)</f>
        <v>0</v>
      </c>
      <c r="BF398" s="218">
        <f>IF(N398="snížená",J398,0)</f>
        <v>0</v>
      </c>
      <c r="BG398" s="218">
        <f>IF(N398="zákl. přenesená",J398,0)</f>
        <v>0</v>
      </c>
      <c r="BH398" s="218">
        <f>IF(N398="sníž. přenesená",J398,0)</f>
        <v>0</v>
      </c>
      <c r="BI398" s="218">
        <f>IF(N398="nulová",J398,0)</f>
        <v>0</v>
      </c>
      <c r="BJ398" s="19" t="s">
        <v>141</v>
      </c>
      <c r="BK398" s="218">
        <f>ROUND(I398*H398,2)</f>
        <v>0</v>
      </c>
      <c r="BL398" s="19" t="s">
        <v>253</v>
      </c>
      <c r="BM398" s="217" t="s">
        <v>723</v>
      </c>
    </row>
    <row r="399" spans="1:47" s="2" customFormat="1" ht="12">
      <c r="A399" s="40"/>
      <c r="B399" s="41"/>
      <c r="C399" s="42"/>
      <c r="D399" s="219" t="s">
        <v>143</v>
      </c>
      <c r="E399" s="42"/>
      <c r="F399" s="220" t="s">
        <v>558</v>
      </c>
      <c r="G399" s="42"/>
      <c r="H399" s="42"/>
      <c r="I399" s="221"/>
      <c r="J399" s="42"/>
      <c r="K399" s="42"/>
      <c r="L399" s="46"/>
      <c r="M399" s="222"/>
      <c r="N399" s="223"/>
      <c r="O399" s="86"/>
      <c r="P399" s="86"/>
      <c r="Q399" s="86"/>
      <c r="R399" s="86"/>
      <c r="S399" s="86"/>
      <c r="T399" s="87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T399" s="19" t="s">
        <v>143</v>
      </c>
      <c r="AU399" s="19" t="s">
        <v>141</v>
      </c>
    </row>
    <row r="400" spans="1:47" s="2" customFormat="1" ht="12">
      <c r="A400" s="40"/>
      <c r="B400" s="41"/>
      <c r="C400" s="42"/>
      <c r="D400" s="224" t="s">
        <v>145</v>
      </c>
      <c r="E400" s="42"/>
      <c r="F400" s="225" t="s">
        <v>559</v>
      </c>
      <c r="G400" s="42"/>
      <c r="H400" s="42"/>
      <c r="I400" s="221"/>
      <c r="J400" s="42"/>
      <c r="K400" s="42"/>
      <c r="L400" s="46"/>
      <c r="M400" s="222"/>
      <c r="N400" s="223"/>
      <c r="O400" s="86"/>
      <c r="P400" s="86"/>
      <c r="Q400" s="86"/>
      <c r="R400" s="86"/>
      <c r="S400" s="86"/>
      <c r="T400" s="87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T400" s="19" t="s">
        <v>145</v>
      </c>
      <c r="AU400" s="19" t="s">
        <v>141</v>
      </c>
    </row>
    <row r="401" spans="1:51" s="13" customFormat="1" ht="12">
      <c r="A401" s="13"/>
      <c r="B401" s="226"/>
      <c r="C401" s="227"/>
      <c r="D401" s="219" t="s">
        <v>147</v>
      </c>
      <c r="E401" s="228" t="s">
        <v>19</v>
      </c>
      <c r="F401" s="229" t="s">
        <v>327</v>
      </c>
      <c r="G401" s="227"/>
      <c r="H401" s="230">
        <v>6.4</v>
      </c>
      <c r="I401" s="231"/>
      <c r="J401" s="227"/>
      <c r="K401" s="227"/>
      <c r="L401" s="232"/>
      <c r="M401" s="233"/>
      <c r="N401" s="234"/>
      <c r="O401" s="234"/>
      <c r="P401" s="234"/>
      <c r="Q401" s="234"/>
      <c r="R401" s="234"/>
      <c r="S401" s="234"/>
      <c r="T401" s="235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6" t="s">
        <v>147</v>
      </c>
      <c r="AU401" s="236" t="s">
        <v>141</v>
      </c>
      <c r="AV401" s="13" t="s">
        <v>141</v>
      </c>
      <c r="AW401" s="13" t="s">
        <v>37</v>
      </c>
      <c r="AX401" s="13" t="s">
        <v>84</v>
      </c>
      <c r="AY401" s="236" t="s">
        <v>133</v>
      </c>
    </row>
    <row r="402" spans="1:65" s="2" customFormat="1" ht="24.15" customHeight="1">
      <c r="A402" s="40"/>
      <c r="B402" s="41"/>
      <c r="C402" s="206" t="s">
        <v>560</v>
      </c>
      <c r="D402" s="206" t="s">
        <v>135</v>
      </c>
      <c r="E402" s="207" t="s">
        <v>561</v>
      </c>
      <c r="F402" s="208" t="s">
        <v>562</v>
      </c>
      <c r="G402" s="209" t="s">
        <v>256</v>
      </c>
      <c r="H402" s="210">
        <v>6.4</v>
      </c>
      <c r="I402" s="211"/>
      <c r="J402" s="212">
        <f>ROUND(I402*H402,2)</f>
        <v>0</v>
      </c>
      <c r="K402" s="208" t="s">
        <v>139</v>
      </c>
      <c r="L402" s="46"/>
      <c r="M402" s="213" t="s">
        <v>19</v>
      </c>
      <c r="N402" s="214" t="s">
        <v>48</v>
      </c>
      <c r="O402" s="86"/>
      <c r="P402" s="215">
        <f>O402*H402</f>
        <v>0</v>
      </c>
      <c r="Q402" s="215">
        <v>0.00033</v>
      </c>
      <c r="R402" s="215">
        <f>Q402*H402</f>
        <v>0.002112</v>
      </c>
      <c r="S402" s="215">
        <v>0</v>
      </c>
      <c r="T402" s="216">
        <f>S402*H402</f>
        <v>0</v>
      </c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R402" s="217" t="s">
        <v>253</v>
      </c>
      <c r="AT402" s="217" t="s">
        <v>135</v>
      </c>
      <c r="AU402" s="217" t="s">
        <v>141</v>
      </c>
      <c r="AY402" s="19" t="s">
        <v>133</v>
      </c>
      <c r="BE402" s="218">
        <f>IF(N402="základní",J402,0)</f>
        <v>0</v>
      </c>
      <c r="BF402" s="218">
        <f>IF(N402="snížená",J402,0)</f>
        <v>0</v>
      </c>
      <c r="BG402" s="218">
        <f>IF(N402="zákl. přenesená",J402,0)</f>
        <v>0</v>
      </c>
      <c r="BH402" s="218">
        <f>IF(N402="sníž. přenesená",J402,0)</f>
        <v>0</v>
      </c>
      <c r="BI402" s="218">
        <f>IF(N402="nulová",J402,0)</f>
        <v>0</v>
      </c>
      <c r="BJ402" s="19" t="s">
        <v>141</v>
      </c>
      <c r="BK402" s="218">
        <f>ROUND(I402*H402,2)</f>
        <v>0</v>
      </c>
      <c r="BL402" s="19" t="s">
        <v>253</v>
      </c>
      <c r="BM402" s="217" t="s">
        <v>724</v>
      </c>
    </row>
    <row r="403" spans="1:47" s="2" customFormat="1" ht="12">
      <c r="A403" s="40"/>
      <c r="B403" s="41"/>
      <c r="C403" s="42"/>
      <c r="D403" s="219" t="s">
        <v>143</v>
      </c>
      <c r="E403" s="42"/>
      <c r="F403" s="220" t="s">
        <v>564</v>
      </c>
      <c r="G403" s="42"/>
      <c r="H403" s="42"/>
      <c r="I403" s="221"/>
      <c r="J403" s="42"/>
      <c r="K403" s="42"/>
      <c r="L403" s="46"/>
      <c r="M403" s="222"/>
      <c r="N403" s="223"/>
      <c r="O403" s="86"/>
      <c r="P403" s="86"/>
      <c r="Q403" s="86"/>
      <c r="R403" s="86"/>
      <c r="S403" s="86"/>
      <c r="T403" s="87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T403" s="19" t="s">
        <v>143</v>
      </c>
      <c r="AU403" s="19" t="s">
        <v>141</v>
      </c>
    </row>
    <row r="404" spans="1:47" s="2" customFormat="1" ht="12">
      <c r="A404" s="40"/>
      <c r="B404" s="41"/>
      <c r="C404" s="42"/>
      <c r="D404" s="224" t="s">
        <v>145</v>
      </c>
      <c r="E404" s="42"/>
      <c r="F404" s="225" t="s">
        <v>565</v>
      </c>
      <c r="G404" s="42"/>
      <c r="H404" s="42"/>
      <c r="I404" s="221"/>
      <c r="J404" s="42"/>
      <c r="K404" s="42"/>
      <c r="L404" s="46"/>
      <c r="M404" s="222"/>
      <c r="N404" s="223"/>
      <c r="O404" s="86"/>
      <c r="P404" s="86"/>
      <c r="Q404" s="86"/>
      <c r="R404" s="86"/>
      <c r="S404" s="86"/>
      <c r="T404" s="87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T404" s="19" t="s">
        <v>145</v>
      </c>
      <c r="AU404" s="19" t="s">
        <v>141</v>
      </c>
    </row>
    <row r="405" spans="1:65" s="2" customFormat="1" ht="24.15" customHeight="1">
      <c r="A405" s="40"/>
      <c r="B405" s="41"/>
      <c r="C405" s="206" t="s">
        <v>566</v>
      </c>
      <c r="D405" s="206" t="s">
        <v>135</v>
      </c>
      <c r="E405" s="207" t="s">
        <v>567</v>
      </c>
      <c r="F405" s="208" t="s">
        <v>568</v>
      </c>
      <c r="G405" s="209" t="s">
        <v>442</v>
      </c>
      <c r="H405" s="279"/>
      <c r="I405" s="211"/>
      <c r="J405" s="212">
        <f>ROUND(I405*H405,2)</f>
        <v>0</v>
      </c>
      <c r="K405" s="208" t="s">
        <v>139</v>
      </c>
      <c r="L405" s="46"/>
      <c r="M405" s="213" t="s">
        <v>19</v>
      </c>
      <c r="N405" s="214" t="s">
        <v>48</v>
      </c>
      <c r="O405" s="86"/>
      <c r="P405" s="215">
        <f>O405*H405</f>
        <v>0</v>
      </c>
      <c r="Q405" s="215">
        <v>0</v>
      </c>
      <c r="R405" s="215">
        <f>Q405*H405</f>
        <v>0</v>
      </c>
      <c r="S405" s="215">
        <v>0</v>
      </c>
      <c r="T405" s="216">
        <f>S405*H405</f>
        <v>0</v>
      </c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R405" s="217" t="s">
        <v>253</v>
      </c>
      <c r="AT405" s="217" t="s">
        <v>135</v>
      </c>
      <c r="AU405" s="217" t="s">
        <v>141</v>
      </c>
      <c r="AY405" s="19" t="s">
        <v>133</v>
      </c>
      <c r="BE405" s="218">
        <f>IF(N405="základní",J405,0)</f>
        <v>0</v>
      </c>
      <c r="BF405" s="218">
        <f>IF(N405="snížená",J405,0)</f>
        <v>0</v>
      </c>
      <c r="BG405" s="218">
        <f>IF(N405="zákl. přenesená",J405,0)</f>
        <v>0</v>
      </c>
      <c r="BH405" s="218">
        <f>IF(N405="sníž. přenesená",J405,0)</f>
        <v>0</v>
      </c>
      <c r="BI405" s="218">
        <f>IF(N405="nulová",J405,0)</f>
        <v>0</v>
      </c>
      <c r="BJ405" s="19" t="s">
        <v>141</v>
      </c>
      <c r="BK405" s="218">
        <f>ROUND(I405*H405,2)</f>
        <v>0</v>
      </c>
      <c r="BL405" s="19" t="s">
        <v>253</v>
      </c>
      <c r="BM405" s="217" t="s">
        <v>725</v>
      </c>
    </row>
    <row r="406" spans="1:47" s="2" customFormat="1" ht="12">
      <c r="A406" s="40"/>
      <c r="B406" s="41"/>
      <c r="C406" s="42"/>
      <c r="D406" s="219" t="s">
        <v>143</v>
      </c>
      <c r="E406" s="42"/>
      <c r="F406" s="220" t="s">
        <v>570</v>
      </c>
      <c r="G406" s="42"/>
      <c r="H406" s="42"/>
      <c r="I406" s="221"/>
      <c r="J406" s="42"/>
      <c r="K406" s="42"/>
      <c r="L406" s="46"/>
      <c r="M406" s="222"/>
      <c r="N406" s="223"/>
      <c r="O406" s="86"/>
      <c r="P406" s="86"/>
      <c r="Q406" s="86"/>
      <c r="R406" s="86"/>
      <c r="S406" s="86"/>
      <c r="T406" s="87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T406" s="19" t="s">
        <v>143</v>
      </c>
      <c r="AU406" s="19" t="s">
        <v>141</v>
      </c>
    </row>
    <row r="407" spans="1:47" s="2" customFormat="1" ht="12">
      <c r="A407" s="40"/>
      <c r="B407" s="41"/>
      <c r="C407" s="42"/>
      <c r="D407" s="224" t="s">
        <v>145</v>
      </c>
      <c r="E407" s="42"/>
      <c r="F407" s="225" t="s">
        <v>571</v>
      </c>
      <c r="G407" s="42"/>
      <c r="H407" s="42"/>
      <c r="I407" s="221"/>
      <c r="J407" s="42"/>
      <c r="K407" s="42"/>
      <c r="L407" s="46"/>
      <c r="M407" s="222"/>
      <c r="N407" s="223"/>
      <c r="O407" s="86"/>
      <c r="P407" s="86"/>
      <c r="Q407" s="86"/>
      <c r="R407" s="86"/>
      <c r="S407" s="86"/>
      <c r="T407" s="87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T407" s="19" t="s">
        <v>145</v>
      </c>
      <c r="AU407" s="19" t="s">
        <v>141</v>
      </c>
    </row>
    <row r="408" spans="1:63" s="12" customFormat="1" ht="22.8" customHeight="1">
      <c r="A408" s="12"/>
      <c r="B408" s="190"/>
      <c r="C408" s="191"/>
      <c r="D408" s="192" t="s">
        <v>75</v>
      </c>
      <c r="E408" s="204" t="s">
        <v>572</v>
      </c>
      <c r="F408" s="204" t="s">
        <v>573</v>
      </c>
      <c r="G408" s="191"/>
      <c r="H408" s="191"/>
      <c r="I408" s="194"/>
      <c r="J408" s="205">
        <f>BK408</f>
        <v>0</v>
      </c>
      <c r="K408" s="191"/>
      <c r="L408" s="196"/>
      <c r="M408" s="197"/>
      <c r="N408" s="198"/>
      <c r="O408" s="198"/>
      <c r="P408" s="199">
        <f>SUM(P409:P417)</f>
        <v>0</v>
      </c>
      <c r="Q408" s="198"/>
      <c r="R408" s="199">
        <f>SUM(R409:R417)</f>
        <v>0.004645000000000001</v>
      </c>
      <c r="S408" s="198"/>
      <c r="T408" s="200">
        <f>SUM(T409:T417)</f>
        <v>0</v>
      </c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R408" s="201" t="s">
        <v>141</v>
      </c>
      <c r="AT408" s="202" t="s">
        <v>75</v>
      </c>
      <c r="AU408" s="202" t="s">
        <v>84</v>
      </c>
      <c r="AY408" s="201" t="s">
        <v>133</v>
      </c>
      <c r="BK408" s="203">
        <f>SUM(BK409:BK417)</f>
        <v>0</v>
      </c>
    </row>
    <row r="409" spans="1:65" s="2" customFormat="1" ht="21.75" customHeight="1">
      <c r="A409" s="40"/>
      <c r="B409" s="41"/>
      <c r="C409" s="206" t="s">
        <v>574</v>
      </c>
      <c r="D409" s="206" t="s">
        <v>135</v>
      </c>
      <c r="E409" s="207" t="s">
        <v>575</v>
      </c>
      <c r="F409" s="208" t="s">
        <v>576</v>
      </c>
      <c r="G409" s="209" t="s">
        <v>256</v>
      </c>
      <c r="H409" s="210">
        <v>6.4</v>
      </c>
      <c r="I409" s="211"/>
      <c r="J409" s="212">
        <f>ROUND(I409*H409,2)</f>
        <v>0</v>
      </c>
      <c r="K409" s="208" t="s">
        <v>139</v>
      </c>
      <c r="L409" s="46"/>
      <c r="M409" s="213" t="s">
        <v>19</v>
      </c>
      <c r="N409" s="214" t="s">
        <v>48</v>
      </c>
      <c r="O409" s="86"/>
      <c r="P409" s="215">
        <f>O409*H409</f>
        <v>0</v>
      </c>
      <c r="Q409" s="215">
        <v>0.00055</v>
      </c>
      <c r="R409" s="215">
        <f>Q409*H409</f>
        <v>0.0035200000000000006</v>
      </c>
      <c r="S409" s="215">
        <v>0</v>
      </c>
      <c r="T409" s="216">
        <f>S409*H409</f>
        <v>0</v>
      </c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R409" s="217" t="s">
        <v>253</v>
      </c>
      <c r="AT409" s="217" t="s">
        <v>135</v>
      </c>
      <c r="AU409" s="217" t="s">
        <v>141</v>
      </c>
      <c r="AY409" s="19" t="s">
        <v>133</v>
      </c>
      <c r="BE409" s="218">
        <f>IF(N409="základní",J409,0)</f>
        <v>0</v>
      </c>
      <c r="BF409" s="218">
        <f>IF(N409="snížená",J409,0)</f>
        <v>0</v>
      </c>
      <c r="BG409" s="218">
        <f>IF(N409="zákl. přenesená",J409,0)</f>
        <v>0</v>
      </c>
      <c r="BH409" s="218">
        <f>IF(N409="sníž. přenesená",J409,0)</f>
        <v>0</v>
      </c>
      <c r="BI409" s="218">
        <f>IF(N409="nulová",J409,0)</f>
        <v>0</v>
      </c>
      <c r="BJ409" s="19" t="s">
        <v>141</v>
      </c>
      <c r="BK409" s="218">
        <f>ROUND(I409*H409,2)</f>
        <v>0</v>
      </c>
      <c r="BL409" s="19" t="s">
        <v>253</v>
      </c>
      <c r="BM409" s="217" t="s">
        <v>726</v>
      </c>
    </row>
    <row r="410" spans="1:47" s="2" customFormat="1" ht="12">
      <c r="A410" s="40"/>
      <c r="B410" s="41"/>
      <c r="C410" s="42"/>
      <c r="D410" s="219" t="s">
        <v>143</v>
      </c>
      <c r="E410" s="42"/>
      <c r="F410" s="220" t="s">
        <v>578</v>
      </c>
      <c r="G410" s="42"/>
      <c r="H410" s="42"/>
      <c r="I410" s="221"/>
      <c r="J410" s="42"/>
      <c r="K410" s="42"/>
      <c r="L410" s="46"/>
      <c r="M410" s="222"/>
      <c r="N410" s="223"/>
      <c r="O410" s="86"/>
      <c r="P410" s="86"/>
      <c r="Q410" s="86"/>
      <c r="R410" s="86"/>
      <c r="S410" s="86"/>
      <c r="T410" s="87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T410" s="19" t="s">
        <v>143</v>
      </c>
      <c r="AU410" s="19" t="s">
        <v>141</v>
      </c>
    </row>
    <row r="411" spans="1:47" s="2" customFormat="1" ht="12">
      <c r="A411" s="40"/>
      <c r="B411" s="41"/>
      <c r="C411" s="42"/>
      <c r="D411" s="224" t="s">
        <v>145</v>
      </c>
      <c r="E411" s="42"/>
      <c r="F411" s="225" t="s">
        <v>579</v>
      </c>
      <c r="G411" s="42"/>
      <c r="H411" s="42"/>
      <c r="I411" s="221"/>
      <c r="J411" s="42"/>
      <c r="K411" s="42"/>
      <c r="L411" s="46"/>
      <c r="M411" s="222"/>
      <c r="N411" s="223"/>
      <c r="O411" s="86"/>
      <c r="P411" s="86"/>
      <c r="Q411" s="86"/>
      <c r="R411" s="86"/>
      <c r="S411" s="86"/>
      <c r="T411" s="87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T411" s="19" t="s">
        <v>145</v>
      </c>
      <c r="AU411" s="19" t="s">
        <v>141</v>
      </c>
    </row>
    <row r="412" spans="1:65" s="2" customFormat="1" ht="16.5" customHeight="1">
      <c r="A412" s="40"/>
      <c r="B412" s="41"/>
      <c r="C412" s="269" t="s">
        <v>580</v>
      </c>
      <c r="D412" s="269" t="s">
        <v>268</v>
      </c>
      <c r="E412" s="270" t="s">
        <v>581</v>
      </c>
      <c r="F412" s="271" t="s">
        <v>582</v>
      </c>
      <c r="G412" s="272" t="s">
        <v>256</v>
      </c>
      <c r="H412" s="273">
        <v>7.5</v>
      </c>
      <c r="I412" s="274"/>
      <c r="J412" s="275">
        <f>ROUND(I412*H412,2)</f>
        <v>0</v>
      </c>
      <c r="K412" s="271" t="s">
        <v>19</v>
      </c>
      <c r="L412" s="276"/>
      <c r="M412" s="277" t="s">
        <v>19</v>
      </c>
      <c r="N412" s="278" t="s">
        <v>48</v>
      </c>
      <c r="O412" s="86"/>
      <c r="P412" s="215">
        <f>O412*H412</f>
        <v>0</v>
      </c>
      <c r="Q412" s="215">
        <v>0.00015</v>
      </c>
      <c r="R412" s="215">
        <f>Q412*H412</f>
        <v>0.001125</v>
      </c>
      <c r="S412" s="215">
        <v>0</v>
      </c>
      <c r="T412" s="216">
        <f>S412*H412</f>
        <v>0</v>
      </c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R412" s="217" t="s">
        <v>356</v>
      </c>
      <c r="AT412" s="217" t="s">
        <v>268</v>
      </c>
      <c r="AU412" s="217" t="s">
        <v>141</v>
      </c>
      <c r="AY412" s="19" t="s">
        <v>133</v>
      </c>
      <c r="BE412" s="218">
        <f>IF(N412="základní",J412,0)</f>
        <v>0</v>
      </c>
      <c r="BF412" s="218">
        <f>IF(N412="snížená",J412,0)</f>
        <v>0</v>
      </c>
      <c r="BG412" s="218">
        <f>IF(N412="zákl. přenesená",J412,0)</f>
        <v>0</v>
      </c>
      <c r="BH412" s="218">
        <f>IF(N412="sníž. přenesená",J412,0)</f>
        <v>0</v>
      </c>
      <c r="BI412" s="218">
        <f>IF(N412="nulová",J412,0)</f>
        <v>0</v>
      </c>
      <c r="BJ412" s="19" t="s">
        <v>141</v>
      </c>
      <c r="BK412" s="218">
        <f>ROUND(I412*H412,2)</f>
        <v>0</v>
      </c>
      <c r="BL412" s="19" t="s">
        <v>253</v>
      </c>
      <c r="BM412" s="217" t="s">
        <v>727</v>
      </c>
    </row>
    <row r="413" spans="1:47" s="2" customFormat="1" ht="12">
      <c r="A413" s="40"/>
      <c r="B413" s="41"/>
      <c r="C413" s="42"/>
      <c r="D413" s="219" t="s">
        <v>143</v>
      </c>
      <c r="E413" s="42"/>
      <c r="F413" s="220" t="s">
        <v>582</v>
      </c>
      <c r="G413" s="42"/>
      <c r="H413" s="42"/>
      <c r="I413" s="221"/>
      <c r="J413" s="42"/>
      <c r="K413" s="42"/>
      <c r="L413" s="46"/>
      <c r="M413" s="222"/>
      <c r="N413" s="223"/>
      <c r="O413" s="86"/>
      <c r="P413" s="86"/>
      <c r="Q413" s="86"/>
      <c r="R413" s="86"/>
      <c r="S413" s="86"/>
      <c r="T413" s="87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T413" s="19" t="s">
        <v>143</v>
      </c>
      <c r="AU413" s="19" t="s">
        <v>141</v>
      </c>
    </row>
    <row r="414" spans="1:51" s="13" customFormat="1" ht="12">
      <c r="A414" s="13"/>
      <c r="B414" s="226"/>
      <c r="C414" s="227"/>
      <c r="D414" s="219" t="s">
        <v>147</v>
      </c>
      <c r="E414" s="228" t="s">
        <v>19</v>
      </c>
      <c r="F414" s="229" t="s">
        <v>584</v>
      </c>
      <c r="G414" s="227"/>
      <c r="H414" s="230">
        <v>7.5</v>
      </c>
      <c r="I414" s="231"/>
      <c r="J414" s="227"/>
      <c r="K414" s="227"/>
      <c r="L414" s="232"/>
      <c r="M414" s="233"/>
      <c r="N414" s="234"/>
      <c r="O414" s="234"/>
      <c r="P414" s="234"/>
      <c r="Q414" s="234"/>
      <c r="R414" s="234"/>
      <c r="S414" s="234"/>
      <c r="T414" s="235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6" t="s">
        <v>147</v>
      </c>
      <c r="AU414" s="236" t="s">
        <v>141</v>
      </c>
      <c r="AV414" s="13" t="s">
        <v>141</v>
      </c>
      <c r="AW414" s="13" t="s">
        <v>37</v>
      </c>
      <c r="AX414" s="13" t="s">
        <v>84</v>
      </c>
      <c r="AY414" s="236" t="s">
        <v>133</v>
      </c>
    </row>
    <row r="415" spans="1:65" s="2" customFormat="1" ht="24.15" customHeight="1">
      <c r="A415" s="40"/>
      <c r="B415" s="41"/>
      <c r="C415" s="206" t="s">
        <v>585</v>
      </c>
      <c r="D415" s="206" t="s">
        <v>135</v>
      </c>
      <c r="E415" s="207" t="s">
        <v>586</v>
      </c>
      <c r="F415" s="208" t="s">
        <v>587</v>
      </c>
      <c r="G415" s="209" t="s">
        <v>442</v>
      </c>
      <c r="H415" s="279"/>
      <c r="I415" s="211"/>
      <c r="J415" s="212">
        <f>ROUND(I415*H415,2)</f>
        <v>0</v>
      </c>
      <c r="K415" s="208" t="s">
        <v>139</v>
      </c>
      <c r="L415" s="46"/>
      <c r="M415" s="213" t="s">
        <v>19</v>
      </c>
      <c r="N415" s="214" t="s">
        <v>48</v>
      </c>
      <c r="O415" s="86"/>
      <c r="P415" s="215">
        <f>O415*H415</f>
        <v>0</v>
      </c>
      <c r="Q415" s="215">
        <v>0</v>
      </c>
      <c r="R415" s="215">
        <f>Q415*H415</f>
        <v>0</v>
      </c>
      <c r="S415" s="215">
        <v>0</v>
      </c>
      <c r="T415" s="216">
        <f>S415*H415</f>
        <v>0</v>
      </c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R415" s="217" t="s">
        <v>253</v>
      </c>
      <c r="AT415" s="217" t="s">
        <v>135</v>
      </c>
      <c r="AU415" s="217" t="s">
        <v>141</v>
      </c>
      <c r="AY415" s="19" t="s">
        <v>133</v>
      </c>
      <c r="BE415" s="218">
        <f>IF(N415="základní",J415,0)</f>
        <v>0</v>
      </c>
      <c r="BF415" s="218">
        <f>IF(N415="snížená",J415,0)</f>
        <v>0</v>
      </c>
      <c r="BG415" s="218">
        <f>IF(N415="zákl. přenesená",J415,0)</f>
        <v>0</v>
      </c>
      <c r="BH415" s="218">
        <f>IF(N415="sníž. přenesená",J415,0)</f>
        <v>0</v>
      </c>
      <c r="BI415" s="218">
        <f>IF(N415="nulová",J415,0)</f>
        <v>0</v>
      </c>
      <c r="BJ415" s="19" t="s">
        <v>141</v>
      </c>
      <c r="BK415" s="218">
        <f>ROUND(I415*H415,2)</f>
        <v>0</v>
      </c>
      <c r="BL415" s="19" t="s">
        <v>253</v>
      </c>
      <c r="BM415" s="217" t="s">
        <v>728</v>
      </c>
    </row>
    <row r="416" spans="1:47" s="2" customFormat="1" ht="12">
      <c r="A416" s="40"/>
      <c r="B416" s="41"/>
      <c r="C416" s="42"/>
      <c r="D416" s="219" t="s">
        <v>143</v>
      </c>
      <c r="E416" s="42"/>
      <c r="F416" s="220" t="s">
        <v>589</v>
      </c>
      <c r="G416" s="42"/>
      <c r="H416" s="42"/>
      <c r="I416" s="221"/>
      <c r="J416" s="42"/>
      <c r="K416" s="42"/>
      <c r="L416" s="46"/>
      <c r="M416" s="222"/>
      <c r="N416" s="223"/>
      <c r="O416" s="86"/>
      <c r="P416" s="86"/>
      <c r="Q416" s="86"/>
      <c r="R416" s="86"/>
      <c r="S416" s="86"/>
      <c r="T416" s="87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T416" s="19" t="s">
        <v>143</v>
      </c>
      <c r="AU416" s="19" t="s">
        <v>141</v>
      </c>
    </row>
    <row r="417" spans="1:47" s="2" customFormat="1" ht="12">
      <c r="A417" s="40"/>
      <c r="B417" s="41"/>
      <c r="C417" s="42"/>
      <c r="D417" s="224" t="s">
        <v>145</v>
      </c>
      <c r="E417" s="42"/>
      <c r="F417" s="225" t="s">
        <v>590</v>
      </c>
      <c r="G417" s="42"/>
      <c r="H417" s="42"/>
      <c r="I417" s="221"/>
      <c r="J417" s="42"/>
      <c r="K417" s="42"/>
      <c r="L417" s="46"/>
      <c r="M417" s="222"/>
      <c r="N417" s="223"/>
      <c r="O417" s="86"/>
      <c r="P417" s="86"/>
      <c r="Q417" s="86"/>
      <c r="R417" s="86"/>
      <c r="S417" s="86"/>
      <c r="T417" s="87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T417" s="19" t="s">
        <v>145</v>
      </c>
      <c r="AU417" s="19" t="s">
        <v>141</v>
      </c>
    </row>
    <row r="418" spans="1:63" s="12" customFormat="1" ht="22.8" customHeight="1">
      <c r="A418" s="12"/>
      <c r="B418" s="190"/>
      <c r="C418" s="191"/>
      <c r="D418" s="192" t="s">
        <v>75</v>
      </c>
      <c r="E418" s="204" t="s">
        <v>591</v>
      </c>
      <c r="F418" s="204" t="s">
        <v>592</v>
      </c>
      <c r="G418" s="191"/>
      <c r="H418" s="191"/>
      <c r="I418" s="194"/>
      <c r="J418" s="205">
        <f>BK418</f>
        <v>0</v>
      </c>
      <c r="K418" s="191"/>
      <c r="L418" s="196"/>
      <c r="M418" s="197"/>
      <c r="N418" s="198"/>
      <c r="O418" s="198"/>
      <c r="P418" s="199">
        <f>SUM(P419:P432)</f>
        <v>0</v>
      </c>
      <c r="Q418" s="198"/>
      <c r="R418" s="199">
        <f>SUM(R419:R432)</f>
        <v>0.0047877</v>
      </c>
      <c r="S418" s="198"/>
      <c r="T418" s="200">
        <f>SUM(T419:T432)</f>
        <v>0</v>
      </c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R418" s="201" t="s">
        <v>141</v>
      </c>
      <c r="AT418" s="202" t="s">
        <v>75</v>
      </c>
      <c r="AU418" s="202" t="s">
        <v>84</v>
      </c>
      <c r="AY418" s="201" t="s">
        <v>133</v>
      </c>
      <c r="BK418" s="203">
        <f>SUM(BK419:BK432)</f>
        <v>0</v>
      </c>
    </row>
    <row r="419" spans="1:65" s="2" customFormat="1" ht="24.15" customHeight="1">
      <c r="A419" s="40"/>
      <c r="B419" s="41"/>
      <c r="C419" s="206" t="s">
        <v>593</v>
      </c>
      <c r="D419" s="206" t="s">
        <v>135</v>
      </c>
      <c r="E419" s="207" t="s">
        <v>594</v>
      </c>
      <c r="F419" s="208" t="s">
        <v>595</v>
      </c>
      <c r="G419" s="209" t="s">
        <v>138</v>
      </c>
      <c r="H419" s="210">
        <v>0.63</v>
      </c>
      <c r="I419" s="211"/>
      <c r="J419" s="212">
        <f>ROUND(I419*H419,2)</f>
        <v>0</v>
      </c>
      <c r="K419" s="208" t="s">
        <v>139</v>
      </c>
      <c r="L419" s="46"/>
      <c r="M419" s="213" t="s">
        <v>19</v>
      </c>
      <c r="N419" s="214" t="s">
        <v>48</v>
      </c>
      <c r="O419" s="86"/>
      <c r="P419" s="215">
        <f>O419*H419</f>
        <v>0</v>
      </c>
      <c r="Q419" s="215">
        <v>0.00014</v>
      </c>
      <c r="R419" s="215">
        <f>Q419*H419</f>
        <v>8.819999999999999E-05</v>
      </c>
      <c r="S419" s="215">
        <v>0</v>
      </c>
      <c r="T419" s="216">
        <f>S419*H419</f>
        <v>0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17" t="s">
        <v>253</v>
      </c>
      <c r="AT419" s="217" t="s">
        <v>135</v>
      </c>
      <c r="AU419" s="217" t="s">
        <v>141</v>
      </c>
      <c r="AY419" s="19" t="s">
        <v>133</v>
      </c>
      <c r="BE419" s="218">
        <f>IF(N419="základní",J419,0)</f>
        <v>0</v>
      </c>
      <c r="BF419" s="218">
        <f>IF(N419="snížená",J419,0)</f>
        <v>0</v>
      </c>
      <c r="BG419" s="218">
        <f>IF(N419="zákl. přenesená",J419,0)</f>
        <v>0</v>
      </c>
      <c r="BH419" s="218">
        <f>IF(N419="sníž. přenesená",J419,0)</f>
        <v>0</v>
      </c>
      <c r="BI419" s="218">
        <f>IF(N419="nulová",J419,0)</f>
        <v>0</v>
      </c>
      <c r="BJ419" s="19" t="s">
        <v>141</v>
      </c>
      <c r="BK419" s="218">
        <f>ROUND(I419*H419,2)</f>
        <v>0</v>
      </c>
      <c r="BL419" s="19" t="s">
        <v>253</v>
      </c>
      <c r="BM419" s="217" t="s">
        <v>729</v>
      </c>
    </row>
    <row r="420" spans="1:47" s="2" customFormat="1" ht="12">
      <c r="A420" s="40"/>
      <c r="B420" s="41"/>
      <c r="C420" s="42"/>
      <c r="D420" s="219" t="s">
        <v>143</v>
      </c>
      <c r="E420" s="42"/>
      <c r="F420" s="220" t="s">
        <v>597</v>
      </c>
      <c r="G420" s="42"/>
      <c r="H420" s="42"/>
      <c r="I420" s="221"/>
      <c r="J420" s="42"/>
      <c r="K420" s="42"/>
      <c r="L420" s="46"/>
      <c r="M420" s="222"/>
      <c r="N420" s="223"/>
      <c r="O420" s="86"/>
      <c r="P420" s="86"/>
      <c r="Q420" s="86"/>
      <c r="R420" s="86"/>
      <c r="S420" s="86"/>
      <c r="T420" s="87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T420" s="19" t="s">
        <v>143</v>
      </c>
      <c r="AU420" s="19" t="s">
        <v>141</v>
      </c>
    </row>
    <row r="421" spans="1:47" s="2" customFormat="1" ht="12">
      <c r="A421" s="40"/>
      <c r="B421" s="41"/>
      <c r="C421" s="42"/>
      <c r="D421" s="224" t="s">
        <v>145</v>
      </c>
      <c r="E421" s="42"/>
      <c r="F421" s="225" t="s">
        <v>598</v>
      </c>
      <c r="G421" s="42"/>
      <c r="H421" s="42"/>
      <c r="I421" s="221"/>
      <c r="J421" s="42"/>
      <c r="K421" s="42"/>
      <c r="L421" s="46"/>
      <c r="M421" s="222"/>
      <c r="N421" s="223"/>
      <c r="O421" s="86"/>
      <c r="P421" s="86"/>
      <c r="Q421" s="86"/>
      <c r="R421" s="86"/>
      <c r="S421" s="86"/>
      <c r="T421" s="87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T421" s="19" t="s">
        <v>145</v>
      </c>
      <c r="AU421" s="19" t="s">
        <v>141</v>
      </c>
    </row>
    <row r="422" spans="1:51" s="13" customFormat="1" ht="12">
      <c r="A422" s="13"/>
      <c r="B422" s="226"/>
      <c r="C422" s="227"/>
      <c r="D422" s="219" t="s">
        <v>147</v>
      </c>
      <c r="E422" s="228" t="s">
        <v>19</v>
      </c>
      <c r="F422" s="229" t="s">
        <v>599</v>
      </c>
      <c r="G422" s="227"/>
      <c r="H422" s="230">
        <v>0.63</v>
      </c>
      <c r="I422" s="231"/>
      <c r="J422" s="227"/>
      <c r="K422" s="227"/>
      <c r="L422" s="232"/>
      <c r="M422" s="233"/>
      <c r="N422" s="234"/>
      <c r="O422" s="234"/>
      <c r="P422" s="234"/>
      <c r="Q422" s="234"/>
      <c r="R422" s="234"/>
      <c r="S422" s="234"/>
      <c r="T422" s="235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6" t="s">
        <v>147</v>
      </c>
      <c r="AU422" s="236" t="s">
        <v>141</v>
      </c>
      <c r="AV422" s="13" t="s">
        <v>141</v>
      </c>
      <c r="AW422" s="13" t="s">
        <v>37</v>
      </c>
      <c r="AX422" s="13" t="s">
        <v>84</v>
      </c>
      <c r="AY422" s="236" t="s">
        <v>133</v>
      </c>
    </row>
    <row r="423" spans="1:65" s="2" customFormat="1" ht="24.15" customHeight="1">
      <c r="A423" s="40"/>
      <c r="B423" s="41"/>
      <c r="C423" s="206" t="s">
        <v>600</v>
      </c>
      <c r="D423" s="206" t="s">
        <v>135</v>
      </c>
      <c r="E423" s="207" t="s">
        <v>601</v>
      </c>
      <c r="F423" s="208" t="s">
        <v>602</v>
      </c>
      <c r="G423" s="209" t="s">
        <v>138</v>
      </c>
      <c r="H423" s="210">
        <v>0.63</v>
      </c>
      <c r="I423" s="211"/>
      <c r="J423" s="212">
        <f>ROUND(I423*H423,2)</f>
        <v>0</v>
      </c>
      <c r="K423" s="208" t="s">
        <v>139</v>
      </c>
      <c r="L423" s="46"/>
      <c r="M423" s="213" t="s">
        <v>19</v>
      </c>
      <c r="N423" s="214" t="s">
        <v>48</v>
      </c>
      <c r="O423" s="86"/>
      <c r="P423" s="215">
        <f>O423*H423</f>
        <v>0</v>
      </c>
      <c r="Q423" s="215">
        <v>0.00014</v>
      </c>
      <c r="R423" s="215">
        <f>Q423*H423</f>
        <v>8.819999999999999E-05</v>
      </c>
      <c r="S423" s="215">
        <v>0</v>
      </c>
      <c r="T423" s="216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17" t="s">
        <v>253</v>
      </c>
      <c r="AT423" s="217" t="s">
        <v>135</v>
      </c>
      <c r="AU423" s="217" t="s">
        <v>141</v>
      </c>
      <c r="AY423" s="19" t="s">
        <v>133</v>
      </c>
      <c r="BE423" s="218">
        <f>IF(N423="základní",J423,0)</f>
        <v>0</v>
      </c>
      <c r="BF423" s="218">
        <f>IF(N423="snížená",J423,0)</f>
        <v>0</v>
      </c>
      <c r="BG423" s="218">
        <f>IF(N423="zákl. přenesená",J423,0)</f>
        <v>0</v>
      </c>
      <c r="BH423" s="218">
        <f>IF(N423="sníž. přenesená",J423,0)</f>
        <v>0</v>
      </c>
      <c r="BI423" s="218">
        <f>IF(N423="nulová",J423,0)</f>
        <v>0</v>
      </c>
      <c r="BJ423" s="19" t="s">
        <v>141</v>
      </c>
      <c r="BK423" s="218">
        <f>ROUND(I423*H423,2)</f>
        <v>0</v>
      </c>
      <c r="BL423" s="19" t="s">
        <v>253</v>
      </c>
      <c r="BM423" s="217" t="s">
        <v>730</v>
      </c>
    </row>
    <row r="424" spans="1:47" s="2" customFormat="1" ht="12">
      <c r="A424" s="40"/>
      <c r="B424" s="41"/>
      <c r="C424" s="42"/>
      <c r="D424" s="219" t="s">
        <v>143</v>
      </c>
      <c r="E424" s="42"/>
      <c r="F424" s="220" t="s">
        <v>604</v>
      </c>
      <c r="G424" s="42"/>
      <c r="H424" s="42"/>
      <c r="I424" s="221"/>
      <c r="J424" s="42"/>
      <c r="K424" s="42"/>
      <c r="L424" s="46"/>
      <c r="M424" s="222"/>
      <c r="N424" s="223"/>
      <c r="O424" s="86"/>
      <c r="P424" s="86"/>
      <c r="Q424" s="86"/>
      <c r="R424" s="86"/>
      <c r="S424" s="86"/>
      <c r="T424" s="87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T424" s="19" t="s">
        <v>143</v>
      </c>
      <c r="AU424" s="19" t="s">
        <v>141</v>
      </c>
    </row>
    <row r="425" spans="1:47" s="2" customFormat="1" ht="12">
      <c r="A425" s="40"/>
      <c r="B425" s="41"/>
      <c r="C425" s="42"/>
      <c r="D425" s="224" t="s">
        <v>145</v>
      </c>
      <c r="E425" s="42"/>
      <c r="F425" s="225" t="s">
        <v>605</v>
      </c>
      <c r="G425" s="42"/>
      <c r="H425" s="42"/>
      <c r="I425" s="221"/>
      <c r="J425" s="42"/>
      <c r="K425" s="42"/>
      <c r="L425" s="46"/>
      <c r="M425" s="222"/>
      <c r="N425" s="223"/>
      <c r="O425" s="86"/>
      <c r="P425" s="86"/>
      <c r="Q425" s="86"/>
      <c r="R425" s="86"/>
      <c r="S425" s="86"/>
      <c r="T425" s="87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T425" s="19" t="s">
        <v>145</v>
      </c>
      <c r="AU425" s="19" t="s">
        <v>141</v>
      </c>
    </row>
    <row r="426" spans="1:65" s="2" customFormat="1" ht="21.75" customHeight="1">
      <c r="A426" s="40"/>
      <c r="B426" s="41"/>
      <c r="C426" s="206" t="s">
        <v>606</v>
      </c>
      <c r="D426" s="206" t="s">
        <v>135</v>
      </c>
      <c r="E426" s="207" t="s">
        <v>607</v>
      </c>
      <c r="F426" s="208" t="s">
        <v>608</v>
      </c>
      <c r="G426" s="209" t="s">
        <v>138</v>
      </c>
      <c r="H426" s="210">
        <v>4.854</v>
      </c>
      <c r="I426" s="211"/>
      <c r="J426" s="212">
        <f>ROUND(I426*H426,2)</f>
        <v>0</v>
      </c>
      <c r="K426" s="208" t="s">
        <v>139</v>
      </c>
      <c r="L426" s="46"/>
      <c r="M426" s="213" t="s">
        <v>19</v>
      </c>
      <c r="N426" s="214" t="s">
        <v>48</v>
      </c>
      <c r="O426" s="86"/>
      <c r="P426" s="215">
        <f>O426*H426</f>
        <v>0</v>
      </c>
      <c r="Q426" s="215">
        <v>0.00012</v>
      </c>
      <c r="R426" s="215">
        <f>Q426*H426</f>
        <v>0.00058248</v>
      </c>
      <c r="S426" s="215">
        <v>0</v>
      </c>
      <c r="T426" s="216">
        <f>S426*H426</f>
        <v>0</v>
      </c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R426" s="217" t="s">
        <v>253</v>
      </c>
      <c r="AT426" s="217" t="s">
        <v>135</v>
      </c>
      <c r="AU426" s="217" t="s">
        <v>141</v>
      </c>
      <c r="AY426" s="19" t="s">
        <v>133</v>
      </c>
      <c r="BE426" s="218">
        <f>IF(N426="základní",J426,0)</f>
        <v>0</v>
      </c>
      <c r="BF426" s="218">
        <f>IF(N426="snížená",J426,0)</f>
        <v>0</v>
      </c>
      <c r="BG426" s="218">
        <f>IF(N426="zákl. přenesená",J426,0)</f>
        <v>0</v>
      </c>
      <c r="BH426" s="218">
        <f>IF(N426="sníž. přenesená",J426,0)</f>
        <v>0</v>
      </c>
      <c r="BI426" s="218">
        <f>IF(N426="nulová",J426,0)</f>
        <v>0</v>
      </c>
      <c r="BJ426" s="19" t="s">
        <v>141</v>
      </c>
      <c r="BK426" s="218">
        <f>ROUND(I426*H426,2)</f>
        <v>0</v>
      </c>
      <c r="BL426" s="19" t="s">
        <v>253</v>
      </c>
      <c r="BM426" s="217" t="s">
        <v>731</v>
      </c>
    </row>
    <row r="427" spans="1:47" s="2" customFormat="1" ht="12">
      <c r="A427" s="40"/>
      <c r="B427" s="41"/>
      <c r="C427" s="42"/>
      <c r="D427" s="219" t="s">
        <v>143</v>
      </c>
      <c r="E427" s="42"/>
      <c r="F427" s="220" t="s">
        <v>610</v>
      </c>
      <c r="G427" s="42"/>
      <c r="H427" s="42"/>
      <c r="I427" s="221"/>
      <c r="J427" s="42"/>
      <c r="K427" s="42"/>
      <c r="L427" s="46"/>
      <c r="M427" s="222"/>
      <c r="N427" s="223"/>
      <c r="O427" s="86"/>
      <c r="P427" s="86"/>
      <c r="Q427" s="86"/>
      <c r="R427" s="86"/>
      <c r="S427" s="86"/>
      <c r="T427" s="87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T427" s="19" t="s">
        <v>143</v>
      </c>
      <c r="AU427" s="19" t="s">
        <v>141</v>
      </c>
    </row>
    <row r="428" spans="1:47" s="2" customFormat="1" ht="12">
      <c r="A428" s="40"/>
      <c r="B428" s="41"/>
      <c r="C428" s="42"/>
      <c r="D428" s="224" t="s">
        <v>145</v>
      </c>
      <c r="E428" s="42"/>
      <c r="F428" s="225" t="s">
        <v>611</v>
      </c>
      <c r="G428" s="42"/>
      <c r="H428" s="42"/>
      <c r="I428" s="221"/>
      <c r="J428" s="42"/>
      <c r="K428" s="42"/>
      <c r="L428" s="46"/>
      <c r="M428" s="222"/>
      <c r="N428" s="223"/>
      <c r="O428" s="86"/>
      <c r="P428" s="86"/>
      <c r="Q428" s="86"/>
      <c r="R428" s="86"/>
      <c r="S428" s="86"/>
      <c r="T428" s="87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T428" s="19" t="s">
        <v>145</v>
      </c>
      <c r="AU428" s="19" t="s">
        <v>141</v>
      </c>
    </row>
    <row r="429" spans="1:51" s="13" customFormat="1" ht="12">
      <c r="A429" s="13"/>
      <c r="B429" s="226"/>
      <c r="C429" s="227"/>
      <c r="D429" s="219" t="s">
        <v>147</v>
      </c>
      <c r="E429" s="228" t="s">
        <v>19</v>
      </c>
      <c r="F429" s="229" t="s">
        <v>732</v>
      </c>
      <c r="G429" s="227"/>
      <c r="H429" s="230">
        <v>4.854</v>
      </c>
      <c r="I429" s="231"/>
      <c r="J429" s="227"/>
      <c r="K429" s="227"/>
      <c r="L429" s="232"/>
      <c r="M429" s="233"/>
      <c r="N429" s="234"/>
      <c r="O429" s="234"/>
      <c r="P429" s="234"/>
      <c r="Q429" s="234"/>
      <c r="R429" s="234"/>
      <c r="S429" s="234"/>
      <c r="T429" s="235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6" t="s">
        <v>147</v>
      </c>
      <c r="AU429" s="236" t="s">
        <v>141</v>
      </c>
      <c r="AV429" s="13" t="s">
        <v>141</v>
      </c>
      <c r="AW429" s="13" t="s">
        <v>37</v>
      </c>
      <c r="AX429" s="13" t="s">
        <v>84</v>
      </c>
      <c r="AY429" s="236" t="s">
        <v>133</v>
      </c>
    </row>
    <row r="430" spans="1:65" s="2" customFormat="1" ht="24.15" customHeight="1">
      <c r="A430" s="40"/>
      <c r="B430" s="41"/>
      <c r="C430" s="206" t="s">
        <v>613</v>
      </c>
      <c r="D430" s="206" t="s">
        <v>135</v>
      </c>
      <c r="E430" s="207" t="s">
        <v>614</v>
      </c>
      <c r="F430" s="208" t="s">
        <v>615</v>
      </c>
      <c r="G430" s="209" t="s">
        <v>138</v>
      </c>
      <c r="H430" s="210">
        <v>4.854</v>
      </c>
      <c r="I430" s="211"/>
      <c r="J430" s="212">
        <f>ROUND(I430*H430,2)</f>
        <v>0</v>
      </c>
      <c r="K430" s="208" t="s">
        <v>139</v>
      </c>
      <c r="L430" s="46"/>
      <c r="M430" s="213" t="s">
        <v>19</v>
      </c>
      <c r="N430" s="214" t="s">
        <v>48</v>
      </c>
      <c r="O430" s="86"/>
      <c r="P430" s="215">
        <f>O430*H430</f>
        <v>0</v>
      </c>
      <c r="Q430" s="215">
        <v>0.00083</v>
      </c>
      <c r="R430" s="215">
        <f>Q430*H430</f>
        <v>0.00402882</v>
      </c>
      <c r="S430" s="215">
        <v>0</v>
      </c>
      <c r="T430" s="216">
        <f>S430*H430</f>
        <v>0</v>
      </c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R430" s="217" t="s">
        <v>253</v>
      </c>
      <c r="AT430" s="217" t="s">
        <v>135</v>
      </c>
      <c r="AU430" s="217" t="s">
        <v>141</v>
      </c>
      <c r="AY430" s="19" t="s">
        <v>133</v>
      </c>
      <c r="BE430" s="218">
        <f>IF(N430="základní",J430,0)</f>
        <v>0</v>
      </c>
      <c r="BF430" s="218">
        <f>IF(N430="snížená",J430,0)</f>
        <v>0</v>
      </c>
      <c r="BG430" s="218">
        <f>IF(N430="zákl. přenesená",J430,0)</f>
        <v>0</v>
      </c>
      <c r="BH430" s="218">
        <f>IF(N430="sníž. přenesená",J430,0)</f>
        <v>0</v>
      </c>
      <c r="BI430" s="218">
        <f>IF(N430="nulová",J430,0)</f>
        <v>0</v>
      </c>
      <c r="BJ430" s="19" t="s">
        <v>141</v>
      </c>
      <c r="BK430" s="218">
        <f>ROUND(I430*H430,2)</f>
        <v>0</v>
      </c>
      <c r="BL430" s="19" t="s">
        <v>253</v>
      </c>
      <c r="BM430" s="217" t="s">
        <v>733</v>
      </c>
    </row>
    <row r="431" spans="1:47" s="2" customFormat="1" ht="12">
      <c r="A431" s="40"/>
      <c r="B431" s="41"/>
      <c r="C431" s="42"/>
      <c r="D431" s="219" t="s">
        <v>143</v>
      </c>
      <c r="E431" s="42"/>
      <c r="F431" s="220" t="s">
        <v>617</v>
      </c>
      <c r="G431" s="42"/>
      <c r="H431" s="42"/>
      <c r="I431" s="221"/>
      <c r="J431" s="42"/>
      <c r="K431" s="42"/>
      <c r="L431" s="46"/>
      <c r="M431" s="222"/>
      <c r="N431" s="223"/>
      <c r="O431" s="86"/>
      <c r="P431" s="86"/>
      <c r="Q431" s="86"/>
      <c r="R431" s="86"/>
      <c r="S431" s="86"/>
      <c r="T431" s="87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T431" s="19" t="s">
        <v>143</v>
      </c>
      <c r="AU431" s="19" t="s">
        <v>141</v>
      </c>
    </row>
    <row r="432" spans="1:47" s="2" customFormat="1" ht="12">
      <c r="A432" s="40"/>
      <c r="B432" s="41"/>
      <c r="C432" s="42"/>
      <c r="D432" s="224" t="s">
        <v>145</v>
      </c>
      <c r="E432" s="42"/>
      <c r="F432" s="225" t="s">
        <v>618</v>
      </c>
      <c r="G432" s="42"/>
      <c r="H432" s="42"/>
      <c r="I432" s="221"/>
      <c r="J432" s="42"/>
      <c r="K432" s="42"/>
      <c r="L432" s="46"/>
      <c r="M432" s="222"/>
      <c r="N432" s="223"/>
      <c r="O432" s="86"/>
      <c r="P432" s="86"/>
      <c r="Q432" s="86"/>
      <c r="R432" s="86"/>
      <c r="S432" s="86"/>
      <c r="T432" s="87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T432" s="19" t="s">
        <v>145</v>
      </c>
      <c r="AU432" s="19" t="s">
        <v>141</v>
      </c>
    </row>
    <row r="433" spans="1:63" s="12" customFormat="1" ht="25.9" customHeight="1">
      <c r="A433" s="12"/>
      <c r="B433" s="190"/>
      <c r="C433" s="191"/>
      <c r="D433" s="192" t="s">
        <v>75</v>
      </c>
      <c r="E433" s="193" t="s">
        <v>619</v>
      </c>
      <c r="F433" s="193" t="s">
        <v>620</v>
      </c>
      <c r="G433" s="191"/>
      <c r="H433" s="191"/>
      <c r="I433" s="194"/>
      <c r="J433" s="195">
        <f>BK433</f>
        <v>0</v>
      </c>
      <c r="K433" s="191"/>
      <c r="L433" s="196"/>
      <c r="M433" s="197"/>
      <c r="N433" s="198"/>
      <c r="O433" s="198"/>
      <c r="P433" s="199">
        <f>P434+P438+P446</f>
        <v>0</v>
      </c>
      <c r="Q433" s="198"/>
      <c r="R433" s="199">
        <f>R434+R438+R446</f>
        <v>0</v>
      </c>
      <c r="S433" s="198"/>
      <c r="T433" s="200">
        <f>T434+T438+T446</f>
        <v>0</v>
      </c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R433" s="201" t="s">
        <v>157</v>
      </c>
      <c r="AT433" s="202" t="s">
        <v>75</v>
      </c>
      <c r="AU433" s="202" t="s">
        <v>76</v>
      </c>
      <c r="AY433" s="201" t="s">
        <v>133</v>
      </c>
      <c r="BK433" s="203">
        <f>BK434+BK438+BK446</f>
        <v>0</v>
      </c>
    </row>
    <row r="434" spans="1:63" s="12" customFormat="1" ht="22.8" customHeight="1">
      <c r="A434" s="12"/>
      <c r="B434" s="190"/>
      <c r="C434" s="191"/>
      <c r="D434" s="192" t="s">
        <v>75</v>
      </c>
      <c r="E434" s="204" t="s">
        <v>621</v>
      </c>
      <c r="F434" s="204" t="s">
        <v>622</v>
      </c>
      <c r="G434" s="191"/>
      <c r="H434" s="191"/>
      <c r="I434" s="194"/>
      <c r="J434" s="205">
        <f>BK434</f>
        <v>0</v>
      </c>
      <c r="K434" s="191"/>
      <c r="L434" s="196"/>
      <c r="M434" s="197"/>
      <c r="N434" s="198"/>
      <c r="O434" s="198"/>
      <c r="P434" s="199">
        <f>SUM(P435:P437)</f>
        <v>0</v>
      </c>
      <c r="Q434" s="198"/>
      <c r="R434" s="199">
        <f>SUM(R435:R437)</f>
        <v>0</v>
      </c>
      <c r="S434" s="198"/>
      <c r="T434" s="200">
        <f>SUM(T435:T437)</f>
        <v>0</v>
      </c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R434" s="201" t="s">
        <v>157</v>
      </c>
      <c r="AT434" s="202" t="s">
        <v>75</v>
      </c>
      <c r="AU434" s="202" t="s">
        <v>84</v>
      </c>
      <c r="AY434" s="201" t="s">
        <v>133</v>
      </c>
      <c r="BK434" s="203">
        <f>SUM(BK435:BK437)</f>
        <v>0</v>
      </c>
    </row>
    <row r="435" spans="1:65" s="2" customFormat="1" ht="16.5" customHeight="1">
      <c r="A435" s="40"/>
      <c r="B435" s="41"/>
      <c r="C435" s="206" t="s">
        <v>623</v>
      </c>
      <c r="D435" s="206" t="s">
        <v>135</v>
      </c>
      <c r="E435" s="207" t="s">
        <v>624</v>
      </c>
      <c r="F435" s="208" t="s">
        <v>625</v>
      </c>
      <c r="G435" s="209" t="s">
        <v>492</v>
      </c>
      <c r="H435" s="210">
        <v>1</v>
      </c>
      <c r="I435" s="211"/>
      <c r="J435" s="212">
        <f>ROUND(I435*H435,2)</f>
        <v>0</v>
      </c>
      <c r="K435" s="208" t="s">
        <v>139</v>
      </c>
      <c r="L435" s="46"/>
      <c r="M435" s="213" t="s">
        <v>19</v>
      </c>
      <c r="N435" s="214" t="s">
        <v>48</v>
      </c>
      <c r="O435" s="86"/>
      <c r="P435" s="215">
        <f>O435*H435</f>
        <v>0</v>
      </c>
      <c r="Q435" s="215">
        <v>0</v>
      </c>
      <c r="R435" s="215">
        <f>Q435*H435</f>
        <v>0</v>
      </c>
      <c r="S435" s="215">
        <v>0</v>
      </c>
      <c r="T435" s="216">
        <f>S435*H435</f>
        <v>0</v>
      </c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R435" s="217" t="s">
        <v>626</v>
      </c>
      <c r="AT435" s="217" t="s">
        <v>135</v>
      </c>
      <c r="AU435" s="217" t="s">
        <v>141</v>
      </c>
      <c r="AY435" s="19" t="s">
        <v>133</v>
      </c>
      <c r="BE435" s="218">
        <f>IF(N435="základní",J435,0)</f>
        <v>0</v>
      </c>
      <c r="BF435" s="218">
        <f>IF(N435="snížená",J435,0)</f>
        <v>0</v>
      </c>
      <c r="BG435" s="218">
        <f>IF(N435="zákl. přenesená",J435,0)</f>
        <v>0</v>
      </c>
      <c r="BH435" s="218">
        <f>IF(N435="sníž. přenesená",J435,0)</f>
        <v>0</v>
      </c>
      <c r="BI435" s="218">
        <f>IF(N435="nulová",J435,0)</f>
        <v>0</v>
      </c>
      <c r="BJ435" s="19" t="s">
        <v>141</v>
      </c>
      <c r="BK435" s="218">
        <f>ROUND(I435*H435,2)</f>
        <v>0</v>
      </c>
      <c r="BL435" s="19" t="s">
        <v>626</v>
      </c>
      <c r="BM435" s="217" t="s">
        <v>734</v>
      </c>
    </row>
    <row r="436" spans="1:47" s="2" customFormat="1" ht="12">
      <c r="A436" s="40"/>
      <c r="B436" s="41"/>
      <c r="C436" s="42"/>
      <c r="D436" s="219" t="s">
        <v>143</v>
      </c>
      <c r="E436" s="42"/>
      <c r="F436" s="220" t="s">
        <v>625</v>
      </c>
      <c r="G436" s="42"/>
      <c r="H436" s="42"/>
      <c r="I436" s="221"/>
      <c r="J436" s="42"/>
      <c r="K436" s="42"/>
      <c r="L436" s="46"/>
      <c r="M436" s="222"/>
      <c r="N436" s="223"/>
      <c r="O436" s="86"/>
      <c r="P436" s="86"/>
      <c r="Q436" s="86"/>
      <c r="R436" s="86"/>
      <c r="S436" s="86"/>
      <c r="T436" s="87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T436" s="19" t="s">
        <v>143</v>
      </c>
      <c r="AU436" s="19" t="s">
        <v>141</v>
      </c>
    </row>
    <row r="437" spans="1:47" s="2" customFormat="1" ht="12">
      <c r="A437" s="40"/>
      <c r="B437" s="41"/>
      <c r="C437" s="42"/>
      <c r="D437" s="224" t="s">
        <v>145</v>
      </c>
      <c r="E437" s="42"/>
      <c r="F437" s="225" t="s">
        <v>628</v>
      </c>
      <c r="G437" s="42"/>
      <c r="H437" s="42"/>
      <c r="I437" s="221"/>
      <c r="J437" s="42"/>
      <c r="K437" s="42"/>
      <c r="L437" s="46"/>
      <c r="M437" s="222"/>
      <c r="N437" s="223"/>
      <c r="O437" s="86"/>
      <c r="P437" s="86"/>
      <c r="Q437" s="86"/>
      <c r="R437" s="86"/>
      <c r="S437" s="86"/>
      <c r="T437" s="87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T437" s="19" t="s">
        <v>145</v>
      </c>
      <c r="AU437" s="19" t="s">
        <v>141</v>
      </c>
    </row>
    <row r="438" spans="1:63" s="12" customFormat="1" ht="22.8" customHeight="1">
      <c r="A438" s="12"/>
      <c r="B438" s="190"/>
      <c r="C438" s="191"/>
      <c r="D438" s="192" t="s">
        <v>75</v>
      </c>
      <c r="E438" s="204" t="s">
        <v>629</v>
      </c>
      <c r="F438" s="204" t="s">
        <v>630</v>
      </c>
      <c r="G438" s="191"/>
      <c r="H438" s="191"/>
      <c r="I438" s="194"/>
      <c r="J438" s="205">
        <f>BK438</f>
        <v>0</v>
      </c>
      <c r="K438" s="191"/>
      <c r="L438" s="196"/>
      <c r="M438" s="197"/>
      <c r="N438" s="198"/>
      <c r="O438" s="198"/>
      <c r="P438" s="199">
        <f>SUM(P439:P445)</f>
        <v>0</v>
      </c>
      <c r="Q438" s="198"/>
      <c r="R438" s="199">
        <f>SUM(R439:R445)</f>
        <v>0</v>
      </c>
      <c r="S438" s="198"/>
      <c r="T438" s="200">
        <f>SUM(T439:T445)</f>
        <v>0</v>
      </c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R438" s="201" t="s">
        <v>157</v>
      </c>
      <c r="AT438" s="202" t="s">
        <v>75</v>
      </c>
      <c r="AU438" s="202" t="s">
        <v>84</v>
      </c>
      <c r="AY438" s="201" t="s">
        <v>133</v>
      </c>
      <c r="BK438" s="203">
        <f>SUM(BK439:BK445)</f>
        <v>0</v>
      </c>
    </row>
    <row r="439" spans="1:65" s="2" customFormat="1" ht="16.5" customHeight="1">
      <c r="A439" s="40"/>
      <c r="B439" s="41"/>
      <c r="C439" s="206" t="s">
        <v>631</v>
      </c>
      <c r="D439" s="206" t="s">
        <v>135</v>
      </c>
      <c r="E439" s="207" t="s">
        <v>632</v>
      </c>
      <c r="F439" s="208" t="s">
        <v>630</v>
      </c>
      <c r="G439" s="209" t="s">
        <v>442</v>
      </c>
      <c r="H439" s="279"/>
      <c r="I439" s="211"/>
      <c r="J439" s="212">
        <f>ROUND(I439*H439,2)</f>
        <v>0</v>
      </c>
      <c r="K439" s="208" t="s">
        <v>139</v>
      </c>
      <c r="L439" s="46"/>
      <c r="M439" s="213" t="s">
        <v>19</v>
      </c>
      <c r="N439" s="214" t="s">
        <v>48</v>
      </c>
      <c r="O439" s="86"/>
      <c r="P439" s="215">
        <f>O439*H439</f>
        <v>0</v>
      </c>
      <c r="Q439" s="215">
        <v>0</v>
      </c>
      <c r="R439" s="215">
        <f>Q439*H439</f>
        <v>0</v>
      </c>
      <c r="S439" s="215">
        <v>0</v>
      </c>
      <c r="T439" s="216">
        <f>S439*H439</f>
        <v>0</v>
      </c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R439" s="217" t="s">
        <v>626</v>
      </c>
      <c r="AT439" s="217" t="s">
        <v>135</v>
      </c>
      <c r="AU439" s="217" t="s">
        <v>141</v>
      </c>
      <c r="AY439" s="19" t="s">
        <v>133</v>
      </c>
      <c r="BE439" s="218">
        <f>IF(N439="základní",J439,0)</f>
        <v>0</v>
      </c>
      <c r="BF439" s="218">
        <f>IF(N439="snížená",J439,0)</f>
        <v>0</v>
      </c>
      <c r="BG439" s="218">
        <f>IF(N439="zákl. přenesená",J439,0)</f>
        <v>0</v>
      </c>
      <c r="BH439" s="218">
        <f>IF(N439="sníž. přenesená",J439,0)</f>
        <v>0</v>
      </c>
      <c r="BI439" s="218">
        <f>IF(N439="nulová",J439,0)</f>
        <v>0</v>
      </c>
      <c r="BJ439" s="19" t="s">
        <v>141</v>
      </c>
      <c r="BK439" s="218">
        <f>ROUND(I439*H439,2)</f>
        <v>0</v>
      </c>
      <c r="BL439" s="19" t="s">
        <v>626</v>
      </c>
      <c r="BM439" s="217" t="s">
        <v>735</v>
      </c>
    </row>
    <row r="440" spans="1:47" s="2" customFormat="1" ht="12">
      <c r="A440" s="40"/>
      <c r="B440" s="41"/>
      <c r="C440" s="42"/>
      <c r="D440" s="219" t="s">
        <v>143</v>
      </c>
      <c r="E440" s="42"/>
      <c r="F440" s="220" t="s">
        <v>630</v>
      </c>
      <c r="G440" s="42"/>
      <c r="H440" s="42"/>
      <c r="I440" s="221"/>
      <c r="J440" s="42"/>
      <c r="K440" s="42"/>
      <c r="L440" s="46"/>
      <c r="M440" s="222"/>
      <c r="N440" s="223"/>
      <c r="O440" s="86"/>
      <c r="P440" s="86"/>
      <c r="Q440" s="86"/>
      <c r="R440" s="86"/>
      <c r="S440" s="86"/>
      <c r="T440" s="87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T440" s="19" t="s">
        <v>143</v>
      </c>
      <c r="AU440" s="19" t="s">
        <v>141</v>
      </c>
    </row>
    <row r="441" spans="1:47" s="2" customFormat="1" ht="12">
      <c r="A441" s="40"/>
      <c r="B441" s="41"/>
      <c r="C441" s="42"/>
      <c r="D441" s="224" t="s">
        <v>145</v>
      </c>
      <c r="E441" s="42"/>
      <c r="F441" s="225" t="s">
        <v>634</v>
      </c>
      <c r="G441" s="42"/>
      <c r="H441" s="42"/>
      <c r="I441" s="221"/>
      <c r="J441" s="42"/>
      <c r="K441" s="42"/>
      <c r="L441" s="46"/>
      <c r="M441" s="222"/>
      <c r="N441" s="223"/>
      <c r="O441" s="86"/>
      <c r="P441" s="86"/>
      <c r="Q441" s="86"/>
      <c r="R441" s="86"/>
      <c r="S441" s="86"/>
      <c r="T441" s="87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T441" s="19" t="s">
        <v>145</v>
      </c>
      <c r="AU441" s="19" t="s">
        <v>141</v>
      </c>
    </row>
    <row r="442" spans="1:65" s="2" customFormat="1" ht="16.5" customHeight="1">
      <c r="A442" s="40"/>
      <c r="B442" s="41"/>
      <c r="C442" s="206" t="s">
        <v>635</v>
      </c>
      <c r="D442" s="206" t="s">
        <v>135</v>
      </c>
      <c r="E442" s="207" t="s">
        <v>636</v>
      </c>
      <c r="F442" s="208" t="s">
        <v>637</v>
      </c>
      <c r="G442" s="209" t="s">
        <v>256</v>
      </c>
      <c r="H442" s="210">
        <v>23.79</v>
      </c>
      <c r="I442" s="211"/>
      <c r="J442" s="212">
        <f>ROUND(I442*H442,2)</f>
        <v>0</v>
      </c>
      <c r="K442" s="208" t="s">
        <v>139</v>
      </c>
      <c r="L442" s="46"/>
      <c r="M442" s="213" t="s">
        <v>19</v>
      </c>
      <c r="N442" s="214" t="s">
        <v>48</v>
      </c>
      <c r="O442" s="86"/>
      <c r="P442" s="215">
        <f>O442*H442</f>
        <v>0</v>
      </c>
      <c r="Q442" s="215">
        <v>0</v>
      </c>
      <c r="R442" s="215">
        <f>Q442*H442</f>
        <v>0</v>
      </c>
      <c r="S442" s="215">
        <v>0</v>
      </c>
      <c r="T442" s="216">
        <f>S442*H442</f>
        <v>0</v>
      </c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R442" s="217" t="s">
        <v>626</v>
      </c>
      <c r="AT442" s="217" t="s">
        <v>135</v>
      </c>
      <c r="AU442" s="217" t="s">
        <v>141</v>
      </c>
      <c r="AY442" s="19" t="s">
        <v>133</v>
      </c>
      <c r="BE442" s="218">
        <f>IF(N442="základní",J442,0)</f>
        <v>0</v>
      </c>
      <c r="BF442" s="218">
        <f>IF(N442="snížená",J442,0)</f>
        <v>0</v>
      </c>
      <c r="BG442" s="218">
        <f>IF(N442="zákl. přenesená",J442,0)</f>
        <v>0</v>
      </c>
      <c r="BH442" s="218">
        <f>IF(N442="sníž. přenesená",J442,0)</f>
        <v>0</v>
      </c>
      <c r="BI442" s="218">
        <f>IF(N442="nulová",J442,0)</f>
        <v>0</v>
      </c>
      <c r="BJ442" s="19" t="s">
        <v>141</v>
      </c>
      <c r="BK442" s="218">
        <f>ROUND(I442*H442,2)</f>
        <v>0</v>
      </c>
      <c r="BL442" s="19" t="s">
        <v>626</v>
      </c>
      <c r="BM442" s="217" t="s">
        <v>736</v>
      </c>
    </row>
    <row r="443" spans="1:47" s="2" customFormat="1" ht="12">
      <c r="A443" s="40"/>
      <c r="B443" s="41"/>
      <c r="C443" s="42"/>
      <c r="D443" s="219" t="s">
        <v>143</v>
      </c>
      <c r="E443" s="42"/>
      <c r="F443" s="220" t="s">
        <v>637</v>
      </c>
      <c r="G443" s="42"/>
      <c r="H443" s="42"/>
      <c r="I443" s="221"/>
      <c r="J443" s="42"/>
      <c r="K443" s="42"/>
      <c r="L443" s="46"/>
      <c r="M443" s="222"/>
      <c r="N443" s="223"/>
      <c r="O443" s="86"/>
      <c r="P443" s="86"/>
      <c r="Q443" s="86"/>
      <c r="R443" s="86"/>
      <c r="S443" s="86"/>
      <c r="T443" s="87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T443" s="19" t="s">
        <v>143</v>
      </c>
      <c r="AU443" s="19" t="s">
        <v>141</v>
      </c>
    </row>
    <row r="444" spans="1:47" s="2" customFormat="1" ht="12">
      <c r="A444" s="40"/>
      <c r="B444" s="41"/>
      <c r="C444" s="42"/>
      <c r="D444" s="224" t="s">
        <v>145</v>
      </c>
      <c r="E444" s="42"/>
      <c r="F444" s="225" t="s">
        <v>639</v>
      </c>
      <c r="G444" s="42"/>
      <c r="H444" s="42"/>
      <c r="I444" s="221"/>
      <c r="J444" s="42"/>
      <c r="K444" s="42"/>
      <c r="L444" s="46"/>
      <c r="M444" s="222"/>
      <c r="N444" s="223"/>
      <c r="O444" s="86"/>
      <c r="P444" s="86"/>
      <c r="Q444" s="86"/>
      <c r="R444" s="86"/>
      <c r="S444" s="86"/>
      <c r="T444" s="87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T444" s="19" t="s">
        <v>145</v>
      </c>
      <c r="AU444" s="19" t="s">
        <v>141</v>
      </c>
    </row>
    <row r="445" spans="1:51" s="13" customFormat="1" ht="12">
      <c r="A445" s="13"/>
      <c r="B445" s="226"/>
      <c r="C445" s="227"/>
      <c r="D445" s="219" t="s">
        <v>147</v>
      </c>
      <c r="E445" s="228" t="s">
        <v>19</v>
      </c>
      <c r="F445" s="229" t="s">
        <v>737</v>
      </c>
      <c r="G445" s="227"/>
      <c r="H445" s="230">
        <v>23.79</v>
      </c>
      <c r="I445" s="231"/>
      <c r="J445" s="227"/>
      <c r="K445" s="227"/>
      <c r="L445" s="232"/>
      <c r="M445" s="233"/>
      <c r="N445" s="234"/>
      <c r="O445" s="234"/>
      <c r="P445" s="234"/>
      <c r="Q445" s="234"/>
      <c r="R445" s="234"/>
      <c r="S445" s="234"/>
      <c r="T445" s="235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6" t="s">
        <v>147</v>
      </c>
      <c r="AU445" s="236" t="s">
        <v>141</v>
      </c>
      <c r="AV445" s="13" t="s">
        <v>141</v>
      </c>
      <c r="AW445" s="13" t="s">
        <v>37</v>
      </c>
      <c r="AX445" s="13" t="s">
        <v>84</v>
      </c>
      <c r="AY445" s="236" t="s">
        <v>133</v>
      </c>
    </row>
    <row r="446" spans="1:63" s="12" customFormat="1" ht="22.8" customHeight="1">
      <c r="A446" s="12"/>
      <c r="B446" s="190"/>
      <c r="C446" s="191"/>
      <c r="D446" s="192" t="s">
        <v>75</v>
      </c>
      <c r="E446" s="204" t="s">
        <v>641</v>
      </c>
      <c r="F446" s="204" t="s">
        <v>642</v>
      </c>
      <c r="G446" s="191"/>
      <c r="H446" s="191"/>
      <c r="I446" s="194"/>
      <c r="J446" s="205">
        <f>BK446</f>
        <v>0</v>
      </c>
      <c r="K446" s="191"/>
      <c r="L446" s="196"/>
      <c r="M446" s="197"/>
      <c r="N446" s="198"/>
      <c r="O446" s="198"/>
      <c r="P446" s="199">
        <f>SUM(P447:P448)</f>
        <v>0</v>
      </c>
      <c r="Q446" s="198"/>
      <c r="R446" s="199">
        <f>SUM(R447:R448)</f>
        <v>0</v>
      </c>
      <c r="S446" s="198"/>
      <c r="T446" s="200">
        <f>SUM(T447:T448)</f>
        <v>0</v>
      </c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R446" s="201" t="s">
        <v>157</v>
      </c>
      <c r="AT446" s="202" t="s">
        <v>75</v>
      </c>
      <c r="AU446" s="202" t="s">
        <v>84</v>
      </c>
      <c r="AY446" s="201" t="s">
        <v>133</v>
      </c>
      <c r="BK446" s="203">
        <f>SUM(BK447:BK448)</f>
        <v>0</v>
      </c>
    </row>
    <row r="447" spans="1:65" s="2" customFormat="1" ht="24.15" customHeight="1">
      <c r="A447" s="40"/>
      <c r="B447" s="41"/>
      <c r="C447" s="206" t="s">
        <v>643</v>
      </c>
      <c r="D447" s="206" t="s">
        <v>135</v>
      </c>
      <c r="E447" s="207" t="s">
        <v>644</v>
      </c>
      <c r="F447" s="208" t="s">
        <v>645</v>
      </c>
      <c r="G447" s="209" t="s">
        <v>492</v>
      </c>
      <c r="H447" s="210">
        <v>1</v>
      </c>
      <c r="I447" s="211"/>
      <c r="J447" s="212">
        <f>ROUND(I447*H447,2)</f>
        <v>0</v>
      </c>
      <c r="K447" s="208" t="s">
        <v>19</v>
      </c>
      <c r="L447" s="46"/>
      <c r="M447" s="213" t="s">
        <v>19</v>
      </c>
      <c r="N447" s="214" t="s">
        <v>48</v>
      </c>
      <c r="O447" s="86"/>
      <c r="P447" s="215">
        <f>O447*H447</f>
        <v>0</v>
      </c>
      <c r="Q447" s="215">
        <v>0</v>
      </c>
      <c r="R447" s="215">
        <f>Q447*H447</f>
        <v>0</v>
      </c>
      <c r="S447" s="215">
        <v>0</v>
      </c>
      <c r="T447" s="216">
        <f>S447*H447</f>
        <v>0</v>
      </c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R447" s="217" t="s">
        <v>626</v>
      </c>
      <c r="AT447" s="217" t="s">
        <v>135</v>
      </c>
      <c r="AU447" s="217" t="s">
        <v>141</v>
      </c>
      <c r="AY447" s="19" t="s">
        <v>133</v>
      </c>
      <c r="BE447" s="218">
        <f>IF(N447="základní",J447,0)</f>
        <v>0</v>
      </c>
      <c r="BF447" s="218">
        <f>IF(N447="snížená",J447,0)</f>
        <v>0</v>
      </c>
      <c r="BG447" s="218">
        <f>IF(N447="zákl. přenesená",J447,0)</f>
        <v>0</v>
      </c>
      <c r="BH447" s="218">
        <f>IF(N447="sníž. přenesená",J447,0)</f>
        <v>0</v>
      </c>
      <c r="BI447" s="218">
        <f>IF(N447="nulová",J447,0)</f>
        <v>0</v>
      </c>
      <c r="BJ447" s="19" t="s">
        <v>141</v>
      </c>
      <c r="BK447" s="218">
        <f>ROUND(I447*H447,2)</f>
        <v>0</v>
      </c>
      <c r="BL447" s="19" t="s">
        <v>626</v>
      </c>
      <c r="BM447" s="217" t="s">
        <v>738</v>
      </c>
    </row>
    <row r="448" spans="1:47" s="2" customFormat="1" ht="12">
      <c r="A448" s="40"/>
      <c r="B448" s="41"/>
      <c r="C448" s="42"/>
      <c r="D448" s="219" t="s">
        <v>143</v>
      </c>
      <c r="E448" s="42"/>
      <c r="F448" s="220" t="s">
        <v>647</v>
      </c>
      <c r="G448" s="42"/>
      <c r="H448" s="42"/>
      <c r="I448" s="221"/>
      <c r="J448" s="42"/>
      <c r="K448" s="42"/>
      <c r="L448" s="46"/>
      <c r="M448" s="280"/>
      <c r="N448" s="281"/>
      <c r="O448" s="282"/>
      <c r="P448" s="282"/>
      <c r="Q448" s="282"/>
      <c r="R448" s="282"/>
      <c r="S448" s="282"/>
      <c r="T448" s="283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T448" s="19" t="s">
        <v>143</v>
      </c>
      <c r="AU448" s="19" t="s">
        <v>141</v>
      </c>
    </row>
    <row r="449" spans="1:31" s="2" customFormat="1" ht="6.95" customHeight="1">
      <c r="A449" s="40"/>
      <c r="B449" s="61"/>
      <c r="C449" s="62"/>
      <c r="D449" s="62"/>
      <c r="E449" s="62"/>
      <c r="F449" s="62"/>
      <c r="G449" s="62"/>
      <c r="H449" s="62"/>
      <c r="I449" s="62"/>
      <c r="J449" s="62"/>
      <c r="K449" s="62"/>
      <c r="L449" s="46"/>
      <c r="M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</row>
  </sheetData>
  <sheetProtection password="CC35" sheet="1" objects="1" scenarios="1" formatColumns="0" formatRows="0" autoFilter="0"/>
  <autoFilter ref="C97:K448"/>
  <mergeCells count="9">
    <mergeCell ref="E7:H7"/>
    <mergeCell ref="E9:H9"/>
    <mergeCell ref="E18:H18"/>
    <mergeCell ref="E27:H27"/>
    <mergeCell ref="E48:H48"/>
    <mergeCell ref="E50:H50"/>
    <mergeCell ref="E88:H88"/>
    <mergeCell ref="E90:H90"/>
    <mergeCell ref="L2:V2"/>
  </mergeCells>
  <hyperlinks>
    <hyperlink ref="F103" r:id="rId1" display="https://podminky.urs.cz/item/CS_URS_2022_01/113106123"/>
    <hyperlink ref="F108" r:id="rId2" display="https://podminky.urs.cz/item/CS_URS_2022_01/310237241"/>
    <hyperlink ref="F112" r:id="rId3" display="https://podminky.urs.cz/item/CS_URS_2022_01/596211110"/>
    <hyperlink ref="F116" r:id="rId4" display="https://podminky.urs.cz/item/CS_URS_2022_01/622131121"/>
    <hyperlink ref="F133" r:id="rId5" display="https://podminky.urs.cz/item/CS_URS_2022_01/622142001"/>
    <hyperlink ref="F143" r:id="rId6" display="https://podminky.urs.cz/item/CS_URS_2022_01/622151021"/>
    <hyperlink ref="F146" r:id="rId7" display="https://podminky.urs.cz/item/CS_URS_2022_01/622321111"/>
    <hyperlink ref="F155" r:id="rId8" display="https://podminky.urs.cz/item/CS_URS_2022_01/622321121"/>
    <hyperlink ref="F158" r:id="rId9" display="https://podminky.urs.cz/item/CS_URS_2022_01/622511112"/>
    <hyperlink ref="F161" r:id="rId10" display="https://podminky.urs.cz/item/CS_URS_2022_01/629991001"/>
    <hyperlink ref="F165" r:id="rId11" display="https://podminky.urs.cz/item/CS_URS_2022_01/629991011"/>
    <hyperlink ref="F173" r:id="rId12" display="https://podminky.urs.cz/item/CS_URS_2022_01/629995101"/>
    <hyperlink ref="F182" r:id="rId13" display="https://podminky.urs.cz/item/CS_URS_2022_01/631351101"/>
    <hyperlink ref="F188" r:id="rId14" display="https://podminky.urs.cz/item/CS_URS_2022_01/631351102"/>
    <hyperlink ref="F191" r:id="rId15" display="https://podminky.urs.cz/item/CS_URS_2022_01/632450131"/>
    <hyperlink ref="F197" r:id="rId16" display="https://podminky.urs.cz/item/CS_URS_2022_01/634112113"/>
    <hyperlink ref="F201" r:id="rId17" display="https://podminky.urs.cz/item/CS_URS_2022_01/644941112"/>
    <hyperlink ref="F209" r:id="rId18" display="https://podminky.urs.cz/item/CS_URS_2022_01/941211111"/>
    <hyperlink ref="F215" r:id="rId19" display="https://podminky.urs.cz/item/CS_URS_2022_01/941211211"/>
    <hyperlink ref="F219" r:id="rId20" display="https://podminky.urs.cz/item/CS_URS_2022_01/941211811"/>
    <hyperlink ref="F222" r:id="rId21" display="https://podminky.urs.cz/item/CS_URS_2022_01/944511111"/>
    <hyperlink ref="F225" r:id="rId22" display="https://podminky.urs.cz/item/CS_URS_2022_01/944511211"/>
    <hyperlink ref="F229" r:id="rId23" display="https://podminky.urs.cz/item/CS_URS_2022_01/944511811"/>
    <hyperlink ref="F232" r:id="rId24" display="https://podminky.urs.cz/item/CS_URS_2022_01/965045112"/>
    <hyperlink ref="F238" r:id="rId25" display="https://podminky.urs.cz/item/CS_URS_2022_01/965081611"/>
    <hyperlink ref="F242" r:id="rId26" display="https://podminky.urs.cz/item/CS_URS_2022_01/976072221"/>
    <hyperlink ref="F245" r:id="rId27" display="https://podminky.urs.cz/item/CS_URS_2022_01/978036391"/>
    <hyperlink ref="F256" r:id="rId28" display="https://podminky.urs.cz/item/CS_URS_2022_01/978071251"/>
    <hyperlink ref="F262" r:id="rId29" display="https://podminky.urs.cz/item/CS_URS_2022_01/978071261"/>
    <hyperlink ref="F268" r:id="rId30" display="https://podminky.urs.cz/item/CS_URS_2022_01/979071121"/>
    <hyperlink ref="F272" r:id="rId31" display="https://podminky.urs.cz/item/CS_URS_2022_01/997013213"/>
    <hyperlink ref="F275" r:id="rId32" display="https://podminky.urs.cz/item/CS_URS_2022_01/997013501"/>
    <hyperlink ref="F278" r:id="rId33" display="https://podminky.urs.cz/item/CS_URS_2022_01/997013509"/>
    <hyperlink ref="F282" r:id="rId34" display="https://podminky.urs.cz/item/CS_URS_2022_01/997013631"/>
    <hyperlink ref="F285" r:id="rId35" display="https://podminky.urs.cz/item/CS_URS_2022_01/997013645"/>
    <hyperlink ref="F289" r:id="rId36" display="https://podminky.urs.cz/item/CS_URS_2022_01/998011002"/>
    <hyperlink ref="F294" r:id="rId37" display="https://podminky.urs.cz/item/CS_URS_2022_01/711161232"/>
    <hyperlink ref="F303" r:id="rId38" display="https://podminky.urs.cz/item/CS_URS_2022_01/711161384"/>
    <hyperlink ref="F311" r:id="rId39" display="https://podminky.urs.cz/item/CS_URS_2022_01/711413111"/>
    <hyperlink ref="F318" r:id="rId40" display="https://podminky.urs.cz/item/CS_URS_2022_01/711413121"/>
    <hyperlink ref="F323" r:id="rId41" display="https://podminky.urs.cz/item/CS_URS_2022_01/998711202"/>
    <hyperlink ref="F327" r:id="rId42" display="https://podminky.urs.cz/item/CS_URS_2022_01/764002861"/>
    <hyperlink ref="F333" r:id="rId43" display="https://podminky.urs.cz/item/CS_URS_2022_01/764228424"/>
    <hyperlink ref="F339" r:id="rId44" display="https://podminky.urs.cz/item/CS_URS_2022_01/764228445"/>
    <hyperlink ref="F342" r:id="rId45" display="https://podminky.urs.cz/item/CS_URS_2022_01/998764202"/>
    <hyperlink ref="F357" r:id="rId46" display="https://podminky.urs.cz/item/CS_URS_2022_01/998767202"/>
    <hyperlink ref="F361" r:id="rId47" display="https://podminky.urs.cz/item/CS_URS_2022_01/771121011"/>
    <hyperlink ref="F368" r:id="rId48" display="https://podminky.urs.cz/item/CS_URS_2022_01/771474113"/>
    <hyperlink ref="F376" r:id="rId49" display="https://podminky.urs.cz/item/CS_URS_2022_01/771551810"/>
    <hyperlink ref="F382" r:id="rId50" display="https://podminky.urs.cz/item/CS_URS_2022_01/771574315"/>
    <hyperlink ref="F391" r:id="rId51" display="https://podminky.urs.cz/item/CS_URS_2022_01/771591184"/>
    <hyperlink ref="F397" r:id="rId52" display="https://podminky.urs.cz/item/CS_URS_2022_01/771591241"/>
    <hyperlink ref="F400" r:id="rId53" display="https://podminky.urs.cz/item/CS_URS_2022_01/771591264"/>
    <hyperlink ref="F404" r:id="rId54" display="https://podminky.urs.cz/item/CS_URS_2022_01/771591266"/>
    <hyperlink ref="F407" r:id="rId55" display="https://podminky.urs.cz/item/CS_URS_2022_01/998771202"/>
    <hyperlink ref="F411" r:id="rId56" display="https://podminky.urs.cz/item/CS_URS_2022_01/781494111"/>
    <hyperlink ref="F417" r:id="rId57" display="https://podminky.urs.cz/item/CS_URS_2022_01/998781202"/>
    <hyperlink ref="F421" r:id="rId58" display="https://podminky.urs.cz/item/CS_URS_2022_01/783314203"/>
    <hyperlink ref="F425" r:id="rId59" display="https://podminky.urs.cz/item/CS_URS_2022_01/783317105"/>
    <hyperlink ref="F428" r:id="rId60" display="https://podminky.urs.cz/item/CS_URS_2022_01/783823163"/>
    <hyperlink ref="F432" r:id="rId61" display="https://podminky.urs.cz/item/CS_URS_2022_01/783827443"/>
    <hyperlink ref="F437" r:id="rId62" display="https://podminky.urs.cz/item/CS_URS_2022_01/013254000"/>
    <hyperlink ref="F441" r:id="rId63" display="https://podminky.urs.cz/item/CS_URS_2022_01/030001000"/>
    <hyperlink ref="F444" r:id="rId64" display="https://podminky.urs.cz/item/CS_URS_2022_01/0341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92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Ul. T.G.Masaryka č.p.2320, 2321, 2322 Oprava balkonů a soklů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93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739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5. 7. 2023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39</v>
      </c>
      <c r="F24" s="40"/>
      <c r="G24" s="40"/>
      <c r="H24" s="40"/>
      <c r="I24" s="134" t="s">
        <v>29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ROUND(J97,2)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ROUND((SUM(BE97:BE451)),2)</f>
        <v>0</v>
      </c>
      <c r="G33" s="40"/>
      <c r="H33" s="40"/>
      <c r="I33" s="150">
        <v>0.21</v>
      </c>
      <c r="J33" s="149">
        <f>ROUND(((SUM(BE97:BE451))*I33),2)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ROUND((SUM(BF97:BF451)),2)</f>
        <v>0</v>
      </c>
      <c r="G34" s="40"/>
      <c r="H34" s="40"/>
      <c r="I34" s="150">
        <v>0.15</v>
      </c>
      <c r="J34" s="149">
        <f>ROUND(((SUM(BF97:BF451))*I34),2)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ROUND((SUM(BG97:BG451)),2)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ROUND((SUM(BH97:BH451)),2)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ROUND((SUM(BI97:BI451)),2)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95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Ul. T.G.Masaryka č.p.2320, 2321, 2322 Oprava balkonů a soklů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93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2322 - Oprava balkonů a soklů č.p. 2322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Frýdek-Místek</v>
      </c>
      <c r="G52" s="42"/>
      <c r="H52" s="42"/>
      <c r="I52" s="34" t="s">
        <v>23</v>
      </c>
      <c r="J52" s="74" t="str">
        <f>IF(J12="","",J12)</f>
        <v>5. 7. 2023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Statutární město Frýdek-Místek</v>
      </c>
      <c r="G54" s="42"/>
      <c r="H54" s="42"/>
      <c r="I54" s="34" t="s">
        <v>33</v>
      </c>
      <c r="J54" s="38" t="str">
        <f>E21</f>
        <v>CONSTRUCTUS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Ing. Jana Koběrská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96</v>
      </c>
      <c r="D57" s="164"/>
      <c r="E57" s="164"/>
      <c r="F57" s="164"/>
      <c r="G57" s="164"/>
      <c r="H57" s="164"/>
      <c r="I57" s="164"/>
      <c r="J57" s="165" t="s">
        <v>97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J97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98</v>
      </c>
    </row>
    <row r="60" spans="1:31" s="9" customFormat="1" ht="24.95" customHeight="1">
      <c r="A60" s="9"/>
      <c r="B60" s="167"/>
      <c r="C60" s="168"/>
      <c r="D60" s="169" t="s">
        <v>99</v>
      </c>
      <c r="E60" s="170"/>
      <c r="F60" s="170"/>
      <c r="G60" s="170"/>
      <c r="H60" s="170"/>
      <c r="I60" s="170"/>
      <c r="J60" s="171">
        <f>J98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100</v>
      </c>
      <c r="E61" s="176"/>
      <c r="F61" s="176"/>
      <c r="G61" s="176"/>
      <c r="H61" s="176"/>
      <c r="I61" s="176"/>
      <c r="J61" s="177">
        <f>J99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102</v>
      </c>
      <c r="E62" s="176"/>
      <c r="F62" s="176"/>
      <c r="G62" s="176"/>
      <c r="H62" s="176"/>
      <c r="I62" s="176"/>
      <c r="J62" s="177">
        <f>J104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103</v>
      </c>
      <c r="E63" s="176"/>
      <c r="F63" s="176"/>
      <c r="G63" s="176"/>
      <c r="H63" s="176"/>
      <c r="I63" s="176"/>
      <c r="J63" s="177">
        <f>J108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104</v>
      </c>
      <c r="E64" s="176"/>
      <c r="F64" s="176"/>
      <c r="G64" s="176"/>
      <c r="H64" s="176"/>
      <c r="I64" s="176"/>
      <c r="J64" s="177">
        <f>J206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105</v>
      </c>
      <c r="E65" s="176"/>
      <c r="F65" s="176"/>
      <c r="G65" s="176"/>
      <c r="H65" s="176"/>
      <c r="I65" s="176"/>
      <c r="J65" s="177">
        <f>J270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106</v>
      </c>
      <c r="E66" s="176"/>
      <c r="F66" s="176"/>
      <c r="G66" s="176"/>
      <c r="H66" s="176"/>
      <c r="I66" s="176"/>
      <c r="J66" s="177">
        <f>J287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7"/>
      <c r="C67" s="168"/>
      <c r="D67" s="169" t="s">
        <v>107</v>
      </c>
      <c r="E67" s="170"/>
      <c r="F67" s="170"/>
      <c r="G67" s="170"/>
      <c r="H67" s="170"/>
      <c r="I67" s="170"/>
      <c r="J67" s="171">
        <f>J291</f>
        <v>0</v>
      </c>
      <c r="K67" s="168"/>
      <c r="L67" s="17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3"/>
      <c r="C68" s="174"/>
      <c r="D68" s="175" t="s">
        <v>108</v>
      </c>
      <c r="E68" s="176"/>
      <c r="F68" s="176"/>
      <c r="G68" s="176"/>
      <c r="H68" s="176"/>
      <c r="I68" s="176"/>
      <c r="J68" s="177">
        <f>J292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109</v>
      </c>
      <c r="E69" s="176"/>
      <c r="F69" s="176"/>
      <c r="G69" s="176"/>
      <c r="H69" s="176"/>
      <c r="I69" s="176"/>
      <c r="J69" s="177">
        <f>J327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110</v>
      </c>
      <c r="E70" s="176"/>
      <c r="F70" s="176"/>
      <c r="G70" s="176"/>
      <c r="H70" s="176"/>
      <c r="I70" s="176"/>
      <c r="J70" s="177">
        <f>J346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111</v>
      </c>
      <c r="E71" s="176"/>
      <c r="F71" s="176"/>
      <c r="G71" s="176"/>
      <c r="H71" s="176"/>
      <c r="I71" s="176"/>
      <c r="J71" s="177">
        <f>J361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112</v>
      </c>
      <c r="E72" s="176"/>
      <c r="F72" s="176"/>
      <c r="G72" s="176"/>
      <c r="H72" s="176"/>
      <c r="I72" s="176"/>
      <c r="J72" s="177">
        <f>J411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113</v>
      </c>
      <c r="E73" s="176"/>
      <c r="F73" s="176"/>
      <c r="G73" s="176"/>
      <c r="H73" s="176"/>
      <c r="I73" s="176"/>
      <c r="J73" s="177">
        <f>J421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9" customFormat="1" ht="24.95" customHeight="1">
      <c r="A74" s="9"/>
      <c r="B74" s="167"/>
      <c r="C74" s="168"/>
      <c r="D74" s="169" t="s">
        <v>114</v>
      </c>
      <c r="E74" s="170"/>
      <c r="F74" s="170"/>
      <c r="G74" s="170"/>
      <c r="H74" s="170"/>
      <c r="I74" s="170"/>
      <c r="J74" s="171">
        <f>J436</f>
        <v>0</v>
      </c>
      <c r="K74" s="168"/>
      <c r="L74" s="172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10" customFormat="1" ht="19.9" customHeight="1">
      <c r="A75" s="10"/>
      <c r="B75" s="173"/>
      <c r="C75" s="174"/>
      <c r="D75" s="175" t="s">
        <v>115</v>
      </c>
      <c r="E75" s="176"/>
      <c r="F75" s="176"/>
      <c r="G75" s="176"/>
      <c r="H75" s="176"/>
      <c r="I75" s="176"/>
      <c r="J75" s="177">
        <f>J437</f>
        <v>0</v>
      </c>
      <c r="K75" s="174"/>
      <c r="L75" s="17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3"/>
      <c r="C76" s="174"/>
      <c r="D76" s="175" t="s">
        <v>116</v>
      </c>
      <c r="E76" s="176"/>
      <c r="F76" s="176"/>
      <c r="G76" s="176"/>
      <c r="H76" s="176"/>
      <c r="I76" s="176"/>
      <c r="J76" s="177">
        <f>J441</f>
        <v>0</v>
      </c>
      <c r="K76" s="174"/>
      <c r="L76" s="178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3"/>
      <c r="C77" s="174"/>
      <c r="D77" s="175" t="s">
        <v>117</v>
      </c>
      <c r="E77" s="176"/>
      <c r="F77" s="176"/>
      <c r="G77" s="176"/>
      <c r="H77" s="176"/>
      <c r="I77" s="176"/>
      <c r="J77" s="177">
        <f>J449</f>
        <v>0</v>
      </c>
      <c r="K77" s="174"/>
      <c r="L77" s="178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2" customFormat="1" ht="21.8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61"/>
      <c r="C79" s="62"/>
      <c r="D79" s="62"/>
      <c r="E79" s="62"/>
      <c r="F79" s="62"/>
      <c r="G79" s="62"/>
      <c r="H79" s="62"/>
      <c r="I79" s="62"/>
      <c r="J79" s="62"/>
      <c r="K79" s="6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3" spans="1:31" s="2" customFormat="1" ht="6.95" customHeight="1">
      <c r="A83" s="40"/>
      <c r="B83" s="63"/>
      <c r="C83" s="64"/>
      <c r="D83" s="64"/>
      <c r="E83" s="64"/>
      <c r="F83" s="64"/>
      <c r="G83" s="64"/>
      <c r="H83" s="64"/>
      <c r="I83" s="64"/>
      <c r="J83" s="64"/>
      <c r="K83" s="64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4.95" customHeight="1">
      <c r="A84" s="40"/>
      <c r="B84" s="41"/>
      <c r="C84" s="25" t="s">
        <v>118</v>
      </c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16</v>
      </c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162" t="str">
        <f>E7</f>
        <v>Ul. T.G.Masaryka č.p.2320, 2321, 2322 Oprava balkonů a soklů</v>
      </c>
      <c r="F87" s="34"/>
      <c r="G87" s="34"/>
      <c r="H87" s="34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93</v>
      </c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6.5" customHeight="1">
      <c r="A89" s="40"/>
      <c r="B89" s="41"/>
      <c r="C89" s="42"/>
      <c r="D89" s="42"/>
      <c r="E89" s="71" t="str">
        <f>E9</f>
        <v>2322 - Oprava balkonů a soklů č.p. 2322</v>
      </c>
      <c r="F89" s="42"/>
      <c r="G89" s="42"/>
      <c r="H89" s="42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21</v>
      </c>
      <c r="D91" s="42"/>
      <c r="E91" s="42"/>
      <c r="F91" s="29" t="str">
        <f>F12</f>
        <v>Frýdek-Místek</v>
      </c>
      <c r="G91" s="42"/>
      <c r="H91" s="42"/>
      <c r="I91" s="34" t="s">
        <v>23</v>
      </c>
      <c r="J91" s="74" t="str">
        <f>IF(J12="","",J12)</f>
        <v>5. 7. 2023</v>
      </c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3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25.65" customHeight="1">
      <c r="A93" s="40"/>
      <c r="B93" s="41"/>
      <c r="C93" s="34" t="s">
        <v>25</v>
      </c>
      <c r="D93" s="42"/>
      <c r="E93" s="42"/>
      <c r="F93" s="29" t="str">
        <f>E15</f>
        <v>Statutární město Frýdek-Místek</v>
      </c>
      <c r="G93" s="42"/>
      <c r="H93" s="42"/>
      <c r="I93" s="34" t="s">
        <v>33</v>
      </c>
      <c r="J93" s="38" t="str">
        <f>E21</f>
        <v>CONSTRUCTUS s.r.o.</v>
      </c>
      <c r="K93" s="42"/>
      <c r="L93" s="13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15" customHeight="1">
      <c r="A94" s="40"/>
      <c r="B94" s="41"/>
      <c r="C94" s="34" t="s">
        <v>31</v>
      </c>
      <c r="D94" s="42"/>
      <c r="E94" s="42"/>
      <c r="F94" s="29" t="str">
        <f>IF(E18="","",E18)</f>
        <v>Vyplň údaj</v>
      </c>
      <c r="G94" s="42"/>
      <c r="H94" s="42"/>
      <c r="I94" s="34" t="s">
        <v>38</v>
      </c>
      <c r="J94" s="38" t="str">
        <f>E24</f>
        <v>Ing. Jana Koběrská</v>
      </c>
      <c r="K94" s="42"/>
      <c r="L94" s="136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36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11" customFormat="1" ht="29.25" customHeight="1">
      <c r="A96" s="179"/>
      <c r="B96" s="180"/>
      <c r="C96" s="181" t="s">
        <v>119</v>
      </c>
      <c r="D96" s="182" t="s">
        <v>61</v>
      </c>
      <c r="E96" s="182" t="s">
        <v>57</v>
      </c>
      <c r="F96" s="182" t="s">
        <v>58</v>
      </c>
      <c r="G96" s="182" t="s">
        <v>120</v>
      </c>
      <c r="H96" s="182" t="s">
        <v>121</v>
      </c>
      <c r="I96" s="182" t="s">
        <v>122</v>
      </c>
      <c r="J96" s="182" t="s">
        <v>97</v>
      </c>
      <c r="K96" s="183" t="s">
        <v>123</v>
      </c>
      <c r="L96" s="184"/>
      <c r="M96" s="94" t="s">
        <v>19</v>
      </c>
      <c r="N96" s="95" t="s">
        <v>46</v>
      </c>
      <c r="O96" s="95" t="s">
        <v>124</v>
      </c>
      <c r="P96" s="95" t="s">
        <v>125</v>
      </c>
      <c r="Q96" s="95" t="s">
        <v>126</v>
      </c>
      <c r="R96" s="95" t="s">
        <v>127</v>
      </c>
      <c r="S96" s="95" t="s">
        <v>128</v>
      </c>
      <c r="T96" s="96" t="s">
        <v>129</v>
      </c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</row>
    <row r="97" spans="1:63" s="2" customFormat="1" ht="22.8" customHeight="1">
      <c r="A97" s="40"/>
      <c r="B97" s="41"/>
      <c r="C97" s="101" t="s">
        <v>130</v>
      </c>
      <c r="D97" s="42"/>
      <c r="E97" s="42"/>
      <c r="F97" s="42"/>
      <c r="G97" s="42"/>
      <c r="H97" s="42"/>
      <c r="I97" s="42"/>
      <c r="J97" s="185">
        <f>BK97</f>
        <v>0</v>
      </c>
      <c r="K97" s="42"/>
      <c r="L97" s="46"/>
      <c r="M97" s="97"/>
      <c r="N97" s="186"/>
      <c r="O97" s="98"/>
      <c r="P97" s="187">
        <f>P98+P291+P436</f>
        <v>0</v>
      </c>
      <c r="Q97" s="98"/>
      <c r="R97" s="187">
        <f>R98+R291+R436</f>
        <v>2.25125605</v>
      </c>
      <c r="S97" s="98"/>
      <c r="T97" s="188">
        <f>T98+T291+T436</f>
        <v>4.2515764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75</v>
      </c>
      <c r="AU97" s="19" t="s">
        <v>98</v>
      </c>
      <c r="BK97" s="189">
        <f>BK98+BK291+BK436</f>
        <v>0</v>
      </c>
    </row>
    <row r="98" spans="1:63" s="12" customFormat="1" ht="25.9" customHeight="1">
      <c r="A98" s="12"/>
      <c r="B98" s="190"/>
      <c r="C98" s="191"/>
      <c r="D98" s="192" t="s">
        <v>75</v>
      </c>
      <c r="E98" s="193" t="s">
        <v>131</v>
      </c>
      <c r="F98" s="193" t="s">
        <v>132</v>
      </c>
      <c r="G98" s="191"/>
      <c r="H98" s="191"/>
      <c r="I98" s="194"/>
      <c r="J98" s="195">
        <f>BK98</f>
        <v>0</v>
      </c>
      <c r="K98" s="191"/>
      <c r="L98" s="196"/>
      <c r="M98" s="197"/>
      <c r="N98" s="198"/>
      <c r="O98" s="198"/>
      <c r="P98" s="199">
        <f>P99+P104+P108+P206+P270+P287</f>
        <v>0</v>
      </c>
      <c r="Q98" s="198"/>
      <c r="R98" s="199">
        <f>R99+R104+R108+R206+R270+R287</f>
        <v>1.8795598499999997</v>
      </c>
      <c r="S98" s="198"/>
      <c r="T98" s="200">
        <f>T99+T104+T108+T206+T270+T287</f>
        <v>3.619764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1" t="s">
        <v>84</v>
      </c>
      <c r="AT98" s="202" t="s">
        <v>75</v>
      </c>
      <c r="AU98" s="202" t="s">
        <v>76</v>
      </c>
      <c r="AY98" s="201" t="s">
        <v>133</v>
      </c>
      <c r="BK98" s="203">
        <f>BK99+BK104+BK108+BK206+BK270+BK287</f>
        <v>0</v>
      </c>
    </row>
    <row r="99" spans="1:63" s="12" customFormat="1" ht="22.8" customHeight="1">
      <c r="A99" s="12"/>
      <c r="B99" s="190"/>
      <c r="C99" s="191"/>
      <c r="D99" s="192" t="s">
        <v>75</v>
      </c>
      <c r="E99" s="204" t="s">
        <v>84</v>
      </c>
      <c r="F99" s="204" t="s">
        <v>134</v>
      </c>
      <c r="G99" s="191"/>
      <c r="H99" s="191"/>
      <c r="I99" s="194"/>
      <c r="J99" s="205">
        <f>BK99</f>
        <v>0</v>
      </c>
      <c r="K99" s="191"/>
      <c r="L99" s="196"/>
      <c r="M99" s="197"/>
      <c r="N99" s="198"/>
      <c r="O99" s="198"/>
      <c r="P99" s="199">
        <f>SUM(P100:P103)</f>
        <v>0</v>
      </c>
      <c r="Q99" s="198"/>
      <c r="R99" s="199">
        <f>SUM(R100:R103)</f>
        <v>0</v>
      </c>
      <c r="S99" s="198"/>
      <c r="T99" s="200">
        <f>SUM(T100:T103)</f>
        <v>1.5717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1" t="s">
        <v>84</v>
      </c>
      <c r="AT99" s="202" t="s">
        <v>75</v>
      </c>
      <c r="AU99" s="202" t="s">
        <v>84</v>
      </c>
      <c r="AY99" s="201" t="s">
        <v>133</v>
      </c>
      <c r="BK99" s="203">
        <f>SUM(BK100:BK103)</f>
        <v>0</v>
      </c>
    </row>
    <row r="100" spans="1:65" s="2" customFormat="1" ht="24.15" customHeight="1">
      <c r="A100" s="40"/>
      <c r="B100" s="41"/>
      <c r="C100" s="206" t="s">
        <v>84</v>
      </c>
      <c r="D100" s="206" t="s">
        <v>135</v>
      </c>
      <c r="E100" s="207" t="s">
        <v>136</v>
      </c>
      <c r="F100" s="208" t="s">
        <v>137</v>
      </c>
      <c r="G100" s="209" t="s">
        <v>138</v>
      </c>
      <c r="H100" s="210">
        <v>6.045</v>
      </c>
      <c r="I100" s="211"/>
      <c r="J100" s="212">
        <f>ROUND(I100*H100,2)</f>
        <v>0</v>
      </c>
      <c r="K100" s="208" t="s">
        <v>139</v>
      </c>
      <c r="L100" s="46"/>
      <c r="M100" s="213" t="s">
        <v>19</v>
      </c>
      <c r="N100" s="214" t="s">
        <v>48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0.26</v>
      </c>
      <c r="T100" s="216">
        <f>S100*H100</f>
        <v>1.5717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140</v>
      </c>
      <c r="AT100" s="217" t="s">
        <v>135</v>
      </c>
      <c r="AU100" s="217" t="s">
        <v>141</v>
      </c>
      <c r="AY100" s="19" t="s">
        <v>133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141</v>
      </c>
      <c r="BK100" s="218">
        <f>ROUND(I100*H100,2)</f>
        <v>0</v>
      </c>
      <c r="BL100" s="19" t="s">
        <v>140</v>
      </c>
      <c r="BM100" s="217" t="s">
        <v>740</v>
      </c>
    </row>
    <row r="101" spans="1:47" s="2" customFormat="1" ht="12">
      <c r="A101" s="40"/>
      <c r="B101" s="41"/>
      <c r="C101" s="42"/>
      <c r="D101" s="219" t="s">
        <v>143</v>
      </c>
      <c r="E101" s="42"/>
      <c r="F101" s="220" t="s">
        <v>144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143</v>
      </c>
      <c r="AU101" s="19" t="s">
        <v>141</v>
      </c>
    </row>
    <row r="102" spans="1:47" s="2" customFormat="1" ht="12">
      <c r="A102" s="40"/>
      <c r="B102" s="41"/>
      <c r="C102" s="42"/>
      <c r="D102" s="224" t="s">
        <v>145</v>
      </c>
      <c r="E102" s="42"/>
      <c r="F102" s="225" t="s">
        <v>146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145</v>
      </c>
      <c r="AU102" s="19" t="s">
        <v>141</v>
      </c>
    </row>
    <row r="103" spans="1:51" s="13" customFormat="1" ht="12">
      <c r="A103" s="13"/>
      <c r="B103" s="226"/>
      <c r="C103" s="227"/>
      <c r="D103" s="219" t="s">
        <v>147</v>
      </c>
      <c r="E103" s="228" t="s">
        <v>19</v>
      </c>
      <c r="F103" s="229" t="s">
        <v>741</v>
      </c>
      <c r="G103" s="227"/>
      <c r="H103" s="230">
        <v>6.045</v>
      </c>
      <c r="I103" s="231"/>
      <c r="J103" s="227"/>
      <c r="K103" s="227"/>
      <c r="L103" s="232"/>
      <c r="M103" s="233"/>
      <c r="N103" s="234"/>
      <c r="O103" s="234"/>
      <c r="P103" s="234"/>
      <c r="Q103" s="234"/>
      <c r="R103" s="234"/>
      <c r="S103" s="234"/>
      <c r="T103" s="23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6" t="s">
        <v>147</v>
      </c>
      <c r="AU103" s="236" t="s">
        <v>141</v>
      </c>
      <c r="AV103" s="13" t="s">
        <v>141</v>
      </c>
      <c r="AW103" s="13" t="s">
        <v>37</v>
      </c>
      <c r="AX103" s="13" t="s">
        <v>84</v>
      </c>
      <c r="AY103" s="236" t="s">
        <v>133</v>
      </c>
    </row>
    <row r="104" spans="1:63" s="12" customFormat="1" ht="22.8" customHeight="1">
      <c r="A104" s="12"/>
      <c r="B104" s="190"/>
      <c r="C104" s="191"/>
      <c r="D104" s="192" t="s">
        <v>75</v>
      </c>
      <c r="E104" s="204" t="s">
        <v>157</v>
      </c>
      <c r="F104" s="204" t="s">
        <v>158</v>
      </c>
      <c r="G104" s="191"/>
      <c r="H104" s="191"/>
      <c r="I104" s="194"/>
      <c r="J104" s="205">
        <f>BK104</f>
        <v>0</v>
      </c>
      <c r="K104" s="191"/>
      <c r="L104" s="196"/>
      <c r="M104" s="197"/>
      <c r="N104" s="198"/>
      <c r="O104" s="198"/>
      <c r="P104" s="199">
        <f>SUM(P105:P107)</f>
        <v>0</v>
      </c>
      <c r="Q104" s="198"/>
      <c r="R104" s="199">
        <f>SUM(R105:R107)</f>
        <v>0.5393349</v>
      </c>
      <c r="S104" s="198"/>
      <c r="T104" s="200">
        <f>SUM(T105:T107)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1" t="s">
        <v>84</v>
      </c>
      <c r="AT104" s="202" t="s">
        <v>75</v>
      </c>
      <c r="AU104" s="202" t="s">
        <v>84</v>
      </c>
      <c r="AY104" s="201" t="s">
        <v>133</v>
      </c>
      <c r="BK104" s="203">
        <f>SUM(BK105:BK107)</f>
        <v>0</v>
      </c>
    </row>
    <row r="105" spans="1:65" s="2" customFormat="1" ht="24.15" customHeight="1">
      <c r="A105" s="40"/>
      <c r="B105" s="41"/>
      <c r="C105" s="206" t="s">
        <v>141</v>
      </c>
      <c r="D105" s="206" t="s">
        <v>135</v>
      </c>
      <c r="E105" s="207" t="s">
        <v>159</v>
      </c>
      <c r="F105" s="208" t="s">
        <v>160</v>
      </c>
      <c r="G105" s="209" t="s">
        <v>138</v>
      </c>
      <c r="H105" s="210">
        <v>6.045</v>
      </c>
      <c r="I105" s="211"/>
      <c r="J105" s="212">
        <f>ROUND(I105*H105,2)</f>
        <v>0</v>
      </c>
      <c r="K105" s="208" t="s">
        <v>139</v>
      </c>
      <c r="L105" s="46"/>
      <c r="M105" s="213" t="s">
        <v>19</v>
      </c>
      <c r="N105" s="214" t="s">
        <v>48</v>
      </c>
      <c r="O105" s="86"/>
      <c r="P105" s="215">
        <f>O105*H105</f>
        <v>0</v>
      </c>
      <c r="Q105" s="215">
        <v>0.08922</v>
      </c>
      <c r="R105" s="215">
        <f>Q105*H105</f>
        <v>0.5393349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140</v>
      </c>
      <c r="AT105" s="217" t="s">
        <v>135</v>
      </c>
      <c r="AU105" s="217" t="s">
        <v>141</v>
      </c>
      <c r="AY105" s="19" t="s">
        <v>133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141</v>
      </c>
      <c r="BK105" s="218">
        <f>ROUND(I105*H105,2)</f>
        <v>0</v>
      </c>
      <c r="BL105" s="19" t="s">
        <v>140</v>
      </c>
      <c r="BM105" s="217" t="s">
        <v>742</v>
      </c>
    </row>
    <row r="106" spans="1:47" s="2" customFormat="1" ht="12">
      <c r="A106" s="40"/>
      <c r="B106" s="41"/>
      <c r="C106" s="42"/>
      <c r="D106" s="219" t="s">
        <v>143</v>
      </c>
      <c r="E106" s="42"/>
      <c r="F106" s="220" t="s">
        <v>162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143</v>
      </c>
      <c r="AU106" s="19" t="s">
        <v>141</v>
      </c>
    </row>
    <row r="107" spans="1:47" s="2" customFormat="1" ht="12">
      <c r="A107" s="40"/>
      <c r="B107" s="41"/>
      <c r="C107" s="42"/>
      <c r="D107" s="224" t="s">
        <v>145</v>
      </c>
      <c r="E107" s="42"/>
      <c r="F107" s="225" t="s">
        <v>163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145</v>
      </c>
      <c r="AU107" s="19" t="s">
        <v>141</v>
      </c>
    </row>
    <row r="108" spans="1:63" s="12" customFormat="1" ht="22.8" customHeight="1">
      <c r="A108" s="12"/>
      <c r="B108" s="190"/>
      <c r="C108" s="191"/>
      <c r="D108" s="192" t="s">
        <v>75</v>
      </c>
      <c r="E108" s="204" t="s">
        <v>164</v>
      </c>
      <c r="F108" s="204" t="s">
        <v>165</v>
      </c>
      <c r="G108" s="191"/>
      <c r="H108" s="191"/>
      <c r="I108" s="194"/>
      <c r="J108" s="205">
        <f>BK108</f>
        <v>0</v>
      </c>
      <c r="K108" s="191"/>
      <c r="L108" s="196"/>
      <c r="M108" s="197"/>
      <c r="N108" s="198"/>
      <c r="O108" s="198"/>
      <c r="P108" s="199">
        <f>SUM(P109:P205)</f>
        <v>0</v>
      </c>
      <c r="Q108" s="198"/>
      <c r="R108" s="199">
        <f>SUM(R109:R205)</f>
        <v>1.3402249499999999</v>
      </c>
      <c r="S108" s="198"/>
      <c r="T108" s="200">
        <f>SUM(T109:T205)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1" t="s">
        <v>84</v>
      </c>
      <c r="AT108" s="202" t="s">
        <v>75</v>
      </c>
      <c r="AU108" s="202" t="s">
        <v>84</v>
      </c>
      <c r="AY108" s="201" t="s">
        <v>133</v>
      </c>
      <c r="BK108" s="203">
        <f>SUM(BK109:BK205)</f>
        <v>0</v>
      </c>
    </row>
    <row r="109" spans="1:65" s="2" customFormat="1" ht="16.5" customHeight="1">
      <c r="A109" s="40"/>
      <c r="B109" s="41"/>
      <c r="C109" s="206" t="s">
        <v>149</v>
      </c>
      <c r="D109" s="206" t="s">
        <v>135</v>
      </c>
      <c r="E109" s="207" t="s">
        <v>166</v>
      </c>
      <c r="F109" s="208" t="s">
        <v>167</v>
      </c>
      <c r="G109" s="209" t="s">
        <v>138</v>
      </c>
      <c r="H109" s="210">
        <v>37.74</v>
      </c>
      <c r="I109" s="211"/>
      <c r="J109" s="212">
        <f>ROUND(I109*H109,2)</f>
        <v>0</v>
      </c>
      <c r="K109" s="208" t="s">
        <v>139</v>
      </c>
      <c r="L109" s="46"/>
      <c r="M109" s="213" t="s">
        <v>19</v>
      </c>
      <c r="N109" s="214" t="s">
        <v>48</v>
      </c>
      <c r="O109" s="86"/>
      <c r="P109" s="215">
        <f>O109*H109</f>
        <v>0</v>
      </c>
      <c r="Q109" s="215">
        <v>0.00026</v>
      </c>
      <c r="R109" s="215">
        <f>Q109*H109</f>
        <v>0.009812399999999999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140</v>
      </c>
      <c r="AT109" s="217" t="s">
        <v>135</v>
      </c>
      <c r="AU109" s="217" t="s">
        <v>141</v>
      </c>
      <c r="AY109" s="19" t="s">
        <v>133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141</v>
      </c>
      <c r="BK109" s="218">
        <f>ROUND(I109*H109,2)</f>
        <v>0</v>
      </c>
      <c r="BL109" s="19" t="s">
        <v>140</v>
      </c>
      <c r="BM109" s="217" t="s">
        <v>743</v>
      </c>
    </row>
    <row r="110" spans="1:47" s="2" customFormat="1" ht="12">
      <c r="A110" s="40"/>
      <c r="B110" s="41"/>
      <c r="C110" s="42"/>
      <c r="D110" s="219" t="s">
        <v>143</v>
      </c>
      <c r="E110" s="42"/>
      <c r="F110" s="220" t="s">
        <v>169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143</v>
      </c>
      <c r="AU110" s="19" t="s">
        <v>141</v>
      </c>
    </row>
    <row r="111" spans="1:47" s="2" customFormat="1" ht="12">
      <c r="A111" s="40"/>
      <c r="B111" s="41"/>
      <c r="C111" s="42"/>
      <c r="D111" s="224" t="s">
        <v>145</v>
      </c>
      <c r="E111" s="42"/>
      <c r="F111" s="225" t="s">
        <v>170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145</v>
      </c>
      <c r="AU111" s="19" t="s">
        <v>141</v>
      </c>
    </row>
    <row r="112" spans="1:51" s="14" customFormat="1" ht="12">
      <c r="A112" s="14"/>
      <c r="B112" s="237"/>
      <c r="C112" s="238"/>
      <c r="D112" s="219" t="s">
        <v>147</v>
      </c>
      <c r="E112" s="239" t="s">
        <v>19</v>
      </c>
      <c r="F112" s="240" t="s">
        <v>171</v>
      </c>
      <c r="G112" s="238"/>
      <c r="H112" s="239" t="s">
        <v>19</v>
      </c>
      <c r="I112" s="241"/>
      <c r="J112" s="238"/>
      <c r="K112" s="238"/>
      <c r="L112" s="242"/>
      <c r="M112" s="243"/>
      <c r="N112" s="244"/>
      <c r="O112" s="244"/>
      <c r="P112" s="244"/>
      <c r="Q112" s="244"/>
      <c r="R112" s="244"/>
      <c r="S112" s="244"/>
      <c r="T112" s="24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6" t="s">
        <v>147</v>
      </c>
      <c r="AU112" s="246" t="s">
        <v>141</v>
      </c>
      <c r="AV112" s="14" t="s">
        <v>84</v>
      </c>
      <c r="AW112" s="14" t="s">
        <v>37</v>
      </c>
      <c r="AX112" s="14" t="s">
        <v>76</v>
      </c>
      <c r="AY112" s="246" t="s">
        <v>133</v>
      </c>
    </row>
    <row r="113" spans="1:51" s="13" customFormat="1" ht="12">
      <c r="A113" s="13"/>
      <c r="B113" s="226"/>
      <c r="C113" s="227"/>
      <c r="D113" s="219" t="s">
        <v>147</v>
      </c>
      <c r="E113" s="228" t="s">
        <v>19</v>
      </c>
      <c r="F113" s="229" t="s">
        <v>744</v>
      </c>
      <c r="G113" s="227"/>
      <c r="H113" s="230">
        <v>21.057</v>
      </c>
      <c r="I113" s="231"/>
      <c r="J113" s="227"/>
      <c r="K113" s="227"/>
      <c r="L113" s="232"/>
      <c r="M113" s="233"/>
      <c r="N113" s="234"/>
      <c r="O113" s="234"/>
      <c r="P113" s="234"/>
      <c r="Q113" s="234"/>
      <c r="R113" s="234"/>
      <c r="S113" s="234"/>
      <c r="T113" s="23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6" t="s">
        <v>147</v>
      </c>
      <c r="AU113" s="236" t="s">
        <v>141</v>
      </c>
      <c r="AV113" s="13" t="s">
        <v>141</v>
      </c>
      <c r="AW113" s="13" t="s">
        <v>37</v>
      </c>
      <c r="AX113" s="13" t="s">
        <v>76</v>
      </c>
      <c r="AY113" s="236" t="s">
        <v>133</v>
      </c>
    </row>
    <row r="114" spans="1:51" s="13" customFormat="1" ht="12">
      <c r="A114" s="13"/>
      <c r="B114" s="226"/>
      <c r="C114" s="227"/>
      <c r="D114" s="219" t="s">
        <v>147</v>
      </c>
      <c r="E114" s="228" t="s">
        <v>19</v>
      </c>
      <c r="F114" s="229" t="s">
        <v>745</v>
      </c>
      <c r="G114" s="227"/>
      <c r="H114" s="230">
        <v>-0.734</v>
      </c>
      <c r="I114" s="231"/>
      <c r="J114" s="227"/>
      <c r="K114" s="227"/>
      <c r="L114" s="232"/>
      <c r="M114" s="233"/>
      <c r="N114" s="234"/>
      <c r="O114" s="234"/>
      <c r="P114" s="234"/>
      <c r="Q114" s="234"/>
      <c r="R114" s="234"/>
      <c r="S114" s="234"/>
      <c r="T114" s="23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6" t="s">
        <v>147</v>
      </c>
      <c r="AU114" s="236" t="s">
        <v>141</v>
      </c>
      <c r="AV114" s="13" t="s">
        <v>141</v>
      </c>
      <c r="AW114" s="13" t="s">
        <v>37</v>
      </c>
      <c r="AX114" s="13" t="s">
        <v>76</v>
      </c>
      <c r="AY114" s="236" t="s">
        <v>133</v>
      </c>
    </row>
    <row r="115" spans="1:51" s="13" customFormat="1" ht="12">
      <c r="A115" s="13"/>
      <c r="B115" s="226"/>
      <c r="C115" s="227"/>
      <c r="D115" s="219" t="s">
        <v>147</v>
      </c>
      <c r="E115" s="228" t="s">
        <v>19</v>
      </c>
      <c r="F115" s="229" t="s">
        <v>746</v>
      </c>
      <c r="G115" s="227"/>
      <c r="H115" s="230">
        <v>-4.649</v>
      </c>
      <c r="I115" s="231"/>
      <c r="J115" s="227"/>
      <c r="K115" s="227"/>
      <c r="L115" s="232"/>
      <c r="M115" s="233"/>
      <c r="N115" s="234"/>
      <c r="O115" s="234"/>
      <c r="P115" s="234"/>
      <c r="Q115" s="234"/>
      <c r="R115" s="234"/>
      <c r="S115" s="234"/>
      <c r="T115" s="23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6" t="s">
        <v>147</v>
      </c>
      <c r="AU115" s="236" t="s">
        <v>141</v>
      </c>
      <c r="AV115" s="13" t="s">
        <v>141</v>
      </c>
      <c r="AW115" s="13" t="s">
        <v>37</v>
      </c>
      <c r="AX115" s="13" t="s">
        <v>76</v>
      </c>
      <c r="AY115" s="236" t="s">
        <v>133</v>
      </c>
    </row>
    <row r="116" spans="1:51" s="13" customFormat="1" ht="12">
      <c r="A116" s="13"/>
      <c r="B116" s="226"/>
      <c r="C116" s="227"/>
      <c r="D116" s="219" t="s">
        <v>147</v>
      </c>
      <c r="E116" s="228" t="s">
        <v>19</v>
      </c>
      <c r="F116" s="229" t="s">
        <v>747</v>
      </c>
      <c r="G116" s="227"/>
      <c r="H116" s="230">
        <v>1.656</v>
      </c>
      <c r="I116" s="231"/>
      <c r="J116" s="227"/>
      <c r="K116" s="227"/>
      <c r="L116" s="232"/>
      <c r="M116" s="233"/>
      <c r="N116" s="234"/>
      <c r="O116" s="234"/>
      <c r="P116" s="234"/>
      <c r="Q116" s="234"/>
      <c r="R116" s="234"/>
      <c r="S116" s="234"/>
      <c r="T116" s="23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6" t="s">
        <v>147</v>
      </c>
      <c r="AU116" s="236" t="s">
        <v>141</v>
      </c>
      <c r="AV116" s="13" t="s">
        <v>141</v>
      </c>
      <c r="AW116" s="13" t="s">
        <v>37</v>
      </c>
      <c r="AX116" s="13" t="s">
        <v>76</v>
      </c>
      <c r="AY116" s="236" t="s">
        <v>133</v>
      </c>
    </row>
    <row r="117" spans="1:51" s="13" customFormat="1" ht="12">
      <c r="A117" s="13"/>
      <c r="B117" s="226"/>
      <c r="C117" s="227"/>
      <c r="D117" s="219" t="s">
        <v>147</v>
      </c>
      <c r="E117" s="228" t="s">
        <v>19</v>
      </c>
      <c r="F117" s="229" t="s">
        <v>748</v>
      </c>
      <c r="G117" s="227"/>
      <c r="H117" s="230">
        <v>1.169</v>
      </c>
      <c r="I117" s="231"/>
      <c r="J117" s="227"/>
      <c r="K117" s="227"/>
      <c r="L117" s="232"/>
      <c r="M117" s="233"/>
      <c r="N117" s="234"/>
      <c r="O117" s="234"/>
      <c r="P117" s="234"/>
      <c r="Q117" s="234"/>
      <c r="R117" s="234"/>
      <c r="S117" s="234"/>
      <c r="T117" s="235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6" t="s">
        <v>147</v>
      </c>
      <c r="AU117" s="236" t="s">
        <v>141</v>
      </c>
      <c r="AV117" s="13" t="s">
        <v>141</v>
      </c>
      <c r="AW117" s="13" t="s">
        <v>37</v>
      </c>
      <c r="AX117" s="13" t="s">
        <v>76</v>
      </c>
      <c r="AY117" s="236" t="s">
        <v>133</v>
      </c>
    </row>
    <row r="118" spans="1:51" s="15" customFormat="1" ht="12">
      <c r="A118" s="15"/>
      <c r="B118" s="247"/>
      <c r="C118" s="248"/>
      <c r="D118" s="219" t="s">
        <v>147</v>
      </c>
      <c r="E118" s="249" t="s">
        <v>19</v>
      </c>
      <c r="F118" s="250" t="s">
        <v>177</v>
      </c>
      <c r="G118" s="248"/>
      <c r="H118" s="251">
        <v>18.499</v>
      </c>
      <c r="I118" s="252"/>
      <c r="J118" s="248"/>
      <c r="K118" s="248"/>
      <c r="L118" s="253"/>
      <c r="M118" s="254"/>
      <c r="N118" s="255"/>
      <c r="O118" s="255"/>
      <c r="P118" s="255"/>
      <c r="Q118" s="255"/>
      <c r="R118" s="255"/>
      <c r="S118" s="255"/>
      <c r="T118" s="256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57" t="s">
        <v>147</v>
      </c>
      <c r="AU118" s="257" t="s">
        <v>141</v>
      </c>
      <c r="AV118" s="15" t="s">
        <v>149</v>
      </c>
      <c r="AW118" s="15" t="s">
        <v>37</v>
      </c>
      <c r="AX118" s="15" t="s">
        <v>76</v>
      </c>
      <c r="AY118" s="257" t="s">
        <v>133</v>
      </c>
    </row>
    <row r="119" spans="1:51" s="14" customFormat="1" ht="12">
      <c r="A119" s="14"/>
      <c r="B119" s="237"/>
      <c r="C119" s="238"/>
      <c r="D119" s="219" t="s">
        <v>147</v>
      </c>
      <c r="E119" s="239" t="s">
        <v>19</v>
      </c>
      <c r="F119" s="240" t="s">
        <v>178</v>
      </c>
      <c r="G119" s="238"/>
      <c r="H119" s="239" t="s">
        <v>19</v>
      </c>
      <c r="I119" s="241"/>
      <c r="J119" s="238"/>
      <c r="K119" s="238"/>
      <c r="L119" s="242"/>
      <c r="M119" s="243"/>
      <c r="N119" s="244"/>
      <c r="O119" s="244"/>
      <c r="P119" s="244"/>
      <c r="Q119" s="244"/>
      <c r="R119" s="244"/>
      <c r="S119" s="244"/>
      <c r="T119" s="24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6" t="s">
        <v>147</v>
      </c>
      <c r="AU119" s="246" t="s">
        <v>141</v>
      </c>
      <c r="AV119" s="14" t="s">
        <v>84</v>
      </c>
      <c r="AW119" s="14" t="s">
        <v>37</v>
      </c>
      <c r="AX119" s="14" t="s">
        <v>76</v>
      </c>
      <c r="AY119" s="246" t="s">
        <v>133</v>
      </c>
    </row>
    <row r="120" spans="1:51" s="13" customFormat="1" ht="12">
      <c r="A120" s="13"/>
      <c r="B120" s="226"/>
      <c r="C120" s="227"/>
      <c r="D120" s="219" t="s">
        <v>147</v>
      </c>
      <c r="E120" s="228" t="s">
        <v>19</v>
      </c>
      <c r="F120" s="229" t="s">
        <v>744</v>
      </c>
      <c r="G120" s="227"/>
      <c r="H120" s="230">
        <v>21.057</v>
      </c>
      <c r="I120" s="231"/>
      <c r="J120" s="227"/>
      <c r="K120" s="227"/>
      <c r="L120" s="232"/>
      <c r="M120" s="233"/>
      <c r="N120" s="234"/>
      <c r="O120" s="234"/>
      <c r="P120" s="234"/>
      <c r="Q120" s="234"/>
      <c r="R120" s="234"/>
      <c r="S120" s="234"/>
      <c r="T120" s="23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6" t="s">
        <v>147</v>
      </c>
      <c r="AU120" s="236" t="s">
        <v>141</v>
      </c>
      <c r="AV120" s="13" t="s">
        <v>141</v>
      </c>
      <c r="AW120" s="13" t="s">
        <v>37</v>
      </c>
      <c r="AX120" s="13" t="s">
        <v>76</v>
      </c>
      <c r="AY120" s="236" t="s">
        <v>133</v>
      </c>
    </row>
    <row r="121" spans="1:51" s="13" customFormat="1" ht="12">
      <c r="A121" s="13"/>
      <c r="B121" s="226"/>
      <c r="C121" s="227"/>
      <c r="D121" s="219" t="s">
        <v>147</v>
      </c>
      <c r="E121" s="228" t="s">
        <v>19</v>
      </c>
      <c r="F121" s="229" t="s">
        <v>745</v>
      </c>
      <c r="G121" s="227"/>
      <c r="H121" s="230">
        <v>-0.734</v>
      </c>
      <c r="I121" s="231"/>
      <c r="J121" s="227"/>
      <c r="K121" s="227"/>
      <c r="L121" s="232"/>
      <c r="M121" s="233"/>
      <c r="N121" s="234"/>
      <c r="O121" s="234"/>
      <c r="P121" s="234"/>
      <c r="Q121" s="234"/>
      <c r="R121" s="234"/>
      <c r="S121" s="234"/>
      <c r="T121" s="23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6" t="s">
        <v>147</v>
      </c>
      <c r="AU121" s="236" t="s">
        <v>141</v>
      </c>
      <c r="AV121" s="13" t="s">
        <v>141</v>
      </c>
      <c r="AW121" s="13" t="s">
        <v>37</v>
      </c>
      <c r="AX121" s="13" t="s">
        <v>76</v>
      </c>
      <c r="AY121" s="236" t="s">
        <v>133</v>
      </c>
    </row>
    <row r="122" spans="1:51" s="13" customFormat="1" ht="12">
      <c r="A122" s="13"/>
      <c r="B122" s="226"/>
      <c r="C122" s="227"/>
      <c r="D122" s="219" t="s">
        <v>147</v>
      </c>
      <c r="E122" s="228" t="s">
        <v>19</v>
      </c>
      <c r="F122" s="229" t="s">
        <v>746</v>
      </c>
      <c r="G122" s="227"/>
      <c r="H122" s="230">
        <v>-4.649</v>
      </c>
      <c r="I122" s="231"/>
      <c r="J122" s="227"/>
      <c r="K122" s="227"/>
      <c r="L122" s="232"/>
      <c r="M122" s="233"/>
      <c r="N122" s="234"/>
      <c r="O122" s="234"/>
      <c r="P122" s="234"/>
      <c r="Q122" s="234"/>
      <c r="R122" s="234"/>
      <c r="S122" s="234"/>
      <c r="T122" s="23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6" t="s">
        <v>147</v>
      </c>
      <c r="AU122" s="236" t="s">
        <v>141</v>
      </c>
      <c r="AV122" s="13" t="s">
        <v>141</v>
      </c>
      <c r="AW122" s="13" t="s">
        <v>37</v>
      </c>
      <c r="AX122" s="13" t="s">
        <v>76</v>
      </c>
      <c r="AY122" s="236" t="s">
        <v>133</v>
      </c>
    </row>
    <row r="123" spans="1:51" s="13" customFormat="1" ht="12">
      <c r="A123" s="13"/>
      <c r="B123" s="226"/>
      <c r="C123" s="227"/>
      <c r="D123" s="219" t="s">
        <v>147</v>
      </c>
      <c r="E123" s="228" t="s">
        <v>19</v>
      </c>
      <c r="F123" s="229" t="s">
        <v>747</v>
      </c>
      <c r="G123" s="227"/>
      <c r="H123" s="230">
        <v>1.656</v>
      </c>
      <c r="I123" s="231"/>
      <c r="J123" s="227"/>
      <c r="K123" s="227"/>
      <c r="L123" s="232"/>
      <c r="M123" s="233"/>
      <c r="N123" s="234"/>
      <c r="O123" s="234"/>
      <c r="P123" s="234"/>
      <c r="Q123" s="234"/>
      <c r="R123" s="234"/>
      <c r="S123" s="234"/>
      <c r="T123" s="23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6" t="s">
        <v>147</v>
      </c>
      <c r="AU123" s="236" t="s">
        <v>141</v>
      </c>
      <c r="AV123" s="13" t="s">
        <v>141</v>
      </c>
      <c r="AW123" s="13" t="s">
        <v>37</v>
      </c>
      <c r="AX123" s="13" t="s">
        <v>76</v>
      </c>
      <c r="AY123" s="236" t="s">
        <v>133</v>
      </c>
    </row>
    <row r="124" spans="1:51" s="13" customFormat="1" ht="12">
      <c r="A124" s="13"/>
      <c r="B124" s="226"/>
      <c r="C124" s="227"/>
      <c r="D124" s="219" t="s">
        <v>147</v>
      </c>
      <c r="E124" s="228" t="s">
        <v>19</v>
      </c>
      <c r="F124" s="229" t="s">
        <v>748</v>
      </c>
      <c r="G124" s="227"/>
      <c r="H124" s="230">
        <v>1.169</v>
      </c>
      <c r="I124" s="231"/>
      <c r="J124" s="227"/>
      <c r="K124" s="227"/>
      <c r="L124" s="232"/>
      <c r="M124" s="233"/>
      <c r="N124" s="234"/>
      <c r="O124" s="234"/>
      <c r="P124" s="234"/>
      <c r="Q124" s="234"/>
      <c r="R124" s="234"/>
      <c r="S124" s="234"/>
      <c r="T124" s="23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6" t="s">
        <v>147</v>
      </c>
      <c r="AU124" s="236" t="s">
        <v>141</v>
      </c>
      <c r="AV124" s="13" t="s">
        <v>141</v>
      </c>
      <c r="AW124" s="13" t="s">
        <v>37</v>
      </c>
      <c r="AX124" s="13" t="s">
        <v>76</v>
      </c>
      <c r="AY124" s="236" t="s">
        <v>133</v>
      </c>
    </row>
    <row r="125" spans="1:51" s="13" customFormat="1" ht="12">
      <c r="A125" s="13"/>
      <c r="B125" s="226"/>
      <c r="C125" s="227"/>
      <c r="D125" s="219" t="s">
        <v>147</v>
      </c>
      <c r="E125" s="228" t="s">
        <v>19</v>
      </c>
      <c r="F125" s="229" t="s">
        <v>179</v>
      </c>
      <c r="G125" s="227"/>
      <c r="H125" s="230">
        <v>0.742</v>
      </c>
      <c r="I125" s="231"/>
      <c r="J125" s="227"/>
      <c r="K125" s="227"/>
      <c r="L125" s="232"/>
      <c r="M125" s="233"/>
      <c r="N125" s="234"/>
      <c r="O125" s="234"/>
      <c r="P125" s="234"/>
      <c r="Q125" s="234"/>
      <c r="R125" s="234"/>
      <c r="S125" s="234"/>
      <c r="T125" s="23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6" t="s">
        <v>147</v>
      </c>
      <c r="AU125" s="236" t="s">
        <v>141</v>
      </c>
      <c r="AV125" s="13" t="s">
        <v>141</v>
      </c>
      <c r="AW125" s="13" t="s">
        <v>37</v>
      </c>
      <c r="AX125" s="13" t="s">
        <v>76</v>
      </c>
      <c r="AY125" s="236" t="s">
        <v>133</v>
      </c>
    </row>
    <row r="126" spans="1:51" s="15" customFormat="1" ht="12">
      <c r="A126" s="15"/>
      <c r="B126" s="247"/>
      <c r="C126" s="248"/>
      <c r="D126" s="219" t="s">
        <v>147</v>
      </c>
      <c r="E126" s="249" t="s">
        <v>19</v>
      </c>
      <c r="F126" s="250" t="s">
        <v>177</v>
      </c>
      <c r="G126" s="248"/>
      <c r="H126" s="251">
        <v>19.241</v>
      </c>
      <c r="I126" s="252"/>
      <c r="J126" s="248"/>
      <c r="K126" s="248"/>
      <c r="L126" s="253"/>
      <c r="M126" s="254"/>
      <c r="N126" s="255"/>
      <c r="O126" s="255"/>
      <c r="P126" s="255"/>
      <c r="Q126" s="255"/>
      <c r="R126" s="255"/>
      <c r="S126" s="255"/>
      <c r="T126" s="256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57" t="s">
        <v>147</v>
      </c>
      <c r="AU126" s="257" t="s">
        <v>141</v>
      </c>
      <c r="AV126" s="15" t="s">
        <v>149</v>
      </c>
      <c r="AW126" s="15" t="s">
        <v>37</v>
      </c>
      <c r="AX126" s="15" t="s">
        <v>76</v>
      </c>
      <c r="AY126" s="257" t="s">
        <v>133</v>
      </c>
    </row>
    <row r="127" spans="1:51" s="16" customFormat="1" ht="12">
      <c r="A127" s="16"/>
      <c r="B127" s="258"/>
      <c r="C127" s="259"/>
      <c r="D127" s="219" t="s">
        <v>147</v>
      </c>
      <c r="E127" s="260" t="s">
        <v>19</v>
      </c>
      <c r="F127" s="261" t="s">
        <v>180</v>
      </c>
      <c r="G127" s="259"/>
      <c r="H127" s="262">
        <v>37.73999999999999</v>
      </c>
      <c r="I127" s="263"/>
      <c r="J127" s="259"/>
      <c r="K127" s="259"/>
      <c r="L127" s="264"/>
      <c r="M127" s="265"/>
      <c r="N127" s="266"/>
      <c r="O127" s="266"/>
      <c r="P127" s="266"/>
      <c r="Q127" s="266"/>
      <c r="R127" s="266"/>
      <c r="S127" s="266"/>
      <c r="T127" s="267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T127" s="268" t="s">
        <v>147</v>
      </c>
      <c r="AU127" s="268" t="s">
        <v>141</v>
      </c>
      <c r="AV127" s="16" t="s">
        <v>140</v>
      </c>
      <c r="AW127" s="16" t="s">
        <v>37</v>
      </c>
      <c r="AX127" s="16" t="s">
        <v>84</v>
      </c>
      <c r="AY127" s="268" t="s">
        <v>133</v>
      </c>
    </row>
    <row r="128" spans="1:65" s="2" customFormat="1" ht="24.15" customHeight="1">
      <c r="A128" s="40"/>
      <c r="B128" s="41"/>
      <c r="C128" s="206" t="s">
        <v>140</v>
      </c>
      <c r="D128" s="206" t="s">
        <v>135</v>
      </c>
      <c r="E128" s="207" t="s">
        <v>181</v>
      </c>
      <c r="F128" s="208" t="s">
        <v>182</v>
      </c>
      <c r="G128" s="209" t="s">
        <v>138</v>
      </c>
      <c r="H128" s="210">
        <v>19.241</v>
      </c>
      <c r="I128" s="211"/>
      <c r="J128" s="212">
        <f>ROUND(I128*H128,2)</f>
        <v>0</v>
      </c>
      <c r="K128" s="208" t="s">
        <v>139</v>
      </c>
      <c r="L128" s="46"/>
      <c r="M128" s="213" t="s">
        <v>19</v>
      </c>
      <c r="N128" s="214" t="s">
        <v>48</v>
      </c>
      <c r="O128" s="86"/>
      <c r="P128" s="215">
        <f>O128*H128</f>
        <v>0</v>
      </c>
      <c r="Q128" s="215">
        <v>0.00438</v>
      </c>
      <c r="R128" s="215">
        <f>Q128*H128</f>
        <v>0.08427558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140</v>
      </c>
      <c r="AT128" s="217" t="s">
        <v>135</v>
      </c>
      <c r="AU128" s="217" t="s">
        <v>141</v>
      </c>
      <c r="AY128" s="19" t="s">
        <v>133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141</v>
      </c>
      <c r="BK128" s="218">
        <f>ROUND(I128*H128,2)</f>
        <v>0</v>
      </c>
      <c r="BL128" s="19" t="s">
        <v>140</v>
      </c>
      <c r="BM128" s="217" t="s">
        <v>749</v>
      </c>
    </row>
    <row r="129" spans="1:47" s="2" customFormat="1" ht="12">
      <c r="A129" s="40"/>
      <c r="B129" s="41"/>
      <c r="C129" s="42"/>
      <c r="D129" s="219" t="s">
        <v>143</v>
      </c>
      <c r="E129" s="42"/>
      <c r="F129" s="220" t="s">
        <v>184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143</v>
      </c>
      <c r="AU129" s="19" t="s">
        <v>141</v>
      </c>
    </row>
    <row r="130" spans="1:47" s="2" customFormat="1" ht="12">
      <c r="A130" s="40"/>
      <c r="B130" s="41"/>
      <c r="C130" s="42"/>
      <c r="D130" s="224" t="s">
        <v>145</v>
      </c>
      <c r="E130" s="42"/>
      <c r="F130" s="225" t="s">
        <v>185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145</v>
      </c>
      <c r="AU130" s="19" t="s">
        <v>141</v>
      </c>
    </row>
    <row r="131" spans="1:51" s="14" customFormat="1" ht="12">
      <c r="A131" s="14"/>
      <c r="B131" s="237"/>
      <c r="C131" s="238"/>
      <c r="D131" s="219" t="s">
        <v>147</v>
      </c>
      <c r="E131" s="239" t="s">
        <v>19</v>
      </c>
      <c r="F131" s="240" t="s">
        <v>178</v>
      </c>
      <c r="G131" s="238"/>
      <c r="H131" s="239" t="s">
        <v>19</v>
      </c>
      <c r="I131" s="241"/>
      <c r="J131" s="238"/>
      <c r="K131" s="238"/>
      <c r="L131" s="242"/>
      <c r="M131" s="243"/>
      <c r="N131" s="244"/>
      <c r="O131" s="244"/>
      <c r="P131" s="244"/>
      <c r="Q131" s="244"/>
      <c r="R131" s="244"/>
      <c r="S131" s="244"/>
      <c r="T131" s="24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6" t="s">
        <v>147</v>
      </c>
      <c r="AU131" s="246" t="s">
        <v>141</v>
      </c>
      <c r="AV131" s="14" t="s">
        <v>84</v>
      </c>
      <c r="AW131" s="14" t="s">
        <v>37</v>
      </c>
      <c r="AX131" s="14" t="s">
        <v>76</v>
      </c>
      <c r="AY131" s="246" t="s">
        <v>133</v>
      </c>
    </row>
    <row r="132" spans="1:51" s="13" customFormat="1" ht="12">
      <c r="A132" s="13"/>
      <c r="B132" s="226"/>
      <c r="C132" s="227"/>
      <c r="D132" s="219" t="s">
        <v>147</v>
      </c>
      <c r="E132" s="228" t="s">
        <v>19</v>
      </c>
      <c r="F132" s="229" t="s">
        <v>744</v>
      </c>
      <c r="G132" s="227"/>
      <c r="H132" s="230">
        <v>21.057</v>
      </c>
      <c r="I132" s="231"/>
      <c r="J132" s="227"/>
      <c r="K132" s="227"/>
      <c r="L132" s="232"/>
      <c r="M132" s="233"/>
      <c r="N132" s="234"/>
      <c r="O132" s="234"/>
      <c r="P132" s="234"/>
      <c r="Q132" s="234"/>
      <c r="R132" s="234"/>
      <c r="S132" s="234"/>
      <c r="T132" s="23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6" t="s">
        <v>147</v>
      </c>
      <c r="AU132" s="236" t="s">
        <v>141</v>
      </c>
      <c r="AV132" s="13" t="s">
        <v>141</v>
      </c>
      <c r="AW132" s="13" t="s">
        <v>37</v>
      </c>
      <c r="AX132" s="13" t="s">
        <v>76</v>
      </c>
      <c r="AY132" s="236" t="s">
        <v>133</v>
      </c>
    </row>
    <row r="133" spans="1:51" s="13" customFormat="1" ht="12">
      <c r="A133" s="13"/>
      <c r="B133" s="226"/>
      <c r="C133" s="227"/>
      <c r="D133" s="219" t="s">
        <v>147</v>
      </c>
      <c r="E133" s="228" t="s">
        <v>19</v>
      </c>
      <c r="F133" s="229" t="s">
        <v>745</v>
      </c>
      <c r="G133" s="227"/>
      <c r="H133" s="230">
        <v>-0.734</v>
      </c>
      <c r="I133" s="231"/>
      <c r="J133" s="227"/>
      <c r="K133" s="227"/>
      <c r="L133" s="232"/>
      <c r="M133" s="233"/>
      <c r="N133" s="234"/>
      <c r="O133" s="234"/>
      <c r="P133" s="234"/>
      <c r="Q133" s="234"/>
      <c r="R133" s="234"/>
      <c r="S133" s="234"/>
      <c r="T133" s="23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6" t="s">
        <v>147</v>
      </c>
      <c r="AU133" s="236" t="s">
        <v>141</v>
      </c>
      <c r="AV133" s="13" t="s">
        <v>141</v>
      </c>
      <c r="AW133" s="13" t="s">
        <v>37</v>
      </c>
      <c r="AX133" s="13" t="s">
        <v>76</v>
      </c>
      <c r="AY133" s="236" t="s">
        <v>133</v>
      </c>
    </row>
    <row r="134" spans="1:51" s="13" customFormat="1" ht="12">
      <c r="A134" s="13"/>
      <c r="B134" s="226"/>
      <c r="C134" s="227"/>
      <c r="D134" s="219" t="s">
        <v>147</v>
      </c>
      <c r="E134" s="228" t="s">
        <v>19</v>
      </c>
      <c r="F134" s="229" t="s">
        <v>746</v>
      </c>
      <c r="G134" s="227"/>
      <c r="H134" s="230">
        <v>-4.649</v>
      </c>
      <c r="I134" s="231"/>
      <c r="J134" s="227"/>
      <c r="K134" s="227"/>
      <c r="L134" s="232"/>
      <c r="M134" s="233"/>
      <c r="N134" s="234"/>
      <c r="O134" s="234"/>
      <c r="P134" s="234"/>
      <c r="Q134" s="234"/>
      <c r="R134" s="234"/>
      <c r="S134" s="234"/>
      <c r="T134" s="23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6" t="s">
        <v>147</v>
      </c>
      <c r="AU134" s="236" t="s">
        <v>141</v>
      </c>
      <c r="AV134" s="13" t="s">
        <v>141</v>
      </c>
      <c r="AW134" s="13" t="s">
        <v>37</v>
      </c>
      <c r="AX134" s="13" t="s">
        <v>76</v>
      </c>
      <c r="AY134" s="236" t="s">
        <v>133</v>
      </c>
    </row>
    <row r="135" spans="1:51" s="13" customFormat="1" ht="12">
      <c r="A135" s="13"/>
      <c r="B135" s="226"/>
      <c r="C135" s="227"/>
      <c r="D135" s="219" t="s">
        <v>147</v>
      </c>
      <c r="E135" s="228" t="s">
        <v>19</v>
      </c>
      <c r="F135" s="229" t="s">
        <v>747</v>
      </c>
      <c r="G135" s="227"/>
      <c r="H135" s="230">
        <v>1.656</v>
      </c>
      <c r="I135" s="231"/>
      <c r="J135" s="227"/>
      <c r="K135" s="227"/>
      <c r="L135" s="232"/>
      <c r="M135" s="233"/>
      <c r="N135" s="234"/>
      <c r="O135" s="234"/>
      <c r="P135" s="234"/>
      <c r="Q135" s="234"/>
      <c r="R135" s="234"/>
      <c r="S135" s="234"/>
      <c r="T135" s="23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6" t="s">
        <v>147</v>
      </c>
      <c r="AU135" s="236" t="s">
        <v>141</v>
      </c>
      <c r="AV135" s="13" t="s">
        <v>141</v>
      </c>
      <c r="AW135" s="13" t="s">
        <v>37</v>
      </c>
      <c r="AX135" s="13" t="s">
        <v>76</v>
      </c>
      <c r="AY135" s="236" t="s">
        <v>133</v>
      </c>
    </row>
    <row r="136" spans="1:51" s="13" customFormat="1" ht="12">
      <c r="A136" s="13"/>
      <c r="B136" s="226"/>
      <c r="C136" s="227"/>
      <c r="D136" s="219" t="s">
        <v>147</v>
      </c>
      <c r="E136" s="228" t="s">
        <v>19</v>
      </c>
      <c r="F136" s="229" t="s">
        <v>748</v>
      </c>
      <c r="G136" s="227"/>
      <c r="H136" s="230">
        <v>1.169</v>
      </c>
      <c r="I136" s="231"/>
      <c r="J136" s="227"/>
      <c r="K136" s="227"/>
      <c r="L136" s="232"/>
      <c r="M136" s="233"/>
      <c r="N136" s="234"/>
      <c r="O136" s="234"/>
      <c r="P136" s="234"/>
      <c r="Q136" s="234"/>
      <c r="R136" s="234"/>
      <c r="S136" s="234"/>
      <c r="T136" s="23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6" t="s">
        <v>147</v>
      </c>
      <c r="AU136" s="236" t="s">
        <v>141</v>
      </c>
      <c r="AV136" s="13" t="s">
        <v>141</v>
      </c>
      <c r="AW136" s="13" t="s">
        <v>37</v>
      </c>
      <c r="AX136" s="13" t="s">
        <v>76</v>
      </c>
      <c r="AY136" s="236" t="s">
        <v>133</v>
      </c>
    </row>
    <row r="137" spans="1:51" s="13" customFormat="1" ht="12">
      <c r="A137" s="13"/>
      <c r="B137" s="226"/>
      <c r="C137" s="227"/>
      <c r="D137" s="219" t="s">
        <v>147</v>
      </c>
      <c r="E137" s="228" t="s">
        <v>19</v>
      </c>
      <c r="F137" s="229" t="s">
        <v>179</v>
      </c>
      <c r="G137" s="227"/>
      <c r="H137" s="230">
        <v>0.742</v>
      </c>
      <c r="I137" s="231"/>
      <c r="J137" s="227"/>
      <c r="K137" s="227"/>
      <c r="L137" s="232"/>
      <c r="M137" s="233"/>
      <c r="N137" s="234"/>
      <c r="O137" s="234"/>
      <c r="P137" s="234"/>
      <c r="Q137" s="234"/>
      <c r="R137" s="234"/>
      <c r="S137" s="234"/>
      <c r="T137" s="23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6" t="s">
        <v>147</v>
      </c>
      <c r="AU137" s="236" t="s">
        <v>141</v>
      </c>
      <c r="AV137" s="13" t="s">
        <v>141</v>
      </c>
      <c r="AW137" s="13" t="s">
        <v>37</v>
      </c>
      <c r="AX137" s="13" t="s">
        <v>76</v>
      </c>
      <c r="AY137" s="236" t="s">
        <v>133</v>
      </c>
    </row>
    <row r="138" spans="1:51" s="16" customFormat="1" ht="12">
      <c r="A138" s="16"/>
      <c r="B138" s="258"/>
      <c r="C138" s="259"/>
      <c r="D138" s="219" t="s">
        <v>147</v>
      </c>
      <c r="E138" s="260" t="s">
        <v>19</v>
      </c>
      <c r="F138" s="261" t="s">
        <v>180</v>
      </c>
      <c r="G138" s="259"/>
      <c r="H138" s="262">
        <v>19.241</v>
      </c>
      <c r="I138" s="263"/>
      <c r="J138" s="259"/>
      <c r="K138" s="259"/>
      <c r="L138" s="264"/>
      <c r="M138" s="265"/>
      <c r="N138" s="266"/>
      <c r="O138" s="266"/>
      <c r="P138" s="266"/>
      <c r="Q138" s="266"/>
      <c r="R138" s="266"/>
      <c r="S138" s="266"/>
      <c r="T138" s="267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T138" s="268" t="s">
        <v>147</v>
      </c>
      <c r="AU138" s="268" t="s">
        <v>141</v>
      </c>
      <c r="AV138" s="16" t="s">
        <v>140</v>
      </c>
      <c r="AW138" s="16" t="s">
        <v>37</v>
      </c>
      <c r="AX138" s="16" t="s">
        <v>84</v>
      </c>
      <c r="AY138" s="268" t="s">
        <v>133</v>
      </c>
    </row>
    <row r="139" spans="1:65" s="2" customFormat="1" ht="24.15" customHeight="1">
      <c r="A139" s="40"/>
      <c r="B139" s="41"/>
      <c r="C139" s="206" t="s">
        <v>157</v>
      </c>
      <c r="D139" s="206" t="s">
        <v>135</v>
      </c>
      <c r="E139" s="207" t="s">
        <v>186</v>
      </c>
      <c r="F139" s="208" t="s">
        <v>187</v>
      </c>
      <c r="G139" s="209" t="s">
        <v>138</v>
      </c>
      <c r="H139" s="210">
        <v>19.241</v>
      </c>
      <c r="I139" s="211"/>
      <c r="J139" s="212">
        <f>ROUND(I139*H139,2)</f>
        <v>0</v>
      </c>
      <c r="K139" s="208" t="s">
        <v>139</v>
      </c>
      <c r="L139" s="46"/>
      <c r="M139" s="213" t="s">
        <v>19</v>
      </c>
      <c r="N139" s="214" t="s">
        <v>48</v>
      </c>
      <c r="O139" s="86"/>
      <c r="P139" s="215">
        <f>O139*H139</f>
        <v>0</v>
      </c>
      <c r="Q139" s="215">
        <v>0.0002</v>
      </c>
      <c r="R139" s="215">
        <f>Q139*H139</f>
        <v>0.0038482</v>
      </c>
      <c r="S139" s="215">
        <v>0</v>
      </c>
      <c r="T139" s="21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7" t="s">
        <v>140</v>
      </c>
      <c r="AT139" s="217" t="s">
        <v>135</v>
      </c>
      <c r="AU139" s="217" t="s">
        <v>141</v>
      </c>
      <c r="AY139" s="19" t="s">
        <v>133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9" t="s">
        <v>141</v>
      </c>
      <c r="BK139" s="218">
        <f>ROUND(I139*H139,2)</f>
        <v>0</v>
      </c>
      <c r="BL139" s="19" t="s">
        <v>140</v>
      </c>
      <c r="BM139" s="217" t="s">
        <v>750</v>
      </c>
    </row>
    <row r="140" spans="1:47" s="2" customFormat="1" ht="12">
      <c r="A140" s="40"/>
      <c r="B140" s="41"/>
      <c r="C140" s="42"/>
      <c r="D140" s="219" t="s">
        <v>143</v>
      </c>
      <c r="E140" s="42"/>
      <c r="F140" s="220" t="s">
        <v>189</v>
      </c>
      <c r="G140" s="42"/>
      <c r="H140" s="42"/>
      <c r="I140" s="221"/>
      <c r="J140" s="42"/>
      <c r="K140" s="42"/>
      <c r="L140" s="46"/>
      <c r="M140" s="222"/>
      <c r="N140" s="223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143</v>
      </c>
      <c r="AU140" s="19" t="s">
        <v>141</v>
      </c>
    </row>
    <row r="141" spans="1:47" s="2" customFormat="1" ht="12">
      <c r="A141" s="40"/>
      <c r="B141" s="41"/>
      <c r="C141" s="42"/>
      <c r="D141" s="224" t="s">
        <v>145</v>
      </c>
      <c r="E141" s="42"/>
      <c r="F141" s="225" t="s">
        <v>190</v>
      </c>
      <c r="G141" s="42"/>
      <c r="H141" s="42"/>
      <c r="I141" s="221"/>
      <c r="J141" s="42"/>
      <c r="K141" s="42"/>
      <c r="L141" s="46"/>
      <c r="M141" s="222"/>
      <c r="N141" s="223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145</v>
      </c>
      <c r="AU141" s="19" t="s">
        <v>141</v>
      </c>
    </row>
    <row r="142" spans="1:65" s="2" customFormat="1" ht="24.15" customHeight="1">
      <c r="A142" s="40"/>
      <c r="B142" s="41"/>
      <c r="C142" s="206" t="s">
        <v>164</v>
      </c>
      <c r="D142" s="206" t="s">
        <v>135</v>
      </c>
      <c r="E142" s="207" t="s">
        <v>192</v>
      </c>
      <c r="F142" s="208" t="s">
        <v>193</v>
      </c>
      <c r="G142" s="209" t="s">
        <v>138</v>
      </c>
      <c r="H142" s="210">
        <v>18.499</v>
      </c>
      <c r="I142" s="211"/>
      <c r="J142" s="212">
        <f>ROUND(I142*H142,2)</f>
        <v>0</v>
      </c>
      <c r="K142" s="208" t="s">
        <v>139</v>
      </c>
      <c r="L142" s="46"/>
      <c r="M142" s="213" t="s">
        <v>19</v>
      </c>
      <c r="N142" s="214" t="s">
        <v>48</v>
      </c>
      <c r="O142" s="86"/>
      <c r="P142" s="215">
        <f>O142*H142</f>
        <v>0</v>
      </c>
      <c r="Q142" s="215">
        <v>0.02363</v>
      </c>
      <c r="R142" s="215">
        <f>Q142*H142</f>
        <v>0.43713137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140</v>
      </c>
      <c r="AT142" s="217" t="s">
        <v>135</v>
      </c>
      <c r="AU142" s="217" t="s">
        <v>141</v>
      </c>
      <c r="AY142" s="19" t="s">
        <v>133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141</v>
      </c>
      <c r="BK142" s="218">
        <f>ROUND(I142*H142,2)</f>
        <v>0</v>
      </c>
      <c r="BL142" s="19" t="s">
        <v>140</v>
      </c>
      <c r="BM142" s="217" t="s">
        <v>751</v>
      </c>
    </row>
    <row r="143" spans="1:47" s="2" customFormat="1" ht="12">
      <c r="A143" s="40"/>
      <c r="B143" s="41"/>
      <c r="C143" s="42"/>
      <c r="D143" s="219" t="s">
        <v>143</v>
      </c>
      <c r="E143" s="42"/>
      <c r="F143" s="220" t="s">
        <v>195</v>
      </c>
      <c r="G143" s="42"/>
      <c r="H143" s="42"/>
      <c r="I143" s="221"/>
      <c r="J143" s="42"/>
      <c r="K143" s="42"/>
      <c r="L143" s="46"/>
      <c r="M143" s="222"/>
      <c r="N143" s="223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143</v>
      </c>
      <c r="AU143" s="19" t="s">
        <v>141</v>
      </c>
    </row>
    <row r="144" spans="1:47" s="2" customFormat="1" ht="12">
      <c r="A144" s="40"/>
      <c r="B144" s="41"/>
      <c r="C144" s="42"/>
      <c r="D144" s="224" t="s">
        <v>145</v>
      </c>
      <c r="E144" s="42"/>
      <c r="F144" s="225" t="s">
        <v>196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145</v>
      </c>
      <c r="AU144" s="19" t="s">
        <v>141</v>
      </c>
    </row>
    <row r="145" spans="1:51" s="14" customFormat="1" ht="12">
      <c r="A145" s="14"/>
      <c r="B145" s="237"/>
      <c r="C145" s="238"/>
      <c r="D145" s="219" t="s">
        <v>147</v>
      </c>
      <c r="E145" s="239" t="s">
        <v>19</v>
      </c>
      <c r="F145" s="240" t="s">
        <v>171</v>
      </c>
      <c r="G145" s="238"/>
      <c r="H145" s="239" t="s">
        <v>19</v>
      </c>
      <c r="I145" s="241"/>
      <c r="J145" s="238"/>
      <c r="K145" s="238"/>
      <c r="L145" s="242"/>
      <c r="M145" s="243"/>
      <c r="N145" s="244"/>
      <c r="O145" s="244"/>
      <c r="P145" s="244"/>
      <c r="Q145" s="244"/>
      <c r="R145" s="244"/>
      <c r="S145" s="244"/>
      <c r="T145" s="24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6" t="s">
        <v>147</v>
      </c>
      <c r="AU145" s="246" t="s">
        <v>141</v>
      </c>
      <c r="AV145" s="14" t="s">
        <v>84</v>
      </c>
      <c r="AW145" s="14" t="s">
        <v>37</v>
      </c>
      <c r="AX145" s="14" t="s">
        <v>76</v>
      </c>
      <c r="AY145" s="246" t="s">
        <v>133</v>
      </c>
    </row>
    <row r="146" spans="1:51" s="13" customFormat="1" ht="12">
      <c r="A146" s="13"/>
      <c r="B146" s="226"/>
      <c r="C146" s="227"/>
      <c r="D146" s="219" t="s">
        <v>147</v>
      </c>
      <c r="E146" s="228" t="s">
        <v>19</v>
      </c>
      <c r="F146" s="229" t="s">
        <v>744</v>
      </c>
      <c r="G146" s="227"/>
      <c r="H146" s="230">
        <v>21.057</v>
      </c>
      <c r="I146" s="231"/>
      <c r="J146" s="227"/>
      <c r="K146" s="227"/>
      <c r="L146" s="232"/>
      <c r="M146" s="233"/>
      <c r="N146" s="234"/>
      <c r="O146" s="234"/>
      <c r="P146" s="234"/>
      <c r="Q146" s="234"/>
      <c r="R146" s="234"/>
      <c r="S146" s="234"/>
      <c r="T146" s="23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6" t="s">
        <v>147</v>
      </c>
      <c r="AU146" s="236" t="s">
        <v>141</v>
      </c>
      <c r="AV146" s="13" t="s">
        <v>141</v>
      </c>
      <c r="AW146" s="13" t="s">
        <v>37</v>
      </c>
      <c r="AX146" s="13" t="s">
        <v>76</v>
      </c>
      <c r="AY146" s="236" t="s">
        <v>133</v>
      </c>
    </row>
    <row r="147" spans="1:51" s="13" customFormat="1" ht="12">
      <c r="A147" s="13"/>
      <c r="B147" s="226"/>
      <c r="C147" s="227"/>
      <c r="D147" s="219" t="s">
        <v>147</v>
      </c>
      <c r="E147" s="228" t="s">
        <v>19</v>
      </c>
      <c r="F147" s="229" t="s">
        <v>745</v>
      </c>
      <c r="G147" s="227"/>
      <c r="H147" s="230">
        <v>-0.734</v>
      </c>
      <c r="I147" s="231"/>
      <c r="J147" s="227"/>
      <c r="K147" s="227"/>
      <c r="L147" s="232"/>
      <c r="M147" s="233"/>
      <c r="N147" s="234"/>
      <c r="O147" s="234"/>
      <c r="P147" s="234"/>
      <c r="Q147" s="234"/>
      <c r="R147" s="234"/>
      <c r="S147" s="234"/>
      <c r="T147" s="23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6" t="s">
        <v>147</v>
      </c>
      <c r="AU147" s="236" t="s">
        <v>141</v>
      </c>
      <c r="AV147" s="13" t="s">
        <v>141</v>
      </c>
      <c r="AW147" s="13" t="s">
        <v>37</v>
      </c>
      <c r="AX147" s="13" t="s">
        <v>76</v>
      </c>
      <c r="AY147" s="236" t="s">
        <v>133</v>
      </c>
    </row>
    <row r="148" spans="1:51" s="13" customFormat="1" ht="12">
      <c r="A148" s="13"/>
      <c r="B148" s="226"/>
      <c r="C148" s="227"/>
      <c r="D148" s="219" t="s">
        <v>147</v>
      </c>
      <c r="E148" s="228" t="s">
        <v>19</v>
      </c>
      <c r="F148" s="229" t="s">
        <v>746</v>
      </c>
      <c r="G148" s="227"/>
      <c r="H148" s="230">
        <v>-4.649</v>
      </c>
      <c r="I148" s="231"/>
      <c r="J148" s="227"/>
      <c r="K148" s="227"/>
      <c r="L148" s="232"/>
      <c r="M148" s="233"/>
      <c r="N148" s="234"/>
      <c r="O148" s="234"/>
      <c r="P148" s="234"/>
      <c r="Q148" s="234"/>
      <c r="R148" s="234"/>
      <c r="S148" s="234"/>
      <c r="T148" s="23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6" t="s">
        <v>147</v>
      </c>
      <c r="AU148" s="236" t="s">
        <v>141</v>
      </c>
      <c r="AV148" s="13" t="s">
        <v>141</v>
      </c>
      <c r="AW148" s="13" t="s">
        <v>37</v>
      </c>
      <c r="AX148" s="13" t="s">
        <v>76</v>
      </c>
      <c r="AY148" s="236" t="s">
        <v>133</v>
      </c>
    </row>
    <row r="149" spans="1:51" s="13" customFormat="1" ht="12">
      <c r="A149" s="13"/>
      <c r="B149" s="226"/>
      <c r="C149" s="227"/>
      <c r="D149" s="219" t="s">
        <v>147</v>
      </c>
      <c r="E149" s="228" t="s">
        <v>19</v>
      </c>
      <c r="F149" s="229" t="s">
        <v>747</v>
      </c>
      <c r="G149" s="227"/>
      <c r="H149" s="230">
        <v>1.656</v>
      </c>
      <c r="I149" s="231"/>
      <c r="J149" s="227"/>
      <c r="K149" s="227"/>
      <c r="L149" s="232"/>
      <c r="M149" s="233"/>
      <c r="N149" s="234"/>
      <c r="O149" s="234"/>
      <c r="P149" s="234"/>
      <c r="Q149" s="234"/>
      <c r="R149" s="234"/>
      <c r="S149" s="234"/>
      <c r="T149" s="23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6" t="s">
        <v>147</v>
      </c>
      <c r="AU149" s="236" t="s">
        <v>141</v>
      </c>
      <c r="AV149" s="13" t="s">
        <v>141</v>
      </c>
      <c r="AW149" s="13" t="s">
        <v>37</v>
      </c>
      <c r="AX149" s="13" t="s">
        <v>76</v>
      </c>
      <c r="AY149" s="236" t="s">
        <v>133</v>
      </c>
    </row>
    <row r="150" spans="1:51" s="13" customFormat="1" ht="12">
      <c r="A150" s="13"/>
      <c r="B150" s="226"/>
      <c r="C150" s="227"/>
      <c r="D150" s="219" t="s">
        <v>147</v>
      </c>
      <c r="E150" s="228" t="s">
        <v>19</v>
      </c>
      <c r="F150" s="229" t="s">
        <v>748</v>
      </c>
      <c r="G150" s="227"/>
      <c r="H150" s="230">
        <v>1.169</v>
      </c>
      <c r="I150" s="231"/>
      <c r="J150" s="227"/>
      <c r="K150" s="227"/>
      <c r="L150" s="232"/>
      <c r="M150" s="233"/>
      <c r="N150" s="234"/>
      <c r="O150" s="234"/>
      <c r="P150" s="234"/>
      <c r="Q150" s="234"/>
      <c r="R150" s="234"/>
      <c r="S150" s="234"/>
      <c r="T150" s="23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6" t="s">
        <v>147</v>
      </c>
      <c r="AU150" s="236" t="s">
        <v>141</v>
      </c>
      <c r="AV150" s="13" t="s">
        <v>141</v>
      </c>
      <c r="AW150" s="13" t="s">
        <v>37</v>
      </c>
      <c r="AX150" s="13" t="s">
        <v>76</v>
      </c>
      <c r="AY150" s="236" t="s">
        <v>133</v>
      </c>
    </row>
    <row r="151" spans="1:51" s="16" customFormat="1" ht="12">
      <c r="A151" s="16"/>
      <c r="B151" s="258"/>
      <c r="C151" s="259"/>
      <c r="D151" s="219" t="s">
        <v>147</v>
      </c>
      <c r="E151" s="260" t="s">
        <v>19</v>
      </c>
      <c r="F151" s="261" t="s">
        <v>180</v>
      </c>
      <c r="G151" s="259"/>
      <c r="H151" s="262">
        <v>18.499</v>
      </c>
      <c r="I151" s="263"/>
      <c r="J151" s="259"/>
      <c r="K151" s="259"/>
      <c r="L151" s="264"/>
      <c r="M151" s="265"/>
      <c r="N151" s="266"/>
      <c r="O151" s="266"/>
      <c r="P151" s="266"/>
      <c r="Q151" s="266"/>
      <c r="R151" s="266"/>
      <c r="S151" s="266"/>
      <c r="T151" s="267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T151" s="268" t="s">
        <v>147</v>
      </c>
      <c r="AU151" s="268" t="s">
        <v>141</v>
      </c>
      <c r="AV151" s="16" t="s">
        <v>140</v>
      </c>
      <c r="AW151" s="16" t="s">
        <v>37</v>
      </c>
      <c r="AX151" s="16" t="s">
        <v>84</v>
      </c>
      <c r="AY151" s="268" t="s">
        <v>133</v>
      </c>
    </row>
    <row r="152" spans="1:65" s="2" customFormat="1" ht="24.15" customHeight="1">
      <c r="A152" s="40"/>
      <c r="B152" s="41"/>
      <c r="C152" s="206" t="s">
        <v>191</v>
      </c>
      <c r="D152" s="206" t="s">
        <v>135</v>
      </c>
      <c r="E152" s="207" t="s">
        <v>198</v>
      </c>
      <c r="F152" s="208" t="s">
        <v>199</v>
      </c>
      <c r="G152" s="209" t="s">
        <v>138</v>
      </c>
      <c r="H152" s="210">
        <v>18.499</v>
      </c>
      <c r="I152" s="211"/>
      <c r="J152" s="212">
        <f>ROUND(I152*H152,2)</f>
        <v>0</v>
      </c>
      <c r="K152" s="208" t="s">
        <v>139</v>
      </c>
      <c r="L152" s="46"/>
      <c r="M152" s="213" t="s">
        <v>19</v>
      </c>
      <c r="N152" s="214" t="s">
        <v>48</v>
      </c>
      <c r="O152" s="86"/>
      <c r="P152" s="215">
        <f>O152*H152</f>
        <v>0</v>
      </c>
      <c r="Q152" s="215">
        <v>0.0231</v>
      </c>
      <c r="R152" s="215">
        <f>Q152*H152</f>
        <v>0.42732689999999995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140</v>
      </c>
      <c r="AT152" s="217" t="s">
        <v>135</v>
      </c>
      <c r="AU152" s="217" t="s">
        <v>141</v>
      </c>
      <c r="AY152" s="19" t="s">
        <v>133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141</v>
      </c>
      <c r="BK152" s="218">
        <f>ROUND(I152*H152,2)</f>
        <v>0</v>
      </c>
      <c r="BL152" s="19" t="s">
        <v>140</v>
      </c>
      <c r="BM152" s="217" t="s">
        <v>752</v>
      </c>
    </row>
    <row r="153" spans="1:47" s="2" customFormat="1" ht="12">
      <c r="A153" s="40"/>
      <c r="B153" s="41"/>
      <c r="C153" s="42"/>
      <c r="D153" s="219" t="s">
        <v>143</v>
      </c>
      <c r="E153" s="42"/>
      <c r="F153" s="220" t="s">
        <v>201</v>
      </c>
      <c r="G153" s="42"/>
      <c r="H153" s="42"/>
      <c r="I153" s="221"/>
      <c r="J153" s="42"/>
      <c r="K153" s="42"/>
      <c r="L153" s="46"/>
      <c r="M153" s="222"/>
      <c r="N153" s="223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143</v>
      </c>
      <c r="AU153" s="19" t="s">
        <v>141</v>
      </c>
    </row>
    <row r="154" spans="1:47" s="2" customFormat="1" ht="12">
      <c r="A154" s="40"/>
      <c r="B154" s="41"/>
      <c r="C154" s="42"/>
      <c r="D154" s="224" t="s">
        <v>145</v>
      </c>
      <c r="E154" s="42"/>
      <c r="F154" s="225" t="s">
        <v>202</v>
      </c>
      <c r="G154" s="42"/>
      <c r="H154" s="42"/>
      <c r="I154" s="221"/>
      <c r="J154" s="42"/>
      <c r="K154" s="42"/>
      <c r="L154" s="46"/>
      <c r="M154" s="222"/>
      <c r="N154" s="223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145</v>
      </c>
      <c r="AU154" s="19" t="s">
        <v>141</v>
      </c>
    </row>
    <row r="155" spans="1:65" s="2" customFormat="1" ht="24.15" customHeight="1">
      <c r="A155" s="40"/>
      <c r="B155" s="41"/>
      <c r="C155" s="206" t="s">
        <v>197</v>
      </c>
      <c r="D155" s="206" t="s">
        <v>135</v>
      </c>
      <c r="E155" s="207" t="s">
        <v>204</v>
      </c>
      <c r="F155" s="208" t="s">
        <v>205</v>
      </c>
      <c r="G155" s="209" t="s">
        <v>138</v>
      </c>
      <c r="H155" s="210">
        <v>19.241</v>
      </c>
      <c r="I155" s="211"/>
      <c r="J155" s="212">
        <f>ROUND(I155*H155,2)</f>
        <v>0</v>
      </c>
      <c r="K155" s="208" t="s">
        <v>139</v>
      </c>
      <c r="L155" s="46"/>
      <c r="M155" s="213" t="s">
        <v>19</v>
      </c>
      <c r="N155" s="214" t="s">
        <v>48</v>
      </c>
      <c r="O155" s="86"/>
      <c r="P155" s="215">
        <f>O155*H155</f>
        <v>0</v>
      </c>
      <c r="Q155" s="215">
        <v>0.0057</v>
      </c>
      <c r="R155" s="215">
        <f>Q155*H155</f>
        <v>0.1096737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140</v>
      </c>
      <c r="AT155" s="217" t="s">
        <v>135</v>
      </c>
      <c r="AU155" s="217" t="s">
        <v>141</v>
      </c>
      <c r="AY155" s="19" t="s">
        <v>133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141</v>
      </c>
      <c r="BK155" s="218">
        <f>ROUND(I155*H155,2)</f>
        <v>0</v>
      </c>
      <c r="BL155" s="19" t="s">
        <v>140</v>
      </c>
      <c r="BM155" s="217" t="s">
        <v>753</v>
      </c>
    </row>
    <row r="156" spans="1:47" s="2" customFormat="1" ht="12">
      <c r="A156" s="40"/>
      <c r="B156" s="41"/>
      <c r="C156" s="42"/>
      <c r="D156" s="219" t="s">
        <v>143</v>
      </c>
      <c r="E156" s="42"/>
      <c r="F156" s="220" t="s">
        <v>207</v>
      </c>
      <c r="G156" s="42"/>
      <c r="H156" s="42"/>
      <c r="I156" s="221"/>
      <c r="J156" s="42"/>
      <c r="K156" s="42"/>
      <c r="L156" s="46"/>
      <c r="M156" s="222"/>
      <c r="N156" s="223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143</v>
      </c>
      <c r="AU156" s="19" t="s">
        <v>141</v>
      </c>
    </row>
    <row r="157" spans="1:47" s="2" customFormat="1" ht="12">
      <c r="A157" s="40"/>
      <c r="B157" s="41"/>
      <c r="C157" s="42"/>
      <c r="D157" s="224" t="s">
        <v>145</v>
      </c>
      <c r="E157" s="42"/>
      <c r="F157" s="225" t="s">
        <v>208</v>
      </c>
      <c r="G157" s="42"/>
      <c r="H157" s="42"/>
      <c r="I157" s="221"/>
      <c r="J157" s="42"/>
      <c r="K157" s="42"/>
      <c r="L157" s="46"/>
      <c r="M157" s="222"/>
      <c r="N157" s="22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145</v>
      </c>
      <c r="AU157" s="19" t="s">
        <v>141</v>
      </c>
    </row>
    <row r="158" spans="1:65" s="2" customFormat="1" ht="16.5" customHeight="1">
      <c r="A158" s="40"/>
      <c r="B158" s="41"/>
      <c r="C158" s="206" t="s">
        <v>203</v>
      </c>
      <c r="D158" s="206" t="s">
        <v>135</v>
      </c>
      <c r="E158" s="207" t="s">
        <v>210</v>
      </c>
      <c r="F158" s="208" t="s">
        <v>211</v>
      </c>
      <c r="G158" s="209" t="s">
        <v>138</v>
      </c>
      <c r="H158" s="210">
        <v>20.15</v>
      </c>
      <c r="I158" s="211"/>
      <c r="J158" s="212">
        <f>ROUND(I158*H158,2)</f>
        <v>0</v>
      </c>
      <c r="K158" s="208" t="s">
        <v>139</v>
      </c>
      <c r="L158" s="46"/>
      <c r="M158" s="213" t="s">
        <v>19</v>
      </c>
      <c r="N158" s="214" t="s">
        <v>48</v>
      </c>
      <c r="O158" s="86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140</v>
      </c>
      <c r="AT158" s="217" t="s">
        <v>135</v>
      </c>
      <c r="AU158" s="217" t="s">
        <v>141</v>
      </c>
      <c r="AY158" s="19" t="s">
        <v>133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141</v>
      </c>
      <c r="BK158" s="218">
        <f>ROUND(I158*H158,2)</f>
        <v>0</v>
      </c>
      <c r="BL158" s="19" t="s">
        <v>140</v>
      </c>
      <c r="BM158" s="217" t="s">
        <v>754</v>
      </c>
    </row>
    <row r="159" spans="1:47" s="2" customFormat="1" ht="12">
      <c r="A159" s="40"/>
      <c r="B159" s="41"/>
      <c r="C159" s="42"/>
      <c r="D159" s="219" t="s">
        <v>143</v>
      </c>
      <c r="E159" s="42"/>
      <c r="F159" s="220" t="s">
        <v>213</v>
      </c>
      <c r="G159" s="42"/>
      <c r="H159" s="42"/>
      <c r="I159" s="221"/>
      <c r="J159" s="42"/>
      <c r="K159" s="42"/>
      <c r="L159" s="46"/>
      <c r="M159" s="222"/>
      <c r="N159" s="22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143</v>
      </c>
      <c r="AU159" s="19" t="s">
        <v>141</v>
      </c>
    </row>
    <row r="160" spans="1:47" s="2" customFormat="1" ht="12">
      <c r="A160" s="40"/>
      <c r="B160" s="41"/>
      <c r="C160" s="42"/>
      <c r="D160" s="224" t="s">
        <v>145</v>
      </c>
      <c r="E160" s="42"/>
      <c r="F160" s="225" t="s">
        <v>214</v>
      </c>
      <c r="G160" s="42"/>
      <c r="H160" s="42"/>
      <c r="I160" s="221"/>
      <c r="J160" s="42"/>
      <c r="K160" s="42"/>
      <c r="L160" s="46"/>
      <c r="M160" s="222"/>
      <c r="N160" s="223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145</v>
      </c>
      <c r="AU160" s="19" t="s">
        <v>141</v>
      </c>
    </row>
    <row r="161" spans="1:51" s="13" customFormat="1" ht="12">
      <c r="A161" s="13"/>
      <c r="B161" s="226"/>
      <c r="C161" s="227"/>
      <c r="D161" s="219" t="s">
        <v>147</v>
      </c>
      <c r="E161" s="228" t="s">
        <v>19</v>
      </c>
      <c r="F161" s="229" t="s">
        <v>755</v>
      </c>
      <c r="G161" s="227"/>
      <c r="H161" s="230">
        <v>20.15</v>
      </c>
      <c r="I161" s="231"/>
      <c r="J161" s="227"/>
      <c r="K161" s="227"/>
      <c r="L161" s="232"/>
      <c r="M161" s="233"/>
      <c r="N161" s="234"/>
      <c r="O161" s="234"/>
      <c r="P161" s="234"/>
      <c r="Q161" s="234"/>
      <c r="R161" s="234"/>
      <c r="S161" s="234"/>
      <c r="T161" s="23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6" t="s">
        <v>147</v>
      </c>
      <c r="AU161" s="236" t="s">
        <v>141</v>
      </c>
      <c r="AV161" s="13" t="s">
        <v>141</v>
      </c>
      <c r="AW161" s="13" t="s">
        <v>37</v>
      </c>
      <c r="AX161" s="13" t="s">
        <v>84</v>
      </c>
      <c r="AY161" s="236" t="s">
        <v>133</v>
      </c>
    </row>
    <row r="162" spans="1:65" s="2" customFormat="1" ht="24.15" customHeight="1">
      <c r="A162" s="40"/>
      <c r="B162" s="41"/>
      <c r="C162" s="206" t="s">
        <v>209</v>
      </c>
      <c r="D162" s="206" t="s">
        <v>135</v>
      </c>
      <c r="E162" s="207" t="s">
        <v>217</v>
      </c>
      <c r="F162" s="208" t="s">
        <v>218</v>
      </c>
      <c r="G162" s="209" t="s">
        <v>138</v>
      </c>
      <c r="H162" s="210">
        <v>41.147</v>
      </c>
      <c r="I162" s="211"/>
      <c r="J162" s="212">
        <f>ROUND(I162*H162,2)</f>
        <v>0</v>
      </c>
      <c r="K162" s="208" t="s">
        <v>139</v>
      </c>
      <c r="L162" s="46"/>
      <c r="M162" s="213" t="s">
        <v>19</v>
      </c>
      <c r="N162" s="214" t="s">
        <v>48</v>
      </c>
      <c r="O162" s="86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140</v>
      </c>
      <c r="AT162" s="217" t="s">
        <v>135</v>
      </c>
      <c r="AU162" s="217" t="s">
        <v>141</v>
      </c>
      <c r="AY162" s="19" t="s">
        <v>133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141</v>
      </c>
      <c r="BK162" s="218">
        <f>ROUND(I162*H162,2)</f>
        <v>0</v>
      </c>
      <c r="BL162" s="19" t="s">
        <v>140</v>
      </c>
      <c r="BM162" s="217" t="s">
        <v>756</v>
      </c>
    </row>
    <row r="163" spans="1:47" s="2" customFormat="1" ht="12">
      <c r="A163" s="40"/>
      <c r="B163" s="41"/>
      <c r="C163" s="42"/>
      <c r="D163" s="219" t="s">
        <v>143</v>
      </c>
      <c r="E163" s="42"/>
      <c r="F163" s="220" t="s">
        <v>220</v>
      </c>
      <c r="G163" s="42"/>
      <c r="H163" s="42"/>
      <c r="I163" s="221"/>
      <c r="J163" s="42"/>
      <c r="K163" s="42"/>
      <c r="L163" s="46"/>
      <c r="M163" s="222"/>
      <c r="N163" s="22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143</v>
      </c>
      <c r="AU163" s="19" t="s">
        <v>141</v>
      </c>
    </row>
    <row r="164" spans="1:47" s="2" customFormat="1" ht="12">
      <c r="A164" s="40"/>
      <c r="B164" s="41"/>
      <c r="C164" s="42"/>
      <c r="D164" s="224" t="s">
        <v>145</v>
      </c>
      <c r="E164" s="42"/>
      <c r="F164" s="225" t="s">
        <v>221</v>
      </c>
      <c r="G164" s="42"/>
      <c r="H164" s="42"/>
      <c r="I164" s="221"/>
      <c r="J164" s="42"/>
      <c r="K164" s="42"/>
      <c r="L164" s="46"/>
      <c r="M164" s="222"/>
      <c r="N164" s="223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145</v>
      </c>
      <c r="AU164" s="19" t="s">
        <v>141</v>
      </c>
    </row>
    <row r="165" spans="1:51" s="14" customFormat="1" ht="12">
      <c r="A165" s="14"/>
      <c r="B165" s="237"/>
      <c r="C165" s="238"/>
      <c r="D165" s="219" t="s">
        <v>147</v>
      </c>
      <c r="E165" s="239" t="s">
        <v>19</v>
      </c>
      <c r="F165" s="240" t="s">
        <v>222</v>
      </c>
      <c r="G165" s="238"/>
      <c r="H165" s="239" t="s">
        <v>19</v>
      </c>
      <c r="I165" s="241"/>
      <c r="J165" s="238"/>
      <c r="K165" s="238"/>
      <c r="L165" s="242"/>
      <c r="M165" s="243"/>
      <c r="N165" s="244"/>
      <c r="O165" s="244"/>
      <c r="P165" s="244"/>
      <c r="Q165" s="244"/>
      <c r="R165" s="244"/>
      <c r="S165" s="244"/>
      <c r="T165" s="24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6" t="s">
        <v>147</v>
      </c>
      <c r="AU165" s="246" t="s">
        <v>141</v>
      </c>
      <c r="AV165" s="14" t="s">
        <v>84</v>
      </c>
      <c r="AW165" s="14" t="s">
        <v>37</v>
      </c>
      <c r="AX165" s="14" t="s">
        <v>76</v>
      </c>
      <c r="AY165" s="246" t="s">
        <v>133</v>
      </c>
    </row>
    <row r="166" spans="1:51" s="13" customFormat="1" ht="12">
      <c r="A166" s="13"/>
      <c r="B166" s="226"/>
      <c r="C166" s="227"/>
      <c r="D166" s="219" t="s">
        <v>147</v>
      </c>
      <c r="E166" s="228" t="s">
        <v>19</v>
      </c>
      <c r="F166" s="229" t="s">
        <v>223</v>
      </c>
      <c r="G166" s="227"/>
      <c r="H166" s="230">
        <v>8.64</v>
      </c>
      <c r="I166" s="231"/>
      <c r="J166" s="227"/>
      <c r="K166" s="227"/>
      <c r="L166" s="232"/>
      <c r="M166" s="233"/>
      <c r="N166" s="234"/>
      <c r="O166" s="234"/>
      <c r="P166" s="234"/>
      <c r="Q166" s="234"/>
      <c r="R166" s="234"/>
      <c r="S166" s="234"/>
      <c r="T166" s="23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6" t="s">
        <v>147</v>
      </c>
      <c r="AU166" s="236" t="s">
        <v>141</v>
      </c>
      <c r="AV166" s="13" t="s">
        <v>141</v>
      </c>
      <c r="AW166" s="13" t="s">
        <v>37</v>
      </c>
      <c r="AX166" s="13" t="s">
        <v>76</v>
      </c>
      <c r="AY166" s="236" t="s">
        <v>133</v>
      </c>
    </row>
    <row r="167" spans="1:51" s="14" customFormat="1" ht="12">
      <c r="A167" s="14"/>
      <c r="B167" s="237"/>
      <c r="C167" s="238"/>
      <c r="D167" s="219" t="s">
        <v>147</v>
      </c>
      <c r="E167" s="239" t="s">
        <v>19</v>
      </c>
      <c r="F167" s="240" t="s">
        <v>224</v>
      </c>
      <c r="G167" s="238"/>
      <c r="H167" s="239" t="s">
        <v>19</v>
      </c>
      <c r="I167" s="241"/>
      <c r="J167" s="238"/>
      <c r="K167" s="238"/>
      <c r="L167" s="242"/>
      <c r="M167" s="243"/>
      <c r="N167" s="244"/>
      <c r="O167" s="244"/>
      <c r="P167" s="244"/>
      <c r="Q167" s="244"/>
      <c r="R167" s="244"/>
      <c r="S167" s="244"/>
      <c r="T167" s="24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6" t="s">
        <v>147</v>
      </c>
      <c r="AU167" s="246" t="s">
        <v>141</v>
      </c>
      <c r="AV167" s="14" t="s">
        <v>84</v>
      </c>
      <c r="AW167" s="14" t="s">
        <v>37</v>
      </c>
      <c r="AX167" s="14" t="s">
        <v>76</v>
      </c>
      <c r="AY167" s="246" t="s">
        <v>133</v>
      </c>
    </row>
    <row r="168" spans="1:51" s="13" customFormat="1" ht="12">
      <c r="A168" s="13"/>
      <c r="B168" s="226"/>
      <c r="C168" s="227"/>
      <c r="D168" s="219" t="s">
        <v>147</v>
      </c>
      <c r="E168" s="228" t="s">
        <v>19</v>
      </c>
      <c r="F168" s="229" t="s">
        <v>225</v>
      </c>
      <c r="G168" s="227"/>
      <c r="H168" s="230">
        <v>32.507</v>
      </c>
      <c r="I168" s="231"/>
      <c r="J168" s="227"/>
      <c r="K168" s="227"/>
      <c r="L168" s="232"/>
      <c r="M168" s="233"/>
      <c r="N168" s="234"/>
      <c r="O168" s="234"/>
      <c r="P168" s="234"/>
      <c r="Q168" s="234"/>
      <c r="R168" s="234"/>
      <c r="S168" s="234"/>
      <c r="T168" s="23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6" t="s">
        <v>147</v>
      </c>
      <c r="AU168" s="236" t="s">
        <v>141</v>
      </c>
      <c r="AV168" s="13" t="s">
        <v>141</v>
      </c>
      <c r="AW168" s="13" t="s">
        <v>37</v>
      </c>
      <c r="AX168" s="13" t="s">
        <v>76</v>
      </c>
      <c r="AY168" s="236" t="s">
        <v>133</v>
      </c>
    </row>
    <row r="169" spans="1:51" s="16" customFormat="1" ht="12">
      <c r="A169" s="16"/>
      <c r="B169" s="258"/>
      <c r="C169" s="259"/>
      <c r="D169" s="219" t="s">
        <v>147</v>
      </c>
      <c r="E169" s="260" t="s">
        <v>19</v>
      </c>
      <c r="F169" s="261" t="s">
        <v>180</v>
      </c>
      <c r="G169" s="259"/>
      <c r="H169" s="262">
        <v>41.147</v>
      </c>
      <c r="I169" s="263"/>
      <c r="J169" s="259"/>
      <c r="K169" s="259"/>
      <c r="L169" s="264"/>
      <c r="M169" s="265"/>
      <c r="N169" s="266"/>
      <c r="O169" s="266"/>
      <c r="P169" s="266"/>
      <c r="Q169" s="266"/>
      <c r="R169" s="266"/>
      <c r="S169" s="266"/>
      <c r="T169" s="267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T169" s="268" t="s">
        <v>147</v>
      </c>
      <c r="AU169" s="268" t="s">
        <v>141</v>
      </c>
      <c r="AV169" s="16" t="s">
        <v>140</v>
      </c>
      <c r="AW169" s="16" t="s">
        <v>37</v>
      </c>
      <c r="AX169" s="16" t="s">
        <v>84</v>
      </c>
      <c r="AY169" s="268" t="s">
        <v>133</v>
      </c>
    </row>
    <row r="170" spans="1:65" s="2" customFormat="1" ht="16.5" customHeight="1">
      <c r="A170" s="40"/>
      <c r="B170" s="41"/>
      <c r="C170" s="206" t="s">
        <v>216</v>
      </c>
      <c r="D170" s="206" t="s">
        <v>135</v>
      </c>
      <c r="E170" s="207" t="s">
        <v>227</v>
      </c>
      <c r="F170" s="208" t="s">
        <v>228</v>
      </c>
      <c r="G170" s="209" t="s">
        <v>138</v>
      </c>
      <c r="H170" s="210">
        <v>19.241</v>
      </c>
      <c r="I170" s="211"/>
      <c r="J170" s="212">
        <f>ROUND(I170*H170,2)</f>
        <v>0</v>
      </c>
      <c r="K170" s="208" t="s">
        <v>139</v>
      </c>
      <c r="L170" s="46"/>
      <c r="M170" s="213" t="s">
        <v>19</v>
      </c>
      <c r="N170" s="214" t="s">
        <v>48</v>
      </c>
      <c r="O170" s="86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140</v>
      </c>
      <c r="AT170" s="217" t="s">
        <v>135</v>
      </c>
      <c r="AU170" s="217" t="s">
        <v>141</v>
      </c>
      <c r="AY170" s="19" t="s">
        <v>133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141</v>
      </c>
      <c r="BK170" s="218">
        <f>ROUND(I170*H170,2)</f>
        <v>0</v>
      </c>
      <c r="BL170" s="19" t="s">
        <v>140</v>
      </c>
      <c r="BM170" s="217" t="s">
        <v>757</v>
      </c>
    </row>
    <row r="171" spans="1:47" s="2" customFormat="1" ht="12">
      <c r="A171" s="40"/>
      <c r="B171" s="41"/>
      <c r="C171" s="42"/>
      <c r="D171" s="219" t="s">
        <v>143</v>
      </c>
      <c r="E171" s="42"/>
      <c r="F171" s="220" t="s">
        <v>230</v>
      </c>
      <c r="G171" s="42"/>
      <c r="H171" s="42"/>
      <c r="I171" s="221"/>
      <c r="J171" s="42"/>
      <c r="K171" s="42"/>
      <c r="L171" s="46"/>
      <c r="M171" s="222"/>
      <c r="N171" s="223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143</v>
      </c>
      <c r="AU171" s="19" t="s">
        <v>141</v>
      </c>
    </row>
    <row r="172" spans="1:47" s="2" customFormat="1" ht="12">
      <c r="A172" s="40"/>
      <c r="B172" s="41"/>
      <c r="C172" s="42"/>
      <c r="D172" s="224" t="s">
        <v>145</v>
      </c>
      <c r="E172" s="42"/>
      <c r="F172" s="225" t="s">
        <v>231</v>
      </c>
      <c r="G172" s="42"/>
      <c r="H172" s="42"/>
      <c r="I172" s="221"/>
      <c r="J172" s="42"/>
      <c r="K172" s="42"/>
      <c r="L172" s="46"/>
      <c r="M172" s="222"/>
      <c r="N172" s="223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145</v>
      </c>
      <c r="AU172" s="19" t="s">
        <v>141</v>
      </c>
    </row>
    <row r="173" spans="1:51" s="13" customFormat="1" ht="12">
      <c r="A173" s="13"/>
      <c r="B173" s="226"/>
      <c r="C173" s="227"/>
      <c r="D173" s="219" t="s">
        <v>147</v>
      </c>
      <c r="E173" s="228" t="s">
        <v>19</v>
      </c>
      <c r="F173" s="229" t="s">
        <v>758</v>
      </c>
      <c r="G173" s="227"/>
      <c r="H173" s="230">
        <v>21.057</v>
      </c>
      <c r="I173" s="231"/>
      <c r="J173" s="227"/>
      <c r="K173" s="227"/>
      <c r="L173" s="232"/>
      <c r="M173" s="233"/>
      <c r="N173" s="234"/>
      <c r="O173" s="234"/>
      <c r="P173" s="234"/>
      <c r="Q173" s="234"/>
      <c r="R173" s="234"/>
      <c r="S173" s="234"/>
      <c r="T173" s="23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6" t="s">
        <v>147</v>
      </c>
      <c r="AU173" s="236" t="s">
        <v>141</v>
      </c>
      <c r="AV173" s="13" t="s">
        <v>141</v>
      </c>
      <c r="AW173" s="13" t="s">
        <v>37</v>
      </c>
      <c r="AX173" s="13" t="s">
        <v>76</v>
      </c>
      <c r="AY173" s="236" t="s">
        <v>133</v>
      </c>
    </row>
    <row r="174" spans="1:51" s="13" customFormat="1" ht="12">
      <c r="A174" s="13"/>
      <c r="B174" s="226"/>
      <c r="C174" s="227"/>
      <c r="D174" s="219" t="s">
        <v>147</v>
      </c>
      <c r="E174" s="228" t="s">
        <v>19</v>
      </c>
      <c r="F174" s="229" t="s">
        <v>745</v>
      </c>
      <c r="G174" s="227"/>
      <c r="H174" s="230">
        <v>-0.734</v>
      </c>
      <c r="I174" s="231"/>
      <c r="J174" s="227"/>
      <c r="K174" s="227"/>
      <c r="L174" s="232"/>
      <c r="M174" s="233"/>
      <c r="N174" s="234"/>
      <c r="O174" s="234"/>
      <c r="P174" s="234"/>
      <c r="Q174" s="234"/>
      <c r="R174" s="234"/>
      <c r="S174" s="234"/>
      <c r="T174" s="23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6" t="s">
        <v>147</v>
      </c>
      <c r="AU174" s="236" t="s">
        <v>141</v>
      </c>
      <c r="AV174" s="13" t="s">
        <v>141</v>
      </c>
      <c r="AW174" s="13" t="s">
        <v>37</v>
      </c>
      <c r="AX174" s="13" t="s">
        <v>76</v>
      </c>
      <c r="AY174" s="236" t="s">
        <v>133</v>
      </c>
    </row>
    <row r="175" spans="1:51" s="13" customFormat="1" ht="12">
      <c r="A175" s="13"/>
      <c r="B175" s="226"/>
      <c r="C175" s="227"/>
      <c r="D175" s="219" t="s">
        <v>147</v>
      </c>
      <c r="E175" s="228" t="s">
        <v>19</v>
      </c>
      <c r="F175" s="229" t="s">
        <v>746</v>
      </c>
      <c r="G175" s="227"/>
      <c r="H175" s="230">
        <v>-4.649</v>
      </c>
      <c r="I175" s="231"/>
      <c r="J175" s="227"/>
      <c r="K175" s="227"/>
      <c r="L175" s="232"/>
      <c r="M175" s="233"/>
      <c r="N175" s="234"/>
      <c r="O175" s="234"/>
      <c r="P175" s="234"/>
      <c r="Q175" s="234"/>
      <c r="R175" s="234"/>
      <c r="S175" s="234"/>
      <c r="T175" s="23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6" t="s">
        <v>147</v>
      </c>
      <c r="AU175" s="236" t="s">
        <v>141</v>
      </c>
      <c r="AV175" s="13" t="s">
        <v>141</v>
      </c>
      <c r="AW175" s="13" t="s">
        <v>37</v>
      </c>
      <c r="AX175" s="13" t="s">
        <v>76</v>
      </c>
      <c r="AY175" s="236" t="s">
        <v>133</v>
      </c>
    </row>
    <row r="176" spans="1:51" s="13" customFormat="1" ht="12">
      <c r="A176" s="13"/>
      <c r="B176" s="226"/>
      <c r="C176" s="227"/>
      <c r="D176" s="219" t="s">
        <v>147</v>
      </c>
      <c r="E176" s="228" t="s">
        <v>19</v>
      </c>
      <c r="F176" s="229" t="s">
        <v>747</v>
      </c>
      <c r="G176" s="227"/>
      <c r="H176" s="230">
        <v>1.656</v>
      </c>
      <c r="I176" s="231"/>
      <c r="J176" s="227"/>
      <c r="K176" s="227"/>
      <c r="L176" s="232"/>
      <c r="M176" s="233"/>
      <c r="N176" s="234"/>
      <c r="O176" s="234"/>
      <c r="P176" s="234"/>
      <c r="Q176" s="234"/>
      <c r="R176" s="234"/>
      <c r="S176" s="234"/>
      <c r="T176" s="23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6" t="s">
        <v>147</v>
      </c>
      <c r="AU176" s="236" t="s">
        <v>141</v>
      </c>
      <c r="AV176" s="13" t="s">
        <v>141</v>
      </c>
      <c r="AW176" s="13" t="s">
        <v>37</v>
      </c>
      <c r="AX176" s="13" t="s">
        <v>76</v>
      </c>
      <c r="AY176" s="236" t="s">
        <v>133</v>
      </c>
    </row>
    <row r="177" spans="1:51" s="13" customFormat="1" ht="12">
      <c r="A177" s="13"/>
      <c r="B177" s="226"/>
      <c r="C177" s="227"/>
      <c r="D177" s="219" t="s">
        <v>147</v>
      </c>
      <c r="E177" s="228" t="s">
        <v>19</v>
      </c>
      <c r="F177" s="229" t="s">
        <v>748</v>
      </c>
      <c r="G177" s="227"/>
      <c r="H177" s="230">
        <v>1.169</v>
      </c>
      <c r="I177" s="231"/>
      <c r="J177" s="227"/>
      <c r="K177" s="227"/>
      <c r="L177" s="232"/>
      <c r="M177" s="233"/>
      <c r="N177" s="234"/>
      <c r="O177" s="234"/>
      <c r="P177" s="234"/>
      <c r="Q177" s="234"/>
      <c r="R177" s="234"/>
      <c r="S177" s="234"/>
      <c r="T177" s="23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6" t="s">
        <v>147</v>
      </c>
      <c r="AU177" s="236" t="s">
        <v>141</v>
      </c>
      <c r="AV177" s="13" t="s">
        <v>141</v>
      </c>
      <c r="AW177" s="13" t="s">
        <v>37</v>
      </c>
      <c r="AX177" s="13" t="s">
        <v>76</v>
      </c>
      <c r="AY177" s="236" t="s">
        <v>133</v>
      </c>
    </row>
    <row r="178" spans="1:51" s="13" customFormat="1" ht="12">
      <c r="A178" s="13"/>
      <c r="B178" s="226"/>
      <c r="C178" s="227"/>
      <c r="D178" s="219" t="s">
        <v>147</v>
      </c>
      <c r="E178" s="228" t="s">
        <v>19</v>
      </c>
      <c r="F178" s="229" t="s">
        <v>179</v>
      </c>
      <c r="G178" s="227"/>
      <c r="H178" s="230">
        <v>0.742</v>
      </c>
      <c r="I178" s="231"/>
      <c r="J178" s="227"/>
      <c r="K178" s="227"/>
      <c r="L178" s="232"/>
      <c r="M178" s="233"/>
      <c r="N178" s="234"/>
      <c r="O178" s="234"/>
      <c r="P178" s="234"/>
      <c r="Q178" s="234"/>
      <c r="R178" s="234"/>
      <c r="S178" s="234"/>
      <c r="T178" s="23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6" t="s">
        <v>147</v>
      </c>
      <c r="AU178" s="236" t="s">
        <v>141</v>
      </c>
      <c r="AV178" s="13" t="s">
        <v>141</v>
      </c>
      <c r="AW178" s="13" t="s">
        <v>37</v>
      </c>
      <c r="AX178" s="13" t="s">
        <v>76</v>
      </c>
      <c r="AY178" s="236" t="s">
        <v>133</v>
      </c>
    </row>
    <row r="179" spans="1:51" s="16" customFormat="1" ht="12">
      <c r="A179" s="16"/>
      <c r="B179" s="258"/>
      <c r="C179" s="259"/>
      <c r="D179" s="219" t="s">
        <v>147</v>
      </c>
      <c r="E179" s="260" t="s">
        <v>19</v>
      </c>
      <c r="F179" s="261" t="s">
        <v>180</v>
      </c>
      <c r="G179" s="259"/>
      <c r="H179" s="262">
        <v>19.241</v>
      </c>
      <c r="I179" s="263"/>
      <c r="J179" s="259"/>
      <c r="K179" s="259"/>
      <c r="L179" s="264"/>
      <c r="M179" s="265"/>
      <c r="N179" s="266"/>
      <c r="O179" s="266"/>
      <c r="P179" s="266"/>
      <c r="Q179" s="266"/>
      <c r="R179" s="266"/>
      <c r="S179" s="266"/>
      <c r="T179" s="267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T179" s="268" t="s">
        <v>147</v>
      </c>
      <c r="AU179" s="268" t="s">
        <v>141</v>
      </c>
      <c r="AV179" s="16" t="s">
        <v>140</v>
      </c>
      <c r="AW179" s="16" t="s">
        <v>37</v>
      </c>
      <c r="AX179" s="16" t="s">
        <v>84</v>
      </c>
      <c r="AY179" s="268" t="s">
        <v>133</v>
      </c>
    </row>
    <row r="180" spans="1:65" s="2" customFormat="1" ht="16.5" customHeight="1">
      <c r="A180" s="40"/>
      <c r="B180" s="41"/>
      <c r="C180" s="206" t="s">
        <v>226</v>
      </c>
      <c r="D180" s="206" t="s">
        <v>135</v>
      </c>
      <c r="E180" s="207" t="s">
        <v>233</v>
      </c>
      <c r="F180" s="208" t="s">
        <v>234</v>
      </c>
      <c r="G180" s="209" t="s">
        <v>138</v>
      </c>
      <c r="H180" s="210">
        <v>5.24</v>
      </c>
      <c r="I180" s="211"/>
      <c r="J180" s="212">
        <f>ROUND(I180*H180,2)</f>
        <v>0</v>
      </c>
      <c r="K180" s="208" t="s">
        <v>139</v>
      </c>
      <c r="L180" s="46"/>
      <c r="M180" s="213" t="s">
        <v>19</v>
      </c>
      <c r="N180" s="214" t="s">
        <v>48</v>
      </c>
      <c r="O180" s="86"/>
      <c r="P180" s="215">
        <f>O180*H180</f>
        <v>0</v>
      </c>
      <c r="Q180" s="215">
        <v>0.01352</v>
      </c>
      <c r="R180" s="215">
        <f>Q180*H180</f>
        <v>0.07084480000000001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140</v>
      </c>
      <c r="AT180" s="217" t="s">
        <v>135</v>
      </c>
      <c r="AU180" s="217" t="s">
        <v>141</v>
      </c>
      <c r="AY180" s="19" t="s">
        <v>133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141</v>
      </c>
      <c r="BK180" s="218">
        <f>ROUND(I180*H180,2)</f>
        <v>0</v>
      </c>
      <c r="BL180" s="19" t="s">
        <v>140</v>
      </c>
      <c r="BM180" s="217" t="s">
        <v>759</v>
      </c>
    </row>
    <row r="181" spans="1:47" s="2" customFormat="1" ht="12">
      <c r="A181" s="40"/>
      <c r="B181" s="41"/>
      <c r="C181" s="42"/>
      <c r="D181" s="219" t="s">
        <v>143</v>
      </c>
      <c r="E181" s="42"/>
      <c r="F181" s="220" t="s">
        <v>236</v>
      </c>
      <c r="G181" s="42"/>
      <c r="H181" s="42"/>
      <c r="I181" s="221"/>
      <c r="J181" s="42"/>
      <c r="K181" s="42"/>
      <c r="L181" s="46"/>
      <c r="M181" s="222"/>
      <c r="N181" s="223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143</v>
      </c>
      <c r="AU181" s="19" t="s">
        <v>141</v>
      </c>
    </row>
    <row r="182" spans="1:47" s="2" customFormat="1" ht="12">
      <c r="A182" s="40"/>
      <c r="B182" s="41"/>
      <c r="C182" s="42"/>
      <c r="D182" s="224" t="s">
        <v>145</v>
      </c>
      <c r="E182" s="42"/>
      <c r="F182" s="225" t="s">
        <v>237</v>
      </c>
      <c r="G182" s="42"/>
      <c r="H182" s="42"/>
      <c r="I182" s="221"/>
      <c r="J182" s="42"/>
      <c r="K182" s="42"/>
      <c r="L182" s="46"/>
      <c r="M182" s="222"/>
      <c r="N182" s="223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145</v>
      </c>
      <c r="AU182" s="19" t="s">
        <v>141</v>
      </c>
    </row>
    <row r="183" spans="1:51" s="13" customFormat="1" ht="12">
      <c r="A183" s="13"/>
      <c r="B183" s="226"/>
      <c r="C183" s="227"/>
      <c r="D183" s="219" t="s">
        <v>147</v>
      </c>
      <c r="E183" s="228" t="s">
        <v>19</v>
      </c>
      <c r="F183" s="229" t="s">
        <v>238</v>
      </c>
      <c r="G183" s="227"/>
      <c r="H183" s="230">
        <v>1.93</v>
      </c>
      <c r="I183" s="231"/>
      <c r="J183" s="227"/>
      <c r="K183" s="227"/>
      <c r="L183" s="232"/>
      <c r="M183" s="233"/>
      <c r="N183" s="234"/>
      <c r="O183" s="234"/>
      <c r="P183" s="234"/>
      <c r="Q183" s="234"/>
      <c r="R183" s="234"/>
      <c r="S183" s="234"/>
      <c r="T183" s="23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6" t="s">
        <v>147</v>
      </c>
      <c r="AU183" s="236" t="s">
        <v>141</v>
      </c>
      <c r="AV183" s="13" t="s">
        <v>141</v>
      </c>
      <c r="AW183" s="13" t="s">
        <v>37</v>
      </c>
      <c r="AX183" s="13" t="s">
        <v>76</v>
      </c>
      <c r="AY183" s="236" t="s">
        <v>133</v>
      </c>
    </row>
    <row r="184" spans="1:51" s="13" customFormat="1" ht="12">
      <c r="A184" s="13"/>
      <c r="B184" s="226"/>
      <c r="C184" s="227"/>
      <c r="D184" s="219" t="s">
        <v>147</v>
      </c>
      <c r="E184" s="228" t="s">
        <v>19</v>
      </c>
      <c r="F184" s="229" t="s">
        <v>239</v>
      </c>
      <c r="G184" s="227"/>
      <c r="H184" s="230">
        <v>3.31</v>
      </c>
      <c r="I184" s="231"/>
      <c r="J184" s="227"/>
      <c r="K184" s="227"/>
      <c r="L184" s="232"/>
      <c r="M184" s="233"/>
      <c r="N184" s="234"/>
      <c r="O184" s="234"/>
      <c r="P184" s="234"/>
      <c r="Q184" s="234"/>
      <c r="R184" s="234"/>
      <c r="S184" s="234"/>
      <c r="T184" s="23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6" t="s">
        <v>147</v>
      </c>
      <c r="AU184" s="236" t="s">
        <v>141</v>
      </c>
      <c r="AV184" s="13" t="s">
        <v>141</v>
      </c>
      <c r="AW184" s="13" t="s">
        <v>37</v>
      </c>
      <c r="AX184" s="13" t="s">
        <v>76</v>
      </c>
      <c r="AY184" s="236" t="s">
        <v>133</v>
      </c>
    </row>
    <row r="185" spans="1:51" s="16" customFormat="1" ht="12">
      <c r="A185" s="16"/>
      <c r="B185" s="258"/>
      <c r="C185" s="259"/>
      <c r="D185" s="219" t="s">
        <v>147</v>
      </c>
      <c r="E185" s="260" t="s">
        <v>19</v>
      </c>
      <c r="F185" s="261" t="s">
        <v>180</v>
      </c>
      <c r="G185" s="259"/>
      <c r="H185" s="262">
        <v>5.24</v>
      </c>
      <c r="I185" s="263"/>
      <c r="J185" s="259"/>
      <c r="K185" s="259"/>
      <c r="L185" s="264"/>
      <c r="M185" s="265"/>
      <c r="N185" s="266"/>
      <c r="O185" s="266"/>
      <c r="P185" s="266"/>
      <c r="Q185" s="266"/>
      <c r="R185" s="266"/>
      <c r="S185" s="266"/>
      <c r="T185" s="267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T185" s="268" t="s">
        <v>147</v>
      </c>
      <c r="AU185" s="268" t="s">
        <v>141</v>
      </c>
      <c r="AV185" s="16" t="s">
        <v>140</v>
      </c>
      <c r="AW185" s="16" t="s">
        <v>37</v>
      </c>
      <c r="AX185" s="16" t="s">
        <v>84</v>
      </c>
      <c r="AY185" s="268" t="s">
        <v>133</v>
      </c>
    </row>
    <row r="186" spans="1:65" s="2" customFormat="1" ht="16.5" customHeight="1">
      <c r="A186" s="40"/>
      <c r="B186" s="41"/>
      <c r="C186" s="206" t="s">
        <v>232</v>
      </c>
      <c r="D186" s="206" t="s">
        <v>135</v>
      </c>
      <c r="E186" s="207" t="s">
        <v>241</v>
      </c>
      <c r="F186" s="208" t="s">
        <v>242</v>
      </c>
      <c r="G186" s="209" t="s">
        <v>138</v>
      </c>
      <c r="H186" s="210">
        <v>5.24</v>
      </c>
      <c r="I186" s="211"/>
      <c r="J186" s="212">
        <f>ROUND(I186*H186,2)</f>
        <v>0</v>
      </c>
      <c r="K186" s="208" t="s">
        <v>139</v>
      </c>
      <c r="L186" s="46"/>
      <c r="M186" s="213" t="s">
        <v>19</v>
      </c>
      <c r="N186" s="214" t="s">
        <v>48</v>
      </c>
      <c r="O186" s="86"/>
      <c r="P186" s="215">
        <f>O186*H186</f>
        <v>0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7" t="s">
        <v>140</v>
      </c>
      <c r="AT186" s="217" t="s">
        <v>135</v>
      </c>
      <c r="AU186" s="217" t="s">
        <v>141</v>
      </c>
      <c r="AY186" s="19" t="s">
        <v>133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9" t="s">
        <v>141</v>
      </c>
      <c r="BK186" s="218">
        <f>ROUND(I186*H186,2)</f>
        <v>0</v>
      </c>
      <c r="BL186" s="19" t="s">
        <v>140</v>
      </c>
      <c r="BM186" s="217" t="s">
        <v>760</v>
      </c>
    </row>
    <row r="187" spans="1:47" s="2" customFormat="1" ht="12">
      <c r="A187" s="40"/>
      <c r="B187" s="41"/>
      <c r="C187" s="42"/>
      <c r="D187" s="219" t="s">
        <v>143</v>
      </c>
      <c r="E187" s="42"/>
      <c r="F187" s="220" t="s">
        <v>244</v>
      </c>
      <c r="G187" s="42"/>
      <c r="H187" s="42"/>
      <c r="I187" s="221"/>
      <c r="J187" s="42"/>
      <c r="K187" s="42"/>
      <c r="L187" s="46"/>
      <c r="M187" s="222"/>
      <c r="N187" s="223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143</v>
      </c>
      <c r="AU187" s="19" t="s">
        <v>141</v>
      </c>
    </row>
    <row r="188" spans="1:47" s="2" customFormat="1" ht="12">
      <c r="A188" s="40"/>
      <c r="B188" s="41"/>
      <c r="C188" s="42"/>
      <c r="D188" s="224" t="s">
        <v>145</v>
      </c>
      <c r="E188" s="42"/>
      <c r="F188" s="225" t="s">
        <v>245</v>
      </c>
      <c r="G188" s="42"/>
      <c r="H188" s="42"/>
      <c r="I188" s="221"/>
      <c r="J188" s="42"/>
      <c r="K188" s="42"/>
      <c r="L188" s="46"/>
      <c r="M188" s="222"/>
      <c r="N188" s="223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145</v>
      </c>
      <c r="AU188" s="19" t="s">
        <v>141</v>
      </c>
    </row>
    <row r="189" spans="1:65" s="2" customFormat="1" ht="24.15" customHeight="1">
      <c r="A189" s="40"/>
      <c r="B189" s="41"/>
      <c r="C189" s="206" t="s">
        <v>240</v>
      </c>
      <c r="D189" s="206" t="s">
        <v>135</v>
      </c>
      <c r="E189" s="207" t="s">
        <v>246</v>
      </c>
      <c r="F189" s="208" t="s">
        <v>247</v>
      </c>
      <c r="G189" s="209" t="s">
        <v>138</v>
      </c>
      <c r="H189" s="210">
        <v>4.352</v>
      </c>
      <c r="I189" s="211"/>
      <c r="J189" s="212">
        <f>ROUND(I189*H189,2)</f>
        <v>0</v>
      </c>
      <c r="K189" s="208" t="s">
        <v>139</v>
      </c>
      <c r="L189" s="46"/>
      <c r="M189" s="213" t="s">
        <v>19</v>
      </c>
      <c r="N189" s="214" t="s">
        <v>48</v>
      </c>
      <c r="O189" s="86"/>
      <c r="P189" s="215">
        <f>O189*H189</f>
        <v>0</v>
      </c>
      <c r="Q189" s="215">
        <v>0.042</v>
      </c>
      <c r="R189" s="215">
        <f>Q189*H189</f>
        <v>0.18278400000000003</v>
      </c>
      <c r="S189" s="215">
        <v>0</v>
      </c>
      <c r="T189" s="21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7" t="s">
        <v>140</v>
      </c>
      <c r="AT189" s="217" t="s">
        <v>135</v>
      </c>
      <c r="AU189" s="217" t="s">
        <v>141</v>
      </c>
      <c r="AY189" s="19" t="s">
        <v>133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9" t="s">
        <v>141</v>
      </c>
      <c r="BK189" s="218">
        <f>ROUND(I189*H189,2)</f>
        <v>0</v>
      </c>
      <c r="BL189" s="19" t="s">
        <v>140</v>
      </c>
      <c r="BM189" s="217" t="s">
        <v>761</v>
      </c>
    </row>
    <row r="190" spans="1:47" s="2" customFormat="1" ht="12">
      <c r="A190" s="40"/>
      <c r="B190" s="41"/>
      <c r="C190" s="42"/>
      <c r="D190" s="219" t="s">
        <v>143</v>
      </c>
      <c r="E190" s="42"/>
      <c r="F190" s="220" t="s">
        <v>249</v>
      </c>
      <c r="G190" s="42"/>
      <c r="H190" s="42"/>
      <c r="I190" s="221"/>
      <c r="J190" s="42"/>
      <c r="K190" s="42"/>
      <c r="L190" s="46"/>
      <c r="M190" s="222"/>
      <c r="N190" s="223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143</v>
      </c>
      <c r="AU190" s="19" t="s">
        <v>141</v>
      </c>
    </row>
    <row r="191" spans="1:47" s="2" customFormat="1" ht="12">
      <c r="A191" s="40"/>
      <c r="B191" s="41"/>
      <c r="C191" s="42"/>
      <c r="D191" s="224" t="s">
        <v>145</v>
      </c>
      <c r="E191" s="42"/>
      <c r="F191" s="225" t="s">
        <v>250</v>
      </c>
      <c r="G191" s="42"/>
      <c r="H191" s="42"/>
      <c r="I191" s="221"/>
      <c r="J191" s="42"/>
      <c r="K191" s="42"/>
      <c r="L191" s="46"/>
      <c r="M191" s="222"/>
      <c r="N191" s="223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145</v>
      </c>
      <c r="AU191" s="19" t="s">
        <v>141</v>
      </c>
    </row>
    <row r="192" spans="1:51" s="13" customFormat="1" ht="12">
      <c r="A192" s="13"/>
      <c r="B192" s="226"/>
      <c r="C192" s="227"/>
      <c r="D192" s="219" t="s">
        <v>147</v>
      </c>
      <c r="E192" s="228" t="s">
        <v>19</v>
      </c>
      <c r="F192" s="229" t="s">
        <v>251</v>
      </c>
      <c r="G192" s="227"/>
      <c r="H192" s="230">
        <v>1.7</v>
      </c>
      <c r="I192" s="231"/>
      <c r="J192" s="227"/>
      <c r="K192" s="227"/>
      <c r="L192" s="232"/>
      <c r="M192" s="233"/>
      <c r="N192" s="234"/>
      <c r="O192" s="234"/>
      <c r="P192" s="234"/>
      <c r="Q192" s="234"/>
      <c r="R192" s="234"/>
      <c r="S192" s="234"/>
      <c r="T192" s="23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6" t="s">
        <v>147</v>
      </c>
      <c r="AU192" s="236" t="s">
        <v>141</v>
      </c>
      <c r="AV192" s="13" t="s">
        <v>141</v>
      </c>
      <c r="AW192" s="13" t="s">
        <v>37</v>
      </c>
      <c r="AX192" s="13" t="s">
        <v>76</v>
      </c>
      <c r="AY192" s="236" t="s">
        <v>133</v>
      </c>
    </row>
    <row r="193" spans="1:51" s="13" customFormat="1" ht="12">
      <c r="A193" s="13"/>
      <c r="B193" s="226"/>
      <c r="C193" s="227"/>
      <c r="D193" s="219" t="s">
        <v>147</v>
      </c>
      <c r="E193" s="228" t="s">
        <v>19</v>
      </c>
      <c r="F193" s="229" t="s">
        <v>252</v>
      </c>
      <c r="G193" s="227"/>
      <c r="H193" s="230">
        <v>2.652</v>
      </c>
      <c r="I193" s="231"/>
      <c r="J193" s="227"/>
      <c r="K193" s="227"/>
      <c r="L193" s="232"/>
      <c r="M193" s="233"/>
      <c r="N193" s="234"/>
      <c r="O193" s="234"/>
      <c r="P193" s="234"/>
      <c r="Q193" s="234"/>
      <c r="R193" s="234"/>
      <c r="S193" s="234"/>
      <c r="T193" s="23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6" t="s">
        <v>147</v>
      </c>
      <c r="AU193" s="236" t="s">
        <v>141</v>
      </c>
      <c r="AV193" s="13" t="s">
        <v>141</v>
      </c>
      <c r="AW193" s="13" t="s">
        <v>37</v>
      </c>
      <c r="AX193" s="13" t="s">
        <v>76</v>
      </c>
      <c r="AY193" s="236" t="s">
        <v>133</v>
      </c>
    </row>
    <row r="194" spans="1:51" s="16" customFormat="1" ht="12">
      <c r="A194" s="16"/>
      <c r="B194" s="258"/>
      <c r="C194" s="259"/>
      <c r="D194" s="219" t="s">
        <v>147</v>
      </c>
      <c r="E194" s="260" t="s">
        <v>19</v>
      </c>
      <c r="F194" s="261" t="s">
        <v>180</v>
      </c>
      <c r="G194" s="259"/>
      <c r="H194" s="262">
        <v>4.352</v>
      </c>
      <c r="I194" s="263"/>
      <c r="J194" s="259"/>
      <c r="K194" s="259"/>
      <c r="L194" s="264"/>
      <c r="M194" s="265"/>
      <c r="N194" s="266"/>
      <c r="O194" s="266"/>
      <c r="P194" s="266"/>
      <c r="Q194" s="266"/>
      <c r="R194" s="266"/>
      <c r="S194" s="266"/>
      <c r="T194" s="267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T194" s="268" t="s">
        <v>147</v>
      </c>
      <c r="AU194" s="268" t="s">
        <v>141</v>
      </c>
      <c r="AV194" s="16" t="s">
        <v>140</v>
      </c>
      <c r="AW194" s="16" t="s">
        <v>37</v>
      </c>
      <c r="AX194" s="16" t="s">
        <v>84</v>
      </c>
      <c r="AY194" s="268" t="s">
        <v>133</v>
      </c>
    </row>
    <row r="195" spans="1:65" s="2" customFormat="1" ht="33" customHeight="1">
      <c r="A195" s="40"/>
      <c r="B195" s="41"/>
      <c r="C195" s="206" t="s">
        <v>8</v>
      </c>
      <c r="D195" s="206" t="s">
        <v>135</v>
      </c>
      <c r="E195" s="207" t="s">
        <v>254</v>
      </c>
      <c r="F195" s="208" t="s">
        <v>255</v>
      </c>
      <c r="G195" s="209" t="s">
        <v>256</v>
      </c>
      <c r="H195" s="210">
        <v>6.4</v>
      </c>
      <c r="I195" s="211"/>
      <c r="J195" s="212">
        <f>ROUND(I195*H195,2)</f>
        <v>0</v>
      </c>
      <c r="K195" s="208" t="s">
        <v>139</v>
      </c>
      <c r="L195" s="46"/>
      <c r="M195" s="213" t="s">
        <v>19</v>
      </c>
      <c r="N195" s="214" t="s">
        <v>48</v>
      </c>
      <c r="O195" s="86"/>
      <c r="P195" s="215">
        <f>O195*H195</f>
        <v>0</v>
      </c>
      <c r="Q195" s="215">
        <v>2E-05</v>
      </c>
      <c r="R195" s="215">
        <f>Q195*H195</f>
        <v>0.00012800000000000002</v>
      </c>
      <c r="S195" s="215">
        <v>0</v>
      </c>
      <c r="T195" s="21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7" t="s">
        <v>140</v>
      </c>
      <c r="AT195" s="217" t="s">
        <v>135</v>
      </c>
      <c r="AU195" s="217" t="s">
        <v>141</v>
      </c>
      <c r="AY195" s="19" t="s">
        <v>133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9" t="s">
        <v>141</v>
      </c>
      <c r="BK195" s="218">
        <f>ROUND(I195*H195,2)</f>
        <v>0</v>
      </c>
      <c r="BL195" s="19" t="s">
        <v>140</v>
      </c>
      <c r="BM195" s="217" t="s">
        <v>762</v>
      </c>
    </row>
    <row r="196" spans="1:47" s="2" customFormat="1" ht="12">
      <c r="A196" s="40"/>
      <c r="B196" s="41"/>
      <c r="C196" s="42"/>
      <c r="D196" s="219" t="s">
        <v>143</v>
      </c>
      <c r="E196" s="42"/>
      <c r="F196" s="220" t="s">
        <v>258</v>
      </c>
      <c r="G196" s="42"/>
      <c r="H196" s="42"/>
      <c r="I196" s="221"/>
      <c r="J196" s="42"/>
      <c r="K196" s="42"/>
      <c r="L196" s="46"/>
      <c r="M196" s="222"/>
      <c r="N196" s="223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143</v>
      </c>
      <c r="AU196" s="19" t="s">
        <v>141</v>
      </c>
    </row>
    <row r="197" spans="1:47" s="2" customFormat="1" ht="12">
      <c r="A197" s="40"/>
      <c r="B197" s="41"/>
      <c r="C197" s="42"/>
      <c r="D197" s="224" t="s">
        <v>145</v>
      </c>
      <c r="E197" s="42"/>
      <c r="F197" s="225" t="s">
        <v>259</v>
      </c>
      <c r="G197" s="42"/>
      <c r="H197" s="42"/>
      <c r="I197" s="221"/>
      <c r="J197" s="42"/>
      <c r="K197" s="42"/>
      <c r="L197" s="46"/>
      <c r="M197" s="222"/>
      <c r="N197" s="223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145</v>
      </c>
      <c r="AU197" s="19" t="s">
        <v>141</v>
      </c>
    </row>
    <row r="198" spans="1:51" s="13" customFormat="1" ht="12">
      <c r="A198" s="13"/>
      <c r="B198" s="226"/>
      <c r="C198" s="227"/>
      <c r="D198" s="219" t="s">
        <v>147</v>
      </c>
      <c r="E198" s="228" t="s">
        <v>19</v>
      </c>
      <c r="F198" s="229" t="s">
        <v>260</v>
      </c>
      <c r="G198" s="227"/>
      <c r="H198" s="230">
        <v>6.4</v>
      </c>
      <c r="I198" s="231"/>
      <c r="J198" s="227"/>
      <c r="K198" s="227"/>
      <c r="L198" s="232"/>
      <c r="M198" s="233"/>
      <c r="N198" s="234"/>
      <c r="O198" s="234"/>
      <c r="P198" s="234"/>
      <c r="Q198" s="234"/>
      <c r="R198" s="234"/>
      <c r="S198" s="234"/>
      <c r="T198" s="23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6" t="s">
        <v>147</v>
      </c>
      <c r="AU198" s="236" t="s">
        <v>141</v>
      </c>
      <c r="AV198" s="13" t="s">
        <v>141</v>
      </c>
      <c r="AW198" s="13" t="s">
        <v>37</v>
      </c>
      <c r="AX198" s="13" t="s">
        <v>84</v>
      </c>
      <c r="AY198" s="236" t="s">
        <v>133</v>
      </c>
    </row>
    <row r="199" spans="1:65" s="2" customFormat="1" ht="24.15" customHeight="1">
      <c r="A199" s="40"/>
      <c r="B199" s="41"/>
      <c r="C199" s="206" t="s">
        <v>253</v>
      </c>
      <c r="D199" s="206" t="s">
        <v>135</v>
      </c>
      <c r="E199" s="207" t="s">
        <v>262</v>
      </c>
      <c r="F199" s="208" t="s">
        <v>263</v>
      </c>
      <c r="G199" s="209" t="s">
        <v>153</v>
      </c>
      <c r="H199" s="210">
        <v>6</v>
      </c>
      <c r="I199" s="211"/>
      <c r="J199" s="212">
        <f>ROUND(I199*H199,2)</f>
        <v>0</v>
      </c>
      <c r="K199" s="208" t="s">
        <v>139</v>
      </c>
      <c r="L199" s="46"/>
      <c r="M199" s="213" t="s">
        <v>19</v>
      </c>
      <c r="N199" s="214" t="s">
        <v>48</v>
      </c>
      <c r="O199" s="86"/>
      <c r="P199" s="215">
        <f>O199*H199</f>
        <v>0</v>
      </c>
      <c r="Q199" s="215">
        <v>0</v>
      </c>
      <c r="R199" s="215">
        <f>Q199*H199</f>
        <v>0</v>
      </c>
      <c r="S199" s="215">
        <v>0</v>
      </c>
      <c r="T199" s="216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7" t="s">
        <v>140</v>
      </c>
      <c r="AT199" s="217" t="s">
        <v>135</v>
      </c>
      <c r="AU199" s="217" t="s">
        <v>141</v>
      </c>
      <c r="AY199" s="19" t="s">
        <v>133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9" t="s">
        <v>141</v>
      </c>
      <c r="BK199" s="218">
        <f>ROUND(I199*H199,2)</f>
        <v>0</v>
      </c>
      <c r="BL199" s="19" t="s">
        <v>140</v>
      </c>
      <c r="BM199" s="217" t="s">
        <v>763</v>
      </c>
    </row>
    <row r="200" spans="1:47" s="2" customFormat="1" ht="12">
      <c r="A200" s="40"/>
      <c r="B200" s="41"/>
      <c r="C200" s="42"/>
      <c r="D200" s="219" t="s">
        <v>143</v>
      </c>
      <c r="E200" s="42"/>
      <c r="F200" s="220" t="s">
        <v>265</v>
      </c>
      <c r="G200" s="42"/>
      <c r="H200" s="42"/>
      <c r="I200" s="221"/>
      <c r="J200" s="42"/>
      <c r="K200" s="42"/>
      <c r="L200" s="46"/>
      <c r="M200" s="222"/>
      <c r="N200" s="223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143</v>
      </c>
      <c r="AU200" s="19" t="s">
        <v>141</v>
      </c>
    </row>
    <row r="201" spans="1:47" s="2" customFormat="1" ht="12">
      <c r="A201" s="40"/>
      <c r="B201" s="41"/>
      <c r="C201" s="42"/>
      <c r="D201" s="224" t="s">
        <v>145</v>
      </c>
      <c r="E201" s="42"/>
      <c r="F201" s="225" t="s">
        <v>266</v>
      </c>
      <c r="G201" s="42"/>
      <c r="H201" s="42"/>
      <c r="I201" s="221"/>
      <c r="J201" s="42"/>
      <c r="K201" s="42"/>
      <c r="L201" s="46"/>
      <c r="M201" s="222"/>
      <c r="N201" s="223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145</v>
      </c>
      <c r="AU201" s="19" t="s">
        <v>141</v>
      </c>
    </row>
    <row r="202" spans="1:65" s="2" customFormat="1" ht="16.5" customHeight="1">
      <c r="A202" s="40"/>
      <c r="B202" s="41"/>
      <c r="C202" s="269" t="s">
        <v>261</v>
      </c>
      <c r="D202" s="269" t="s">
        <v>268</v>
      </c>
      <c r="E202" s="270" t="s">
        <v>269</v>
      </c>
      <c r="F202" s="271" t="s">
        <v>270</v>
      </c>
      <c r="G202" s="272" t="s">
        <v>153</v>
      </c>
      <c r="H202" s="273">
        <v>2</v>
      </c>
      <c r="I202" s="274"/>
      <c r="J202" s="275">
        <f>ROUND(I202*H202,2)</f>
        <v>0</v>
      </c>
      <c r="K202" s="271" t="s">
        <v>19</v>
      </c>
      <c r="L202" s="276"/>
      <c r="M202" s="277" t="s">
        <v>19</v>
      </c>
      <c r="N202" s="278" t="s">
        <v>48</v>
      </c>
      <c r="O202" s="86"/>
      <c r="P202" s="215">
        <f>O202*H202</f>
        <v>0</v>
      </c>
      <c r="Q202" s="215">
        <v>0.002</v>
      </c>
      <c r="R202" s="215">
        <f>Q202*H202</f>
        <v>0.004</v>
      </c>
      <c r="S202" s="215">
        <v>0</v>
      </c>
      <c r="T202" s="216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7" t="s">
        <v>197</v>
      </c>
      <c r="AT202" s="217" t="s">
        <v>268</v>
      </c>
      <c r="AU202" s="217" t="s">
        <v>141</v>
      </c>
      <c r="AY202" s="19" t="s">
        <v>133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9" t="s">
        <v>141</v>
      </c>
      <c r="BK202" s="218">
        <f>ROUND(I202*H202,2)</f>
        <v>0</v>
      </c>
      <c r="BL202" s="19" t="s">
        <v>140</v>
      </c>
      <c r="BM202" s="217" t="s">
        <v>764</v>
      </c>
    </row>
    <row r="203" spans="1:47" s="2" customFormat="1" ht="12">
      <c r="A203" s="40"/>
      <c r="B203" s="41"/>
      <c r="C203" s="42"/>
      <c r="D203" s="219" t="s">
        <v>143</v>
      </c>
      <c r="E203" s="42"/>
      <c r="F203" s="220" t="s">
        <v>270</v>
      </c>
      <c r="G203" s="42"/>
      <c r="H203" s="42"/>
      <c r="I203" s="221"/>
      <c r="J203" s="42"/>
      <c r="K203" s="42"/>
      <c r="L203" s="46"/>
      <c r="M203" s="222"/>
      <c r="N203" s="223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143</v>
      </c>
      <c r="AU203" s="19" t="s">
        <v>141</v>
      </c>
    </row>
    <row r="204" spans="1:65" s="2" customFormat="1" ht="16.5" customHeight="1">
      <c r="A204" s="40"/>
      <c r="B204" s="41"/>
      <c r="C204" s="269" t="s">
        <v>267</v>
      </c>
      <c r="D204" s="269" t="s">
        <v>268</v>
      </c>
      <c r="E204" s="270" t="s">
        <v>273</v>
      </c>
      <c r="F204" s="271" t="s">
        <v>274</v>
      </c>
      <c r="G204" s="272" t="s">
        <v>153</v>
      </c>
      <c r="H204" s="273">
        <v>4</v>
      </c>
      <c r="I204" s="274"/>
      <c r="J204" s="275">
        <f>ROUND(I204*H204,2)</f>
        <v>0</v>
      </c>
      <c r="K204" s="271" t="s">
        <v>19</v>
      </c>
      <c r="L204" s="276"/>
      <c r="M204" s="277" t="s">
        <v>19</v>
      </c>
      <c r="N204" s="278" t="s">
        <v>48</v>
      </c>
      <c r="O204" s="86"/>
      <c r="P204" s="215">
        <f>O204*H204</f>
        <v>0</v>
      </c>
      <c r="Q204" s="215">
        <v>0.0026</v>
      </c>
      <c r="R204" s="215">
        <f>Q204*H204</f>
        <v>0.0104</v>
      </c>
      <c r="S204" s="215">
        <v>0</v>
      </c>
      <c r="T204" s="21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7" t="s">
        <v>197</v>
      </c>
      <c r="AT204" s="217" t="s">
        <v>268</v>
      </c>
      <c r="AU204" s="217" t="s">
        <v>141</v>
      </c>
      <c r="AY204" s="19" t="s">
        <v>133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9" t="s">
        <v>141</v>
      </c>
      <c r="BK204" s="218">
        <f>ROUND(I204*H204,2)</f>
        <v>0</v>
      </c>
      <c r="BL204" s="19" t="s">
        <v>140</v>
      </c>
      <c r="BM204" s="217" t="s">
        <v>765</v>
      </c>
    </row>
    <row r="205" spans="1:47" s="2" customFormat="1" ht="12">
      <c r="A205" s="40"/>
      <c r="B205" s="41"/>
      <c r="C205" s="42"/>
      <c r="D205" s="219" t="s">
        <v>143</v>
      </c>
      <c r="E205" s="42"/>
      <c r="F205" s="220" t="s">
        <v>274</v>
      </c>
      <c r="G205" s="42"/>
      <c r="H205" s="42"/>
      <c r="I205" s="221"/>
      <c r="J205" s="42"/>
      <c r="K205" s="42"/>
      <c r="L205" s="46"/>
      <c r="M205" s="222"/>
      <c r="N205" s="223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143</v>
      </c>
      <c r="AU205" s="19" t="s">
        <v>141</v>
      </c>
    </row>
    <row r="206" spans="1:63" s="12" customFormat="1" ht="22.8" customHeight="1">
      <c r="A206" s="12"/>
      <c r="B206" s="190"/>
      <c r="C206" s="191"/>
      <c r="D206" s="192" t="s">
        <v>75</v>
      </c>
      <c r="E206" s="204" t="s">
        <v>203</v>
      </c>
      <c r="F206" s="204" t="s">
        <v>276</v>
      </c>
      <c r="G206" s="191"/>
      <c r="H206" s="191"/>
      <c r="I206" s="194"/>
      <c r="J206" s="205">
        <f>BK206</f>
        <v>0</v>
      </c>
      <c r="K206" s="191"/>
      <c r="L206" s="196"/>
      <c r="M206" s="197"/>
      <c r="N206" s="198"/>
      <c r="O206" s="198"/>
      <c r="P206" s="199">
        <f>SUM(P207:P269)</f>
        <v>0</v>
      </c>
      <c r="Q206" s="198"/>
      <c r="R206" s="199">
        <f>SUM(R207:R269)</f>
        <v>0</v>
      </c>
      <c r="S206" s="198"/>
      <c r="T206" s="200">
        <f>SUM(T207:T269)</f>
        <v>2.048064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1" t="s">
        <v>84</v>
      </c>
      <c r="AT206" s="202" t="s">
        <v>75</v>
      </c>
      <c r="AU206" s="202" t="s">
        <v>84</v>
      </c>
      <c r="AY206" s="201" t="s">
        <v>133</v>
      </c>
      <c r="BK206" s="203">
        <f>SUM(BK207:BK269)</f>
        <v>0</v>
      </c>
    </row>
    <row r="207" spans="1:65" s="2" customFormat="1" ht="33" customHeight="1">
      <c r="A207" s="40"/>
      <c r="B207" s="41"/>
      <c r="C207" s="206" t="s">
        <v>272</v>
      </c>
      <c r="D207" s="206" t="s">
        <v>135</v>
      </c>
      <c r="E207" s="207" t="s">
        <v>278</v>
      </c>
      <c r="F207" s="208" t="s">
        <v>279</v>
      </c>
      <c r="G207" s="209" t="s">
        <v>138</v>
      </c>
      <c r="H207" s="210">
        <v>165.6</v>
      </c>
      <c r="I207" s="211"/>
      <c r="J207" s="212">
        <f>ROUND(I207*H207,2)</f>
        <v>0</v>
      </c>
      <c r="K207" s="208" t="s">
        <v>139</v>
      </c>
      <c r="L207" s="46"/>
      <c r="M207" s="213" t="s">
        <v>19</v>
      </c>
      <c r="N207" s="214" t="s">
        <v>48</v>
      </c>
      <c r="O207" s="86"/>
      <c r="P207" s="215">
        <f>O207*H207</f>
        <v>0</v>
      </c>
      <c r="Q207" s="215">
        <v>0</v>
      </c>
      <c r="R207" s="215">
        <f>Q207*H207</f>
        <v>0</v>
      </c>
      <c r="S207" s="215">
        <v>0</v>
      </c>
      <c r="T207" s="21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140</v>
      </c>
      <c r="AT207" s="217" t="s">
        <v>135</v>
      </c>
      <c r="AU207" s="217" t="s">
        <v>141</v>
      </c>
      <c r="AY207" s="19" t="s">
        <v>133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141</v>
      </c>
      <c r="BK207" s="218">
        <f>ROUND(I207*H207,2)</f>
        <v>0</v>
      </c>
      <c r="BL207" s="19" t="s">
        <v>140</v>
      </c>
      <c r="BM207" s="217" t="s">
        <v>766</v>
      </c>
    </row>
    <row r="208" spans="1:47" s="2" customFormat="1" ht="12">
      <c r="A208" s="40"/>
      <c r="B208" s="41"/>
      <c r="C208" s="42"/>
      <c r="D208" s="219" t="s">
        <v>143</v>
      </c>
      <c r="E208" s="42"/>
      <c r="F208" s="220" t="s">
        <v>281</v>
      </c>
      <c r="G208" s="42"/>
      <c r="H208" s="42"/>
      <c r="I208" s="221"/>
      <c r="J208" s="42"/>
      <c r="K208" s="42"/>
      <c r="L208" s="46"/>
      <c r="M208" s="222"/>
      <c r="N208" s="223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143</v>
      </c>
      <c r="AU208" s="19" t="s">
        <v>141</v>
      </c>
    </row>
    <row r="209" spans="1:47" s="2" customFormat="1" ht="12">
      <c r="A209" s="40"/>
      <c r="B209" s="41"/>
      <c r="C209" s="42"/>
      <c r="D209" s="224" t="s">
        <v>145</v>
      </c>
      <c r="E209" s="42"/>
      <c r="F209" s="225" t="s">
        <v>282</v>
      </c>
      <c r="G209" s="42"/>
      <c r="H209" s="42"/>
      <c r="I209" s="221"/>
      <c r="J209" s="42"/>
      <c r="K209" s="42"/>
      <c r="L209" s="46"/>
      <c r="M209" s="222"/>
      <c r="N209" s="223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145</v>
      </c>
      <c r="AU209" s="19" t="s">
        <v>141</v>
      </c>
    </row>
    <row r="210" spans="1:51" s="13" customFormat="1" ht="12">
      <c r="A210" s="13"/>
      <c r="B210" s="226"/>
      <c r="C210" s="227"/>
      <c r="D210" s="219" t="s">
        <v>147</v>
      </c>
      <c r="E210" s="228" t="s">
        <v>19</v>
      </c>
      <c r="F210" s="229" t="s">
        <v>283</v>
      </c>
      <c r="G210" s="227"/>
      <c r="H210" s="230">
        <v>58.5</v>
      </c>
      <c r="I210" s="231"/>
      <c r="J210" s="227"/>
      <c r="K210" s="227"/>
      <c r="L210" s="232"/>
      <c r="M210" s="233"/>
      <c r="N210" s="234"/>
      <c r="O210" s="234"/>
      <c r="P210" s="234"/>
      <c r="Q210" s="234"/>
      <c r="R210" s="234"/>
      <c r="S210" s="234"/>
      <c r="T210" s="23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6" t="s">
        <v>147</v>
      </c>
      <c r="AU210" s="236" t="s">
        <v>141</v>
      </c>
      <c r="AV210" s="13" t="s">
        <v>141</v>
      </c>
      <c r="AW210" s="13" t="s">
        <v>37</v>
      </c>
      <c r="AX210" s="13" t="s">
        <v>76</v>
      </c>
      <c r="AY210" s="236" t="s">
        <v>133</v>
      </c>
    </row>
    <row r="211" spans="1:51" s="13" customFormat="1" ht="12">
      <c r="A211" s="13"/>
      <c r="B211" s="226"/>
      <c r="C211" s="227"/>
      <c r="D211" s="219" t="s">
        <v>147</v>
      </c>
      <c r="E211" s="228" t="s">
        <v>19</v>
      </c>
      <c r="F211" s="229" t="s">
        <v>284</v>
      </c>
      <c r="G211" s="227"/>
      <c r="H211" s="230">
        <v>107.1</v>
      </c>
      <c r="I211" s="231"/>
      <c r="J211" s="227"/>
      <c r="K211" s="227"/>
      <c r="L211" s="232"/>
      <c r="M211" s="233"/>
      <c r="N211" s="234"/>
      <c r="O211" s="234"/>
      <c r="P211" s="234"/>
      <c r="Q211" s="234"/>
      <c r="R211" s="234"/>
      <c r="S211" s="234"/>
      <c r="T211" s="23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6" t="s">
        <v>147</v>
      </c>
      <c r="AU211" s="236" t="s">
        <v>141</v>
      </c>
      <c r="AV211" s="13" t="s">
        <v>141</v>
      </c>
      <c r="AW211" s="13" t="s">
        <v>37</v>
      </c>
      <c r="AX211" s="13" t="s">
        <v>76</v>
      </c>
      <c r="AY211" s="236" t="s">
        <v>133</v>
      </c>
    </row>
    <row r="212" spans="1:51" s="16" customFormat="1" ht="12">
      <c r="A212" s="16"/>
      <c r="B212" s="258"/>
      <c r="C212" s="259"/>
      <c r="D212" s="219" t="s">
        <v>147</v>
      </c>
      <c r="E212" s="260" t="s">
        <v>19</v>
      </c>
      <c r="F212" s="261" t="s">
        <v>180</v>
      </c>
      <c r="G212" s="259"/>
      <c r="H212" s="262">
        <v>165.6</v>
      </c>
      <c r="I212" s="263"/>
      <c r="J212" s="259"/>
      <c r="K212" s="259"/>
      <c r="L212" s="264"/>
      <c r="M212" s="265"/>
      <c r="N212" s="266"/>
      <c r="O212" s="266"/>
      <c r="P212" s="266"/>
      <c r="Q212" s="266"/>
      <c r="R212" s="266"/>
      <c r="S212" s="266"/>
      <c r="T212" s="267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T212" s="268" t="s">
        <v>147</v>
      </c>
      <c r="AU212" s="268" t="s">
        <v>141</v>
      </c>
      <c r="AV212" s="16" t="s">
        <v>140</v>
      </c>
      <c r="AW212" s="16" t="s">
        <v>37</v>
      </c>
      <c r="AX212" s="16" t="s">
        <v>84</v>
      </c>
      <c r="AY212" s="268" t="s">
        <v>133</v>
      </c>
    </row>
    <row r="213" spans="1:65" s="2" customFormat="1" ht="33" customHeight="1">
      <c r="A213" s="40"/>
      <c r="B213" s="41"/>
      <c r="C213" s="206" t="s">
        <v>277</v>
      </c>
      <c r="D213" s="206" t="s">
        <v>135</v>
      </c>
      <c r="E213" s="207" t="s">
        <v>285</v>
      </c>
      <c r="F213" s="208" t="s">
        <v>286</v>
      </c>
      <c r="G213" s="209" t="s">
        <v>138</v>
      </c>
      <c r="H213" s="210">
        <v>4968</v>
      </c>
      <c r="I213" s="211"/>
      <c r="J213" s="212">
        <f>ROUND(I213*H213,2)</f>
        <v>0</v>
      </c>
      <c r="K213" s="208" t="s">
        <v>139</v>
      </c>
      <c r="L213" s="46"/>
      <c r="M213" s="213" t="s">
        <v>19</v>
      </c>
      <c r="N213" s="214" t="s">
        <v>48</v>
      </c>
      <c r="O213" s="86"/>
      <c r="P213" s="215">
        <f>O213*H213</f>
        <v>0</v>
      </c>
      <c r="Q213" s="215">
        <v>0</v>
      </c>
      <c r="R213" s="215">
        <f>Q213*H213</f>
        <v>0</v>
      </c>
      <c r="S213" s="215">
        <v>0</v>
      </c>
      <c r="T213" s="21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7" t="s">
        <v>140</v>
      </c>
      <c r="AT213" s="217" t="s">
        <v>135</v>
      </c>
      <c r="AU213" s="217" t="s">
        <v>141</v>
      </c>
      <c r="AY213" s="19" t="s">
        <v>133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9" t="s">
        <v>141</v>
      </c>
      <c r="BK213" s="218">
        <f>ROUND(I213*H213,2)</f>
        <v>0</v>
      </c>
      <c r="BL213" s="19" t="s">
        <v>140</v>
      </c>
      <c r="BM213" s="217" t="s">
        <v>767</v>
      </c>
    </row>
    <row r="214" spans="1:47" s="2" customFormat="1" ht="12">
      <c r="A214" s="40"/>
      <c r="B214" s="41"/>
      <c r="C214" s="42"/>
      <c r="D214" s="219" t="s">
        <v>143</v>
      </c>
      <c r="E214" s="42"/>
      <c r="F214" s="220" t="s">
        <v>288</v>
      </c>
      <c r="G214" s="42"/>
      <c r="H214" s="42"/>
      <c r="I214" s="221"/>
      <c r="J214" s="42"/>
      <c r="K214" s="42"/>
      <c r="L214" s="46"/>
      <c r="M214" s="222"/>
      <c r="N214" s="223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143</v>
      </c>
      <c r="AU214" s="19" t="s">
        <v>141</v>
      </c>
    </row>
    <row r="215" spans="1:47" s="2" customFormat="1" ht="12">
      <c r="A215" s="40"/>
      <c r="B215" s="41"/>
      <c r="C215" s="42"/>
      <c r="D215" s="224" t="s">
        <v>145</v>
      </c>
      <c r="E215" s="42"/>
      <c r="F215" s="225" t="s">
        <v>289</v>
      </c>
      <c r="G215" s="42"/>
      <c r="H215" s="42"/>
      <c r="I215" s="221"/>
      <c r="J215" s="42"/>
      <c r="K215" s="42"/>
      <c r="L215" s="46"/>
      <c r="M215" s="222"/>
      <c r="N215" s="223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145</v>
      </c>
      <c r="AU215" s="19" t="s">
        <v>141</v>
      </c>
    </row>
    <row r="216" spans="1:51" s="13" customFormat="1" ht="12">
      <c r="A216" s="13"/>
      <c r="B216" s="226"/>
      <c r="C216" s="227"/>
      <c r="D216" s="219" t="s">
        <v>147</v>
      </c>
      <c r="E216" s="227"/>
      <c r="F216" s="229" t="s">
        <v>290</v>
      </c>
      <c r="G216" s="227"/>
      <c r="H216" s="230">
        <v>4968</v>
      </c>
      <c r="I216" s="231"/>
      <c r="J216" s="227"/>
      <c r="K216" s="227"/>
      <c r="L216" s="232"/>
      <c r="M216" s="233"/>
      <c r="N216" s="234"/>
      <c r="O216" s="234"/>
      <c r="P216" s="234"/>
      <c r="Q216" s="234"/>
      <c r="R216" s="234"/>
      <c r="S216" s="234"/>
      <c r="T216" s="23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6" t="s">
        <v>147</v>
      </c>
      <c r="AU216" s="236" t="s">
        <v>141</v>
      </c>
      <c r="AV216" s="13" t="s">
        <v>141</v>
      </c>
      <c r="AW216" s="13" t="s">
        <v>4</v>
      </c>
      <c r="AX216" s="13" t="s">
        <v>84</v>
      </c>
      <c r="AY216" s="236" t="s">
        <v>133</v>
      </c>
    </row>
    <row r="217" spans="1:65" s="2" customFormat="1" ht="33" customHeight="1">
      <c r="A217" s="40"/>
      <c r="B217" s="41"/>
      <c r="C217" s="206" t="s">
        <v>7</v>
      </c>
      <c r="D217" s="206" t="s">
        <v>135</v>
      </c>
      <c r="E217" s="207" t="s">
        <v>292</v>
      </c>
      <c r="F217" s="208" t="s">
        <v>293</v>
      </c>
      <c r="G217" s="209" t="s">
        <v>138</v>
      </c>
      <c r="H217" s="210">
        <v>165.6</v>
      </c>
      <c r="I217" s="211"/>
      <c r="J217" s="212">
        <f>ROUND(I217*H217,2)</f>
        <v>0</v>
      </c>
      <c r="K217" s="208" t="s">
        <v>139</v>
      </c>
      <c r="L217" s="46"/>
      <c r="M217" s="213" t="s">
        <v>19</v>
      </c>
      <c r="N217" s="214" t="s">
        <v>48</v>
      </c>
      <c r="O217" s="86"/>
      <c r="P217" s="215">
        <f>O217*H217</f>
        <v>0</v>
      </c>
      <c r="Q217" s="215">
        <v>0</v>
      </c>
      <c r="R217" s="215">
        <f>Q217*H217</f>
        <v>0</v>
      </c>
      <c r="S217" s="215">
        <v>0</v>
      </c>
      <c r="T217" s="21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7" t="s">
        <v>140</v>
      </c>
      <c r="AT217" s="217" t="s">
        <v>135</v>
      </c>
      <c r="AU217" s="217" t="s">
        <v>141</v>
      </c>
      <c r="AY217" s="19" t="s">
        <v>133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9" t="s">
        <v>141</v>
      </c>
      <c r="BK217" s="218">
        <f>ROUND(I217*H217,2)</f>
        <v>0</v>
      </c>
      <c r="BL217" s="19" t="s">
        <v>140</v>
      </c>
      <c r="BM217" s="217" t="s">
        <v>768</v>
      </c>
    </row>
    <row r="218" spans="1:47" s="2" customFormat="1" ht="12">
      <c r="A218" s="40"/>
      <c r="B218" s="41"/>
      <c r="C218" s="42"/>
      <c r="D218" s="219" t="s">
        <v>143</v>
      </c>
      <c r="E218" s="42"/>
      <c r="F218" s="220" t="s">
        <v>295</v>
      </c>
      <c r="G218" s="42"/>
      <c r="H218" s="42"/>
      <c r="I218" s="221"/>
      <c r="J218" s="42"/>
      <c r="K218" s="42"/>
      <c r="L218" s="46"/>
      <c r="M218" s="222"/>
      <c r="N218" s="223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143</v>
      </c>
      <c r="AU218" s="19" t="s">
        <v>141</v>
      </c>
    </row>
    <row r="219" spans="1:47" s="2" customFormat="1" ht="12">
      <c r="A219" s="40"/>
      <c r="B219" s="41"/>
      <c r="C219" s="42"/>
      <c r="D219" s="224" t="s">
        <v>145</v>
      </c>
      <c r="E219" s="42"/>
      <c r="F219" s="225" t="s">
        <v>296</v>
      </c>
      <c r="G219" s="42"/>
      <c r="H219" s="42"/>
      <c r="I219" s="221"/>
      <c r="J219" s="42"/>
      <c r="K219" s="42"/>
      <c r="L219" s="46"/>
      <c r="M219" s="222"/>
      <c r="N219" s="223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145</v>
      </c>
      <c r="AU219" s="19" t="s">
        <v>141</v>
      </c>
    </row>
    <row r="220" spans="1:65" s="2" customFormat="1" ht="16.5" customHeight="1">
      <c r="A220" s="40"/>
      <c r="B220" s="41"/>
      <c r="C220" s="206" t="s">
        <v>291</v>
      </c>
      <c r="D220" s="206" t="s">
        <v>135</v>
      </c>
      <c r="E220" s="207" t="s">
        <v>298</v>
      </c>
      <c r="F220" s="208" t="s">
        <v>299</v>
      </c>
      <c r="G220" s="209" t="s">
        <v>138</v>
      </c>
      <c r="H220" s="210">
        <v>165.6</v>
      </c>
      <c r="I220" s="211"/>
      <c r="J220" s="212">
        <f>ROUND(I220*H220,2)</f>
        <v>0</v>
      </c>
      <c r="K220" s="208" t="s">
        <v>139</v>
      </c>
      <c r="L220" s="46"/>
      <c r="M220" s="213" t="s">
        <v>19</v>
      </c>
      <c r="N220" s="214" t="s">
        <v>48</v>
      </c>
      <c r="O220" s="86"/>
      <c r="P220" s="215">
        <f>O220*H220</f>
        <v>0</v>
      </c>
      <c r="Q220" s="215">
        <v>0</v>
      </c>
      <c r="R220" s="215">
        <f>Q220*H220</f>
        <v>0</v>
      </c>
      <c r="S220" s="215">
        <v>0</v>
      </c>
      <c r="T220" s="216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7" t="s">
        <v>140</v>
      </c>
      <c r="AT220" s="217" t="s">
        <v>135</v>
      </c>
      <c r="AU220" s="217" t="s">
        <v>141</v>
      </c>
      <c r="AY220" s="19" t="s">
        <v>133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9" t="s">
        <v>141</v>
      </c>
      <c r="BK220" s="218">
        <f>ROUND(I220*H220,2)</f>
        <v>0</v>
      </c>
      <c r="BL220" s="19" t="s">
        <v>140</v>
      </c>
      <c r="BM220" s="217" t="s">
        <v>769</v>
      </c>
    </row>
    <row r="221" spans="1:47" s="2" customFormat="1" ht="12">
      <c r="A221" s="40"/>
      <c r="B221" s="41"/>
      <c r="C221" s="42"/>
      <c r="D221" s="219" t="s">
        <v>143</v>
      </c>
      <c r="E221" s="42"/>
      <c r="F221" s="220" t="s">
        <v>301</v>
      </c>
      <c r="G221" s="42"/>
      <c r="H221" s="42"/>
      <c r="I221" s="221"/>
      <c r="J221" s="42"/>
      <c r="K221" s="42"/>
      <c r="L221" s="46"/>
      <c r="M221" s="222"/>
      <c r="N221" s="223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143</v>
      </c>
      <c r="AU221" s="19" t="s">
        <v>141</v>
      </c>
    </row>
    <row r="222" spans="1:47" s="2" customFormat="1" ht="12">
      <c r="A222" s="40"/>
      <c r="B222" s="41"/>
      <c r="C222" s="42"/>
      <c r="D222" s="224" t="s">
        <v>145</v>
      </c>
      <c r="E222" s="42"/>
      <c r="F222" s="225" t="s">
        <v>302</v>
      </c>
      <c r="G222" s="42"/>
      <c r="H222" s="42"/>
      <c r="I222" s="221"/>
      <c r="J222" s="42"/>
      <c r="K222" s="42"/>
      <c r="L222" s="46"/>
      <c r="M222" s="222"/>
      <c r="N222" s="223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145</v>
      </c>
      <c r="AU222" s="19" t="s">
        <v>141</v>
      </c>
    </row>
    <row r="223" spans="1:65" s="2" customFormat="1" ht="21.75" customHeight="1">
      <c r="A223" s="40"/>
      <c r="B223" s="41"/>
      <c r="C223" s="206" t="s">
        <v>297</v>
      </c>
      <c r="D223" s="206" t="s">
        <v>135</v>
      </c>
      <c r="E223" s="207" t="s">
        <v>304</v>
      </c>
      <c r="F223" s="208" t="s">
        <v>305</v>
      </c>
      <c r="G223" s="209" t="s">
        <v>138</v>
      </c>
      <c r="H223" s="210">
        <v>4968</v>
      </c>
      <c r="I223" s="211"/>
      <c r="J223" s="212">
        <f>ROUND(I223*H223,2)</f>
        <v>0</v>
      </c>
      <c r="K223" s="208" t="s">
        <v>139</v>
      </c>
      <c r="L223" s="46"/>
      <c r="M223" s="213" t="s">
        <v>19</v>
      </c>
      <c r="N223" s="214" t="s">
        <v>48</v>
      </c>
      <c r="O223" s="86"/>
      <c r="P223" s="215">
        <f>O223*H223</f>
        <v>0</v>
      </c>
      <c r="Q223" s="215">
        <v>0</v>
      </c>
      <c r="R223" s="215">
        <f>Q223*H223</f>
        <v>0</v>
      </c>
      <c r="S223" s="215">
        <v>0</v>
      </c>
      <c r="T223" s="216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7" t="s">
        <v>140</v>
      </c>
      <c r="AT223" s="217" t="s">
        <v>135</v>
      </c>
      <c r="AU223" s="217" t="s">
        <v>141</v>
      </c>
      <c r="AY223" s="19" t="s">
        <v>133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9" t="s">
        <v>141</v>
      </c>
      <c r="BK223" s="218">
        <f>ROUND(I223*H223,2)</f>
        <v>0</v>
      </c>
      <c r="BL223" s="19" t="s">
        <v>140</v>
      </c>
      <c r="BM223" s="217" t="s">
        <v>770</v>
      </c>
    </row>
    <row r="224" spans="1:47" s="2" customFormat="1" ht="12">
      <c r="A224" s="40"/>
      <c r="B224" s="41"/>
      <c r="C224" s="42"/>
      <c r="D224" s="219" t="s">
        <v>143</v>
      </c>
      <c r="E224" s="42"/>
      <c r="F224" s="220" t="s">
        <v>307</v>
      </c>
      <c r="G224" s="42"/>
      <c r="H224" s="42"/>
      <c r="I224" s="221"/>
      <c r="J224" s="42"/>
      <c r="K224" s="42"/>
      <c r="L224" s="46"/>
      <c r="M224" s="222"/>
      <c r="N224" s="223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143</v>
      </c>
      <c r="AU224" s="19" t="s">
        <v>141</v>
      </c>
    </row>
    <row r="225" spans="1:47" s="2" customFormat="1" ht="12">
      <c r="A225" s="40"/>
      <c r="B225" s="41"/>
      <c r="C225" s="42"/>
      <c r="D225" s="224" t="s">
        <v>145</v>
      </c>
      <c r="E225" s="42"/>
      <c r="F225" s="225" t="s">
        <v>308</v>
      </c>
      <c r="G225" s="42"/>
      <c r="H225" s="42"/>
      <c r="I225" s="221"/>
      <c r="J225" s="42"/>
      <c r="K225" s="42"/>
      <c r="L225" s="46"/>
      <c r="M225" s="222"/>
      <c r="N225" s="223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145</v>
      </c>
      <c r="AU225" s="19" t="s">
        <v>141</v>
      </c>
    </row>
    <row r="226" spans="1:51" s="13" customFormat="1" ht="12">
      <c r="A226" s="13"/>
      <c r="B226" s="226"/>
      <c r="C226" s="227"/>
      <c r="D226" s="219" t="s">
        <v>147</v>
      </c>
      <c r="E226" s="227"/>
      <c r="F226" s="229" t="s">
        <v>290</v>
      </c>
      <c r="G226" s="227"/>
      <c r="H226" s="230">
        <v>4968</v>
      </c>
      <c r="I226" s="231"/>
      <c r="J226" s="227"/>
      <c r="K226" s="227"/>
      <c r="L226" s="232"/>
      <c r="M226" s="233"/>
      <c r="N226" s="234"/>
      <c r="O226" s="234"/>
      <c r="P226" s="234"/>
      <c r="Q226" s="234"/>
      <c r="R226" s="234"/>
      <c r="S226" s="234"/>
      <c r="T226" s="23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6" t="s">
        <v>147</v>
      </c>
      <c r="AU226" s="236" t="s">
        <v>141</v>
      </c>
      <c r="AV226" s="13" t="s">
        <v>141</v>
      </c>
      <c r="AW226" s="13" t="s">
        <v>4</v>
      </c>
      <c r="AX226" s="13" t="s">
        <v>84</v>
      </c>
      <c r="AY226" s="236" t="s">
        <v>133</v>
      </c>
    </row>
    <row r="227" spans="1:65" s="2" customFormat="1" ht="21.75" customHeight="1">
      <c r="A227" s="40"/>
      <c r="B227" s="41"/>
      <c r="C227" s="206" t="s">
        <v>303</v>
      </c>
      <c r="D227" s="206" t="s">
        <v>135</v>
      </c>
      <c r="E227" s="207" t="s">
        <v>310</v>
      </c>
      <c r="F227" s="208" t="s">
        <v>311</v>
      </c>
      <c r="G227" s="209" t="s">
        <v>138</v>
      </c>
      <c r="H227" s="210">
        <v>650.6</v>
      </c>
      <c r="I227" s="211"/>
      <c r="J227" s="212">
        <f>ROUND(I227*H227,2)</f>
        <v>0</v>
      </c>
      <c r="K227" s="208" t="s">
        <v>139</v>
      </c>
      <c r="L227" s="46"/>
      <c r="M227" s="213" t="s">
        <v>19</v>
      </c>
      <c r="N227" s="214" t="s">
        <v>48</v>
      </c>
      <c r="O227" s="86"/>
      <c r="P227" s="215">
        <f>O227*H227</f>
        <v>0</v>
      </c>
      <c r="Q227" s="215">
        <v>0</v>
      </c>
      <c r="R227" s="215">
        <f>Q227*H227</f>
        <v>0</v>
      </c>
      <c r="S227" s="215">
        <v>0</v>
      </c>
      <c r="T227" s="216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7" t="s">
        <v>140</v>
      </c>
      <c r="AT227" s="217" t="s">
        <v>135</v>
      </c>
      <c r="AU227" s="217" t="s">
        <v>141</v>
      </c>
      <c r="AY227" s="19" t="s">
        <v>133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9" t="s">
        <v>141</v>
      </c>
      <c r="BK227" s="218">
        <f>ROUND(I227*H227,2)</f>
        <v>0</v>
      </c>
      <c r="BL227" s="19" t="s">
        <v>140</v>
      </c>
      <c r="BM227" s="217" t="s">
        <v>771</v>
      </c>
    </row>
    <row r="228" spans="1:47" s="2" customFormat="1" ht="12">
      <c r="A228" s="40"/>
      <c r="B228" s="41"/>
      <c r="C228" s="42"/>
      <c r="D228" s="219" t="s">
        <v>143</v>
      </c>
      <c r="E228" s="42"/>
      <c r="F228" s="220" t="s">
        <v>313</v>
      </c>
      <c r="G228" s="42"/>
      <c r="H228" s="42"/>
      <c r="I228" s="221"/>
      <c r="J228" s="42"/>
      <c r="K228" s="42"/>
      <c r="L228" s="46"/>
      <c r="M228" s="222"/>
      <c r="N228" s="223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143</v>
      </c>
      <c r="AU228" s="19" t="s">
        <v>141</v>
      </c>
    </row>
    <row r="229" spans="1:47" s="2" customFormat="1" ht="12">
      <c r="A229" s="40"/>
      <c r="B229" s="41"/>
      <c r="C229" s="42"/>
      <c r="D229" s="224" t="s">
        <v>145</v>
      </c>
      <c r="E229" s="42"/>
      <c r="F229" s="225" t="s">
        <v>314</v>
      </c>
      <c r="G229" s="42"/>
      <c r="H229" s="42"/>
      <c r="I229" s="221"/>
      <c r="J229" s="42"/>
      <c r="K229" s="42"/>
      <c r="L229" s="46"/>
      <c r="M229" s="222"/>
      <c r="N229" s="223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145</v>
      </c>
      <c r="AU229" s="19" t="s">
        <v>141</v>
      </c>
    </row>
    <row r="230" spans="1:65" s="2" customFormat="1" ht="24.15" customHeight="1">
      <c r="A230" s="40"/>
      <c r="B230" s="41"/>
      <c r="C230" s="206" t="s">
        <v>309</v>
      </c>
      <c r="D230" s="206" t="s">
        <v>135</v>
      </c>
      <c r="E230" s="207" t="s">
        <v>316</v>
      </c>
      <c r="F230" s="208" t="s">
        <v>317</v>
      </c>
      <c r="G230" s="209" t="s">
        <v>138</v>
      </c>
      <c r="H230" s="210">
        <v>4.352</v>
      </c>
      <c r="I230" s="211"/>
      <c r="J230" s="212">
        <f>ROUND(I230*H230,2)</f>
        <v>0</v>
      </c>
      <c r="K230" s="208" t="s">
        <v>139</v>
      </c>
      <c r="L230" s="46"/>
      <c r="M230" s="213" t="s">
        <v>19</v>
      </c>
      <c r="N230" s="214" t="s">
        <v>48</v>
      </c>
      <c r="O230" s="86"/>
      <c r="P230" s="215">
        <f>O230*H230</f>
        <v>0</v>
      </c>
      <c r="Q230" s="215">
        <v>0</v>
      </c>
      <c r="R230" s="215">
        <f>Q230*H230</f>
        <v>0</v>
      </c>
      <c r="S230" s="215">
        <v>0.09</v>
      </c>
      <c r="T230" s="216">
        <f>S230*H230</f>
        <v>0.39168000000000003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7" t="s">
        <v>140</v>
      </c>
      <c r="AT230" s="217" t="s">
        <v>135</v>
      </c>
      <c r="AU230" s="217" t="s">
        <v>141</v>
      </c>
      <c r="AY230" s="19" t="s">
        <v>133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9" t="s">
        <v>141</v>
      </c>
      <c r="BK230" s="218">
        <f>ROUND(I230*H230,2)</f>
        <v>0</v>
      </c>
      <c r="BL230" s="19" t="s">
        <v>140</v>
      </c>
      <c r="BM230" s="217" t="s">
        <v>772</v>
      </c>
    </row>
    <row r="231" spans="1:47" s="2" customFormat="1" ht="12">
      <c r="A231" s="40"/>
      <c r="B231" s="41"/>
      <c r="C231" s="42"/>
      <c r="D231" s="219" t="s">
        <v>143</v>
      </c>
      <c r="E231" s="42"/>
      <c r="F231" s="220" t="s">
        <v>319</v>
      </c>
      <c r="G231" s="42"/>
      <c r="H231" s="42"/>
      <c r="I231" s="221"/>
      <c r="J231" s="42"/>
      <c r="K231" s="42"/>
      <c r="L231" s="46"/>
      <c r="M231" s="222"/>
      <c r="N231" s="223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143</v>
      </c>
      <c r="AU231" s="19" t="s">
        <v>141</v>
      </c>
    </row>
    <row r="232" spans="1:47" s="2" customFormat="1" ht="12">
      <c r="A232" s="40"/>
      <c r="B232" s="41"/>
      <c r="C232" s="42"/>
      <c r="D232" s="224" t="s">
        <v>145</v>
      </c>
      <c r="E232" s="42"/>
      <c r="F232" s="225" t="s">
        <v>320</v>
      </c>
      <c r="G232" s="42"/>
      <c r="H232" s="42"/>
      <c r="I232" s="221"/>
      <c r="J232" s="42"/>
      <c r="K232" s="42"/>
      <c r="L232" s="46"/>
      <c r="M232" s="222"/>
      <c r="N232" s="223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145</v>
      </c>
      <c r="AU232" s="19" t="s">
        <v>141</v>
      </c>
    </row>
    <row r="233" spans="1:51" s="13" customFormat="1" ht="12">
      <c r="A233" s="13"/>
      <c r="B233" s="226"/>
      <c r="C233" s="227"/>
      <c r="D233" s="219" t="s">
        <v>147</v>
      </c>
      <c r="E233" s="228" t="s">
        <v>19</v>
      </c>
      <c r="F233" s="229" t="s">
        <v>251</v>
      </c>
      <c r="G233" s="227"/>
      <c r="H233" s="230">
        <v>1.7</v>
      </c>
      <c r="I233" s="231"/>
      <c r="J233" s="227"/>
      <c r="K233" s="227"/>
      <c r="L233" s="232"/>
      <c r="M233" s="233"/>
      <c r="N233" s="234"/>
      <c r="O233" s="234"/>
      <c r="P233" s="234"/>
      <c r="Q233" s="234"/>
      <c r="R233" s="234"/>
      <c r="S233" s="234"/>
      <c r="T233" s="23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6" t="s">
        <v>147</v>
      </c>
      <c r="AU233" s="236" t="s">
        <v>141</v>
      </c>
      <c r="AV233" s="13" t="s">
        <v>141</v>
      </c>
      <c r="AW233" s="13" t="s">
        <v>37</v>
      </c>
      <c r="AX233" s="13" t="s">
        <v>76</v>
      </c>
      <c r="AY233" s="236" t="s">
        <v>133</v>
      </c>
    </row>
    <row r="234" spans="1:51" s="13" customFormat="1" ht="12">
      <c r="A234" s="13"/>
      <c r="B234" s="226"/>
      <c r="C234" s="227"/>
      <c r="D234" s="219" t="s">
        <v>147</v>
      </c>
      <c r="E234" s="228" t="s">
        <v>19</v>
      </c>
      <c r="F234" s="229" t="s">
        <v>252</v>
      </c>
      <c r="G234" s="227"/>
      <c r="H234" s="230">
        <v>2.652</v>
      </c>
      <c r="I234" s="231"/>
      <c r="J234" s="227"/>
      <c r="K234" s="227"/>
      <c r="L234" s="232"/>
      <c r="M234" s="233"/>
      <c r="N234" s="234"/>
      <c r="O234" s="234"/>
      <c r="P234" s="234"/>
      <c r="Q234" s="234"/>
      <c r="R234" s="234"/>
      <c r="S234" s="234"/>
      <c r="T234" s="23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6" t="s">
        <v>147</v>
      </c>
      <c r="AU234" s="236" t="s">
        <v>141</v>
      </c>
      <c r="AV234" s="13" t="s">
        <v>141</v>
      </c>
      <c r="AW234" s="13" t="s">
        <v>37</v>
      </c>
      <c r="AX234" s="13" t="s">
        <v>76</v>
      </c>
      <c r="AY234" s="236" t="s">
        <v>133</v>
      </c>
    </row>
    <row r="235" spans="1:51" s="16" customFormat="1" ht="12">
      <c r="A235" s="16"/>
      <c r="B235" s="258"/>
      <c r="C235" s="259"/>
      <c r="D235" s="219" t="s">
        <v>147</v>
      </c>
      <c r="E235" s="260" t="s">
        <v>19</v>
      </c>
      <c r="F235" s="261" t="s">
        <v>180</v>
      </c>
      <c r="G235" s="259"/>
      <c r="H235" s="262">
        <v>4.352</v>
      </c>
      <c r="I235" s="263"/>
      <c r="J235" s="259"/>
      <c r="K235" s="259"/>
      <c r="L235" s="264"/>
      <c r="M235" s="265"/>
      <c r="N235" s="266"/>
      <c r="O235" s="266"/>
      <c r="P235" s="266"/>
      <c r="Q235" s="266"/>
      <c r="R235" s="266"/>
      <c r="S235" s="266"/>
      <c r="T235" s="267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T235" s="268" t="s">
        <v>147</v>
      </c>
      <c r="AU235" s="268" t="s">
        <v>141</v>
      </c>
      <c r="AV235" s="16" t="s">
        <v>140</v>
      </c>
      <c r="AW235" s="16" t="s">
        <v>37</v>
      </c>
      <c r="AX235" s="16" t="s">
        <v>84</v>
      </c>
      <c r="AY235" s="268" t="s">
        <v>133</v>
      </c>
    </row>
    <row r="236" spans="1:65" s="2" customFormat="1" ht="16.5" customHeight="1">
      <c r="A236" s="40"/>
      <c r="B236" s="41"/>
      <c r="C236" s="206" t="s">
        <v>315</v>
      </c>
      <c r="D236" s="206" t="s">
        <v>135</v>
      </c>
      <c r="E236" s="207" t="s">
        <v>322</v>
      </c>
      <c r="F236" s="208" t="s">
        <v>323</v>
      </c>
      <c r="G236" s="209" t="s">
        <v>256</v>
      </c>
      <c r="H236" s="210">
        <v>6.4</v>
      </c>
      <c r="I236" s="211"/>
      <c r="J236" s="212">
        <f>ROUND(I236*H236,2)</f>
        <v>0</v>
      </c>
      <c r="K236" s="208" t="s">
        <v>139</v>
      </c>
      <c r="L236" s="46"/>
      <c r="M236" s="213" t="s">
        <v>19</v>
      </c>
      <c r="N236" s="214" t="s">
        <v>48</v>
      </c>
      <c r="O236" s="86"/>
      <c r="P236" s="215">
        <f>O236*H236</f>
        <v>0</v>
      </c>
      <c r="Q236" s="215">
        <v>0</v>
      </c>
      <c r="R236" s="215">
        <f>Q236*H236</f>
        <v>0</v>
      </c>
      <c r="S236" s="215">
        <v>0.009</v>
      </c>
      <c r="T236" s="216">
        <f>S236*H236</f>
        <v>0.0576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7" t="s">
        <v>140</v>
      </c>
      <c r="AT236" s="217" t="s">
        <v>135</v>
      </c>
      <c r="AU236" s="217" t="s">
        <v>141</v>
      </c>
      <c r="AY236" s="19" t="s">
        <v>133</v>
      </c>
      <c r="BE236" s="218">
        <f>IF(N236="základní",J236,0)</f>
        <v>0</v>
      </c>
      <c r="BF236" s="218">
        <f>IF(N236="snížená",J236,0)</f>
        <v>0</v>
      </c>
      <c r="BG236" s="218">
        <f>IF(N236="zákl. přenesená",J236,0)</f>
        <v>0</v>
      </c>
      <c r="BH236" s="218">
        <f>IF(N236="sníž. přenesená",J236,0)</f>
        <v>0</v>
      </c>
      <c r="BI236" s="218">
        <f>IF(N236="nulová",J236,0)</f>
        <v>0</v>
      </c>
      <c r="BJ236" s="19" t="s">
        <v>141</v>
      </c>
      <c r="BK236" s="218">
        <f>ROUND(I236*H236,2)</f>
        <v>0</v>
      </c>
      <c r="BL236" s="19" t="s">
        <v>140</v>
      </c>
      <c r="BM236" s="217" t="s">
        <v>773</v>
      </c>
    </row>
    <row r="237" spans="1:47" s="2" customFormat="1" ht="12">
      <c r="A237" s="40"/>
      <c r="B237" s="41"/>
      <c r="C237" s="42"/>
      <c r="D237" s="219" t="s">
        <v>143</v>
      </c>
      <c r="E237" s="42"/>
      <c r="F237" s="220" t="s">
        <v>325</v>
      </c>
      <c r="G237" s="42"/>
      <c r="H237" s="42"/>
      <c r="I237" s="221"/>
      <c r="J237" s="42"/>
      <c r="K237" s="42"/>
      <c r="L237" s="46"/>
      <c r="M237" s="222"/>
      <c r="N237" s="223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143</v>
      </c>
      <c r="AU237" s="19" t="s">
        <v>141</v>
      </c>
    </row>
    <row r="238" spans="1:47" s="2" customFormat="1" ht="12">
      <c r="A238" s="40"/>
      <c r="B238" s="41"/>
      <c r="C238" s="42"/>
      <c r="D238" s="224" t="s">
        <v>145</v>
      </c>
      <c r="E238" s="42"/>
      <c r="F238" s="225" t="s">
        <v>326</v>
      </c>
      <c r="G238" s="42"/>
      <c r="H238" s="42"/>
      <c r="I238" s="221"/>
      <c r="J238" s="42"/>
      <c r="K238" s="42"/>
      <c r="L238" s="46"/>
      <c r="M238" s="222"/>
      <c r="N238" s="223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145</v>
      </c>
      <c r="AU238" s="19" t="s">
        <v>141</v>
      </c>
    </row>
    <row r="239" spans="1:51" s="13" customFormat="1" ht="12">
      <c r="A239" s="13"/>
      <c r="B239" s="226"/>
      <c r="C239" s="227"/>
      <c r="D239" s="219" t="s">
        <v>147</v>
      </c>
      <c r="E239" s="228" t="s">
        <v>19</v>
      </c>
      <c r="F239" s="229" t="s">
        <v>327</v>
      </c>
      <c r="G239" s="227"/>
      <c r="H239" s="230">
        <v>6.4</v>
      </c>
      <c r="I239" s="231"/>
      <c r="J239" s="227"/>
      <c r="K239" s="227"/>
      <c r="L239" s="232"/>
      <c r="M239" s="233"/>
      <c r="N239" s="234"/>
      <c r="O239" s="234"/>
      <c r="P239" s="234"/>
      <c r="Q239" s="234"/>
      <c r="R239" s="234"/>
      <c r="S239" s="234"/>
      <c r="T239" s="23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6" t="s">
        <v>147</v>
      </c>
      <c r="AU239" s="236" t="s">
        <v>141</v>
      </c>
      <c r="AV239" s="13" t="s">
        <v>141</v>
      </c>
      <c r="AW239" s="13" t="s">
        <v>37</v>
      </c>
      <c r="AX239" s="13" t="s">
        <v>84</v>
      </c>
      <c r="AY239" s="236" t="s">
        <v>133</v>
      </c>
    </row>
    <row r="240" spans="1:65" s="2" customFormat="1" ht="24.15" customHeight="1">
      <c r="A240" s="40"/>
      <c r="B240" s="41"/>
      <c r="C240" s="206" t="s">
        <v>321</v>
      </c>
      <c r="D240" s="206" t="s">
        <v>135</v>
      </c>
      <c r="E240" s="207" t="s">
        <v>329</v>
      </c>
      <c r="F240" s="208" t="s">
        <v>330</v>
      </c>
      <c r="G240" s="209" t="s">
        <v>153</v>
      </c>
      <c r="H240" s="210">
        <v>7</v>
      </c>
      <c r="I240" s="211"/>
      <c r="J240" s="212">
        <f>ROUND(I240*H240,2)</f>
        <v>0</v>
      </c>
      <c r="K240" s="208" t="s">
        <v>139</v>
      </c>
      <c r="L240" s="46"/>
      <c r="M240" s="213" t="s">
        <v>19</v>
      </c>
      <c r="N240" s="214" t="s">
        <v>48</v>
      </c>
      <c r="O240" s="86"/>
      <c r="P240" s="215">
        <f>O240*H240</f>
        <v>0</v>
      </c>
      <c r="Q240" s="215">
        <v>0</v>
      </c>
      <c r="R240" s="215">
        <f>Q240*H240</f>
        <v>0</v>
      </c>
      <c r="S240" s="215">
        <v>0.009</v>
      </c>
      <c r="T240" s="216">
        <f>S240*H240</f>
        <v>0.063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7" t="s">
        <v>140</v>
      </c>
      <c r="AT240" s="217" t="s">
        <v>135</v>
      </c>
      <c r="AU240" s="217" t="s">
        <v>141</v>
      </c>
      <c r="AY240" s="19" t="s">
        <v>133</v>
      </c>
      <c r="BE240" s="218">
        <f>IF(N240="základní",J240,0)</f>
        <v>0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9" t="s">
        <v>141</v>
      </c>
      <c r="BK240" s="218">
        <f>ROUND(I240*H240,2)</f>
        <v>0</v>
      </c>
      <c r="BL240" s="19" t="s">
        <v>140</v>
      </c>
      <c r="BM240" s="217" t="s">
        <v>774</v>
      </c>
    </row>
    <row r="241" spans="1:47" s="2" customFormat="1" ht="12">
      <c r="A241" s="40"/>
      <c r="B241" s="41"/>
      <c r="C241" s="42"/>
      <c r="D241" s="219" t="s">
        <v>143</v>
      </c>
      <c r="E241" s="42"/>
      <c r="F241" s="220" t="s">
        <v>332</v>
      </c>
      <c r="G241" s="42"/>
      <c r="H241" s="42"/>
      <c r="I241" s="221"/>
      <c r="J241" s="42"/>
      <c r="K241" s="42"/>
      <c r="L241" s="46"/>
      <c r="M241" s="222"/>
      <c r="N241" s="223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143</v>
      </c>
      <c r="AU241" s="19" t="s">
        <v>141</v>
      </c>
    </row>
    <row r="242" spans="1:47" s="2" customFormat="1" ht="12">
      <c r="A242" s="40"/>
      <c r="B242" s="41"/>
      <c r="C242" s="42"/>
      <c r="D242" s="224" t="s">
        <v>145</v>
      </c>
      <c r="E242" s="42"/>
      <c r="F242" s="225" t="s">
        <v>333</v>
      </c>
      <c r="G242" s="42"/>
      <c r="H242" s="42"/>
      <c r="I242" s="221"/>
      <c r="J242" s="42"/>
      <c r="K242" s="42"/>
      <c r="L242" s="46"/>
      <c r="M242" s="222"/>
      <c r="N242" s="223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145</v>
      </c>
      <c r="AU242" s="19" t="s">
        <v>141</v>
      </c>
    </row>
    <row r="243" spans="1:65" s="2" customFormat="1" ht="24.15" customHeight="1">
      <c r="A243" s="40"/>
      <c r="B243" s="41"/>
      <c r="C243" s="206" t="s">
        <v>328</v>
      </c>
      <c r="D243" s="206" t="s">
        <v>135</v>
      </c>
      <c r="E243" s="207" t="s">
        <v>335</v>
      </c>
      <c r="F243" s="208" t="s">
        <v>336</v>
      </c>
      <c r="G243" s="209" t="s">
        <v>138</v>
      </c>
      <c r="H243" s="210">
        <v>17.226</v>
      </c>
      <c r="I243" s="211"/>
      <c r="J243" s="212">
        <f>ROUND(I243*H243,2)</f>
        <v>0</v>
      </c>
      <c r="K243" s="208" t="s">
        <v>139</v>
      </c>
      <c r="L243" s="46"/>
      <c r="M243" s="213" t="s">
        <v>19</v>
      </c>
      <c r="N243" s="214" t="s">
        <v>48</v>
      </c>
      <c r="O243" s="86"/>
      <c r="P243" s="215">
        <f>O243*H243</f>
        <v>0</v>
      </c>
      <c r="Q243" s="215">
        <v>0</v>
      </c>
      <c r="R243" s="215">
        <f>Q243*H243</f>
        <v>0</v>
      </c>
      <c r="S243" s="215">
        <v>0.068</v>
      </c>
      <c r="T243" s="216">
        <f>S243*H243</f>
        <v>1.171368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17" t="s">
        <v>140</v>
      </c>
      <c r="AT243" s="217" t="s">
        <v>135</v>
      </c>
      <c r="AU243" s="217" t="s">
        <v>141</v>
      </c>
      <c r="AY243" s="19" t="s">
        <v>133</v>
      </c>
      <c r="BE243" s="218">
        <f>IF(N243="základní",J243,0)</f>
        <v>0</v>
      </c>
      <c r="BF243" s="218">
        <f>IF(N243="snížená",J243,0)</f>
        <v>0</v>
      </c>
      <c r="BG243" s="218">
        <f>IF(N243="zákl. přenesená",J243,0)</f>
        <v>0</v>
      </c>
      <c r="BH243" s="218">
        <f>IF(N243="sníž. přenesená",J243,0)</f>
        <v>0</v>
      </c>
      <c r="BI243" s="218">
        <f>IF(N243="nulová",J243,0)</f>
        <v>0</v>
      </c>
      <c r="BJ243" s="19" t="s">
        <v>141</v>
      </c>
      <c r="BK243" s="218">
        <f>ROUND(I243*H243,2)</f>
        <v>0</v>
      </c>
      <c r="BL243" s="19" t="s">
        <v>140</v>
      </c>
      <c r="BM243" s="217" t="s">
        <v>775</v>
      </c>
    </row>
    <row r="244" spans="1:47" s="2" customFormat="1" ht="12">
      <c r="A244" s="40"/>
      <c r="B244" s="41"/>
      <c r="C244" s="42"/>
      <c r="D244" s="219" t="s">
        <v>143</v>
      </c>
      <c r="E244" s="42"/>
      <c r="F244" s="220" t="s">
        <v>338</v>
      </c>
      <c r="G244" s="42"/>
      <c r="H244" s="42"/>
      <c r="I244" s="221"/>
      <c r="J244" s="42"/>
      <c r="K244" s="42"/>
      <c r="L244" s="46"/>
      <c r="M244" s="222"/>
      <c r="N244" s="223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143</v>
      </c>
      <c r="AU244" s="19" t="s">
        <v>141</v>
      </c>
    </row>
    <row r="245" spans="1:47" s="2" customFormat="1" ht="12">
      <c r="A245" s="40"/>
      <c r="B245" s="41"/>
      <c r="C245" s="42"/>
      <c r="D245" s="224" t="s">
        <v>145</v>
      </c>
      <c r="E245" s="42"/>
      <c r="F245" s="225" t="s">
        <v>339</v>
      </c>
      <c r="G245" s="42"/>
      <c r="H245" s="42"/>
      <c r="I245" s="221"/>
      <c r="J245" s="42"/>
      <c r="K245" s="42"/>
      <c r="L245" s="46"/>
      <c r="M245" s="222"/>
      <c r="N245" s="223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145</v>
      </c>
      <c r="AU245" s="19" t="s">
        <v>141</v>
      </c>
    </row>
    <row r="246" spans="1:51" s="14" customFormat="1" ht="12">
      <c r="A246" s="14"/>
      <c r="B246" s="237"/>
      <c r="C246" s="238"/>
      <c r="D246" s="219" t="s">
        <v>147</v>
      </c>
      <c r="E246" s="239" t="s">
        <v>19</v>
      </c>
      <c r="F246" s="240" t="s">
        <v>340</v>
      </c>
      <c r="G246" s="238"/>
      <c r="H246" s="239" t="s">
        <v>19</v>
      </c>
      <c r="I246" s="241"/>
      <c r="J246" s="238"/>
      <c r="K246" s="238"/>
      <c r="L246" s="242"/>
      <c r="M246" s="243"/>
      <c r="N246" s="244"/>
      <c r="O246" s="244"/>
      <c r="P246" s="244"/>
      <c r="Q246" s="244"/>
      <c r="R246" s="244"/>
      <c r="S246" s="244"/>
      <c r="T246" s="245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6" t="s">
        <v>147</v>
      </c>
      <c r="AU246" s="246" t="s">
        <v>141</v>
      </c>
      <c r="AV246" s="14" t="s">
        <v>84</v>
      </c>
      <c r="AW246" s="14" t="s">
        <v>37</v>
      </c>
      <c r="AX246" s="14" t="s">
        <v>76</v>
      </c>
      <c r="AY246" s="246" t="s">
        <v>133</v>
      </c>
    </row>
    <row r="247" spans="1:51" s="14" customFormat="1" ht="12">
      <c r="A247" s="14"/>
      <c r="B247" s="237"/>
      <c r="C247" s="238"/>
      <c r="D247" s="219" t="s">
        <v>147</v>
      </c>
      <c r="E247" s="239" t="s">
        <v>19</v>
      </c>
      <c r="F247" s="240" t="s">
        <v>178</v>
      </c>
      <c r="G247" s="238"/>
      <c r="H247" s="239" t="s">
        <v>19</v>
      </c>
      <c r="I247" s="241"/>
      <c r="J247" s="238"/>
      <c r="K247" s="238"/>
      <c r="L247" s="242"/>
      <c r="M247" s="243"/>
      <c r="N247" s="244"/>
      <c r="O247" s="244"/>
      <c r="P247" s="244"/>
      <c r="Q247" s="244"/>
      <c r="R247" s="244"/>
      <c r="S247" s="244"/>
      <c r="T247" s="245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6" t="s">
        <v>147</v>
      </c>
      <c r="AU247" s="246" t="s">
        <v>141</v>
      </c>
      <c r="AV247" s="14" t="s">
        <v>84</v>
      </c>
      <c r="AW247" s="14" t="s">
        <v>37</v>
      </c>
      <c r="AX247" s="14" t="s">
        <v>76</v>
      </c>
      <c r="AY247" s="246" t="s">
        <v>133</v>
      </c>
    </row>
    <row r="248" spans="1:51" s="13" customFormat="1" ht="12">
      <c r="A248" s="13"/>
      <c r="B248" s="226"/>
      <c r="C248" s="227"/>
      <c r="D248" s="219" t="s">
        <v>147</v>
      </c>
      <c r="E248" s="228" t="s">
        <v>19</v>
      </c>
      <c r="F248" s="229" t="s">
        <v>776</v>
      </c>
      <c r="G248" s="227"/>
      <c r="H248" s="230">
        <v>19.042</v>
      </c>
      <c r="I248" s="231"/>
      <c r="J248" s="227"/>
      <c r="K248" s="227"/>
      <c r="L248" s="232"/>
      <c r="M248" s="233"/>
      <c r="N248" s="234"/>
      <c r="O248" s="234"/>
      <c r="P248" s="234"/>
      <c r="Q248" s="234"/>
      <c r="R248" s="234"/>
      <c r="S248" s="234"/>
      <c r="T248" s="23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6" t="s">
        <v>147</v>
      </c>
      <c r="AU248" s="236" t="s">
        <v>141</v>
      </c>
      <c r="AV248" s="13" t="s">
        <v>141</v>
      </c>
      <c r="AW248" s="13" t="s">
        <v>37</v>
      </c>
      <c r="AX248" s="13" t="s">
        <v>76</v>
      </c>
      <c r="AY248" s="236" t="s">
        <v>133</v>
      </c>
    </row>
    <row r="249" spans="1:51" s="13" customFormat="1" ht="12">
      <c r="A249" s="13"/>
      <c r="B249" s="226"/>
      <c r="C249" s="227"/>
      <c r="D249" s="219" t="s">
        <v>147</v>
      </c>
      <c r="E249" s="228" t="s">
        <v>19</v>
      </c>
      <c r="F249" s="229" t="s">
        <v>745</v>
      </c>
      <c r="G249" s="227"/>
      <c r="H249" s="230">
        <v>-0.734</v>
      </c>
      <c r="I249" s="231"/>
      <c r="J249" s="227"/>
      <c r="K249" s="227"/>
      <c r="L249" s="232"/>
      <c r="M249" s="233"/>
      <c r="N249" s="234"/>
      <c r="O249" s="234"/>
      <c r="P249" s="234"/>
      <c r="Q249" s="234"/>
      <c r="R249" s="234"/>
      <c r="S249" s="234"/>
      <c r="T249" s="23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6" t="s">
        <v>147</v>
      </c>
      <c r="AU249" s="236" t="s">
        <v>141</v>
      </c>
      <c r="AV249" s="13" t="s">
        <v>141</v>
      </c>
      <c r="AW249" s="13" t="s">
        <v>37</v>
      </c>
      <c r="AX249" s="13" t="s">
        <v>76</v>
      </c>
      <c r="AY249" s="236" t="s">
        <v>133</v>
      </c>
    </row>
    <row r="250" spans="1:51" s="13" customFormat="1" ht="12">
      <c r="A250" s="13"/>
      <c r="B250" s="226"/>
      <c r="C250" s="227"/>
      <c r="D250" s="219" t="s">
        <v>147</v>
      </c>
      <c r="E250" s="228" t="s">
        <v>19</v>
      </c>
      <c r="F250" s="229" t="s">
        <v>746</v>
      </c>
      <c r="G250" s="227"/>
      <c r="H250" s="230">
        <v>-4.649</v>
      </c>
      <c r="I250" s="231"/>
      <c r="J250" s="227"/>
      <c r="K250" s="227"/>
      <c r="L250" s="232"/>
      <c r="M250" s="233"/>
      <c r="N250" s="234"/>
      <c r="O250" s="234"/>
      <c r="P250" s="234"/>
      <c r="Q250" s="234"/>
      <c r="R250" s="234"/>
      <c r="S250" s="234"/>
      <c r="T250" s="23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6" t="s">
        <v>147</v>
      </c>
      <c r="AU250" s="236" t="s">
        <v>141</v>
      </c>
      <c r="AV250" s="13" t="s">
        <v>141</v>
      </c>
      <c r="AW250" s="13" t="s">
        <v>37</v>
      </c>
      <c r="AX250" s="13" t="s">
        <v>76</v>
      </c>
      <c r="AY250" s="236" t="s">
        <v>133</v>
      </c>
    </row>
    <row r="251" spans="1:51" s="13" customFormat="1" ht="12">
      <c r="A251" s="13"/>
      <c r="B251" s="226"/>
      <c r="C251" s="227"/>
      <c r="D251" s="219" t="s">
        <v>147</v>
      </c>
      <c r="E251" s="228" t="s">
        <v>19</v>
      </c>
      <c r="F251" s="229" t="s">
        <v>747</v>
      </c>
      <c r="G251" s="227"/>
      <c r="H251" s="230">
        <v>1.656</v>
      </c>
      <c r="I251" s="231"/>
      <c r="J251" s="227"/>
      <c r="K251" s="227"/>
      <c r="L251" s="232"/>
      <c r="M251" s="233"/>
      <c r="N251" s="234"/>
      <c r="O251" s="234"/>
      <c r="P251" s="234"/>
      <c r="Q251" s="234"/>
      <c r="R251" s="234"/>
      <c r="S251" s="234"/>
      <c r="T251" s="23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6" t="s">
        <v>147</v>
      </c>
      <c r="AU251" s="236" t="s">
        <v>141</v>
      </c>
      <c r="AV251" s="13" t="s">
        <v>141</v>
      </c>
      <c r="AW251" s="13" t="s">
        <v>37</v>
      </c>
      <c r="AX251" s="13" t="s">
        <v>76</v>
      </c>
      <c r="AY251" s="236" t="s">
        <v>133</v>
      </c>
    </row>
    <row r="252" spans="1:51" s="13" customFormat="1" ht="12">
      <c r="A252" s="13"/>
      <c r="B252" s="226"/>
      <c r="C252" s="227"/>
      <c r="D252" s="219" t="s">
        <v>147</v>
      </c>
      <c r="E252" s="228" t="s">
        <v>19</v>
      </c>
      <c r="F252" s="229" t="s">
        <v>748</v>
      </c>
      <c r="G252" s="227"/>
      <c r="H252" s="230">
        <v>1.169</v>
      </c>
      <c r="I252" s="231"/>
      <c r="J252" s="227"/>
      <c r="K252" s="227"/>
      <c r="L252" s="232"/>
      <c r="M252" s="233"/>
      <c r="N252" s="234"/>
      <c r="O252" s="234"/>
      <c r="P252" s="234"/>
      <c r="Q252" s="234"/>
      <c r="R252" s="234"/>
      <c r="S252" s="234"/>
      <c r="T252" s="235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6" t="s">
        <v>147</v>
      </c>
      <c r="AU252" s="236" t="s">
        <v>141</v>
      </c>
      <c r="AV252" s="13" t="s">
        <v>141</v>
      </c>
      <c r="AW252" s="13" t="s">
        <v>37</v>
      </c>
      <c r="AX252" s="13" t="s">
        <v>76</v>
      </c>
      <c r="AY252" s="236" t="s">
        <v>133</v>
      </c>
    </row>
    <row r="253" spans="1:51" s="13" customFormat="1" ht="12">
      <c r="A253" s="13"/>
      <c r="B253" s="226"/>
      <c r="C253" s="227"/>
      <c r="D253" s="219" t="s">
        <v>147</v>
      </c>
      <c r="E253" s="228" t="s">
        <v>19</v>
      </c>
      <c r="F253" s="229" t="s">
        <v>179</v>
      </c>
      <c r="G253" s="227"/>
      <c r="H253" s="230">
        <v>0.742</v>
      </c>
      <c r="I253" s="231"/>
      <c r="J253" s="227"/>
      <c r="K253" s="227"/>
      <c r="L253" s="232"/>
      <c r="M253" s="233"/>
      <c r="N253" s="234"/>
      <c r="O253" s="234"/>
      <c r="P253" s="234"/>
      <c r="Q253" s="234"/>
      <c r="R253" s="234"/>
      <c r="S253" s="234"/>
      <c r="T253" s="23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6" t="s">
        <v>147</v>
      </c>
      <c r="AU253" s="236" t="s">
        <v>141</v>
      </c>
      <c r="AV253" s="13" t="s">
        <v>141</v>
      </c>
      <c r="AW253" s="13" t="s">
        <v>37</v>
      </c>
      <c r="AX253" s="13" t="s">
        <v>76</v>
      </c>
      <c r="AY253" s="236" t="s">
        <v>133</v>
      </c>
    </row>
    <row r="254" spans="1:51" s="16" customFormat="1" ht="12">
      <c r="A254" s="16"/>
      <c r="B254" s="258"/>
      <c r="C254" s="259"/>
      <c r="D254" s="219" t="s">
        <v>147</v>
      </c>
      <c r="E254" s="260" t="s">
        <v>19</v>
      </c>
      <c r="F254" s="261" t="s">
        <v>180</v>
      </c>
      <c r="G254" s="259"/>
      <c r="H254" s="262">
        <v>17.226</v>
      </c>
      <c r="I254" s="263"/>
      <c r="J254" s="259"/>
      <c r="K254" s="259"/>
      <c r="L254" s="264"/>
      <c r="M254" s="265"/>
      <c r="N254" s="266"/>
      <c r="O254" s="266"/>
      <c r="P254" s="266"/>
      <c r="Q254" s="266"/>
      <c r="R254" s="266"/>
      <c r="S254" s="266"/>
      <c r="T254" s="267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T254" s="268" t="s">
        <v>147</v>
      </c>
      <c r="AU254" s="268" t="s">
        <v>141</v>
      </c>
      <c r="AV254" s="16" t="s">
        <v>140</v>
      </c>
      <c r="AW254" s="16" t="s">
        <v>37</v>
      </c>
      <c r="AX254" s="16" t="s">
        <v>84</v>
      </c>
      <c r="AY254" s="268" t="s">
        <v>133</v>
      </c>
    </row>
    <row r="255" spans="1:65" s="2" customFormat="1" ht="24.15" customHeight="1">
      <c r="A255" s="40"/>
      <c r="B255" s="41"/>
      <c r="C255" s="206" t="s">
        <v>334</v>
      </c>
      <c r="D255" s="206" t="s">
        <v>135</v>
      </c>
      <c r="E255" s="207" t="s">
        <v>343</v>
      </c>
      <c r="F255" s="208" t="s">
        <v>344</v>
      </c>
      <c r="G255" s="209" t="s">
        <v>138</v>
      </c>
      <c r="H255" s="210">
        <v>4.352</v>
      </c>
      <c r="I255" s="211"/>
      <c r="J255" s="212">
        <f>ROUND(I255*H255,2)</f>
        <v>0</v>
      </c>
      <c r="K255" s="208" t="s">
        <v>139</v>
      </c>
      <c r="L255" s="46"/>
      <c r="M255" s="213" t="s">
        <v>19</v>
      </c>
      <c r="N255" s="214" t="s">
        <v>48</v>
      </c>
      <c r="O255" s="86"/>
      <c r="P255" s="215">
        <f>O255*H255</f>
        <v>0</v>
      </c>
      <c r="Q255" s="215">
        <v>0</v>
      </c>
      <c r="R255" s="215">
        <f>Q255*H255</f>
        <v>0</v>
      </c>
      <c r="S255" s="215">
        <v>0.073</v>
      </c>
      <c r="T255" s="216">
        <f>S255*H255</f>
        <v>0.317696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17" t="s">
        <v>140</v>
      </c>
      <c r="AT255" s="217" t="s">
        <v>135</v>
      </c>
      <c r="AU255" s="217" t="s">
        <v>141</v>
      </c>
      <c r="AY255" s="19" t="s">
        <v>133</v>
      </c>
      <c r="BE255" s="218">
        <f>IF(N255="základní",J255,0)</f>
        <v>0</v>
      </c>
      <c r="BF255" s="218">
        <f>IF(N255="snížená",J255,0)</f>
        <v>0</v>
      </c>
      <c r="BG255" s="218">
        <f>IF(N255="zákl. přenesená",J255,0)</f>
        <v>0</v>
      </c>
      <c r="BH255" s="218">
        <f>IF(N255="sníž. přenesená",J255,0)</f>
        <v>0</v>
      </c>
      <c r="BI255" s="218">
        <f>IF(N255="nulová",J255,0)</f>
        <v>0</v>
      </c>
      <c r="BJ255" s="19" t="s">
        <v>141</v>
      </c>
      <c r="BK255" s="218">
        <f>ROUND(I255*H255,2)</f>
        <v>0</v>
      </c>
      <c r="BL255" s="19" t="s">
        <v>140</v>
      </c>
      <c r="BM255" s="217" t="s">
        <v>777</v>
      </c>
    </row>
    <row r="256" spans="1:47" s="2" customFormat="1" ht="12">
      <c r="A256" s="40"/>
      <c r="B256" s="41"/>
      <c r="C256" s="42"/>
      <c r="D256" s="219" t="s">
        <v>143</v>
      </c>
      <c r="E256" s="42"/>
      <c r="F256" s="220" t="s">
        <v>346</v>
      </c>
      <c r="G256" s="42"/>
      <c r="H256" s="42"/>
      <c r="I256" s="221"/>
      <c r="J256" s="42"/>
      <c r="K256" s="42"/>
      <c r="L256" s="46"/>
      <c r="M256" s="222"/>
      <c r="N256" s="223"/>
      <c r="O256" s="86"/>
      <c r="P256" s="86"/>
      <c r="Q256" s="86"/>
      <c r="R256" s="86"/>
      <c r="S256" s="86"/>
      <c r="T256" s="87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9" t="s">
        <v>143</v>
      </c>
      <c r="AU256" s="19" t="s">
        <v>141</v>
      </c>
    </row>
    <row r="257" spans="1:47" s="2" customFormat="1" ht="12">
      <c r="A257" s="40"/>
      <c r="B257" s="41"/>
      <c r="C257" s="42"/>
      <c r="D257" s="224" t="s">
        <v>145</v>
      </c>
      <c r="E257" s="42"/>
      <c r="F257" s="225" t="s">
        <v>347</v>
      </c>
      <c r="G257" s="42"/>
      <c r="H257" s="42"/>
      <c r="I257" s="221"/>
      <c r="J257" s="42"/>
      <c r="K257" s="42"/>
      <c r="L257" s="46"/>
      <c r="M257" s="222"/>
      <c r="N257" s="223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145</v>
      </c>
      <c r="AU257" s="19" t="s">
        <v>141</v>
      </c>
    </row>
    <row r="258" spans="1:51" s="13" customFormat="1" ht="12">
      <c r="A258" s="13"/>
      <c r="B258" s="226"/>
      <c r="C258" s="227"/>
      <c r="D258" s="219" t="s">
        <v>147</v>
      </c>
      <c r="E258" s="228" t="s">
        <v>19</v>
      </c>
      <c r="F258" s="229" t="s">
        <v>251</v>
      </c>
      <c r="G258" s="227"/>
      <c r="H258" s="230">
        <v>1.7</v>
      </c>
      <c r="I258" s="231"/>
      <c r="J258" s="227"/>
      <c r="K258" s="227"/>
      <c r="L258" s="232"/>
      <c r="M258" s="233"/>
      <c r="N258" s="234"/>
      <c r="O258" s="234"/>
      <c r="P258" s="234"/>
      <c r="Q258" s="234"/>
      <c r="R258" s="234"/>
      <c r="S258" s="234"/>
      <c r="T258" s="23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6" t="s">
        <v>147</v>
      </c>
      <c r="AU258" s="236" t="s">
        <v>141</v>
      </c>
      <c r="AV258" s="13" t="s">
        <v>141</v>
      </c>
      <c r="AW258" s="13" t="s">
        <v>37</v>
      </c>
      <c r="AX258" s="13" t="s">
        <v>76</v>
      </c>
      <c r="AY258" s="236" t="s">
        <v>133</v>
      </c>
    </row>
    <row r="259" spans="1:51" s="13" customFormat="1" ht="12">
      <c r="A259" s="13"/>
      <c r="B259" s="226"/>
      <c r="C259" s="227"/>
      <c r="D259" s="219" t="s">
        <v>147</v>
      </c>
      <c r="E259" s="228" t="s">
        <v>19</v>
      </c>
      <c r="F259" s="229" t="s">
        <v>252</v>
      </c>
      <c r="G259" s="227"/>
      <c r="H259" s="230">
        <v>2.652</v>
      </c>
      <c r="I259" s="231"/>
      <c r="J259" s="227"/>
      <c r="K259" s="227"/>
      <c r="L259" s="232"/>
      <c r="M259" s="233"/>
      <c r="N259" s="234"/>
      <c r="O259" s="234"/>
      <c r="P259" s="234"/>
      <c r="Q259" s="234"/>
      <c r="R259" s="234"/>
      <c r="S259" s="234"/>
      <c r="T259" s="23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6" t="s">
        <v>147</v>
      </c>
      <c r="AU259" s="236" t="s">
        <v>141</v>
      </c>
      <c r="AV259" s="13" t="s">
        <v>141</v>
      </c>
      <c r="AW259" s="13" t="s">
        <v>37</v>
      </c>
      <c r="AX259" s="13" t="s">
        <v>76</v>
      </c>
      <c r="AY259" s="236" t="s">
        <v>133</v>
      </c>
    </row>
    <row r="260" spans="1:51" s="16" customFormat="1" ht="12">
      <c r="A260" s="16"/>
      <c r="B260" s="258"/>
      <c r="C260" s="259"/>
      <c r="D260" s="219" t="s">
        <v>147</v>
      </c>
      <c r="E260" s="260" t="s">
        <v>19</v>
      </c>
      <c r="F260" s="261" t="s">
        <v>180</v>
      </c>
      <c r="G260" s="259"/>
      <c r="H260" s="262">
        <v>4.352</v>
      </c>
      <c r="I260" s="263"/>
      <c r="J260" s="259"/>
      <c r="K260" s="259"/>
      <c r="L260" s="264"/>
      <c r="M260" s="265"/>
      <c r="N260" s="266"/>
      <c r="O260" s="266"/>
      <c r="P260" s="266"/>
      <c r="Q260" s="266"/>
      <c r="R260" s="266"/>
      <c r="S260" s="266"/>
      <c r="T260" s="267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T260" s="268" t="s">
        <v>147</v>
      </c>
      <c r="AU260" s="268" t="s">
        <v>141</v>
      </c>
      <c r="AV260" s="16" t="s">
        <v>140</v>
      </c>
      <c r="AW260" s="16" t="s">
        <v>37</v>
      </c>
      <c r="AX260" s="16" t="s">
        <v>84</v>
      </c>
      <c r="AY260" s="268" t="s">
        <v>133</v>
      </c>
    </row>
    <row r="261" spans="1:65" s="2" customFormat="1" ht="24.15" customHeight="1">
      <c r="A261" s="40"/>
      <c r="B261" s="41"/>
      <c r="C261" s="206" t="s">
        <v>342</v>
      </c>
      <c r="D261" s="206" t="s">
        <v>135</v>
      </c>
      <c r="E261" s="207" t="s">
        <v>349</v>
      </c>
      <c r="F261" s="208" t="s">
        <v>350</v>
      </c>
      <c r="G261" s="209" t="s">
        <v>138</v>
      </c>
      <c r="H261" s="210">
        <v>0.64</v>
      </c>
      <c r="I261" s="211"/>
      <c r="J261" s="212">
        <f>ROUND(I261*H261,2)</f>
        <v>0</v>
      </c>
      <c r="K261" s="208" t="s">
        <v>139</v>
      </c>
      <c r="L261" s="46"/>
      <c r="M261" s="213" t="s">
        <v>19</v>
      </c>
      <c r="N261" s="214" t="s">
        <v>48</v>
      </c>
      <c r="O261" s="86"/>
      <c r="P261" s="215">
        <f>O261*H261</f>
        <v>0</v>
      </c>
      <c r="Q261" s="215">
        <v>0</v>
      </c>
      <c r="R261" s="215">
        <f>Q261*H261</f>
        <v>0</v>
      </c>
      <c r="S261" s="215">
        <v>0.073</v>
      </c>
      <c r="T261" s="216">
        <f>S261*H261</f>
        <v>0.04672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7" t="s">
        <v>140</v>
      </c>
      <c r="AT261" s="217" t="s">
        <v>135</v>
      </c>
      <c r="AU261" s="217" t="s">
        <v>141</v>
      </c>
      <c r="AY261" s="19" t="s">
        <v>133</v>
      </c>
      <c r="BE261" s="218">
        <f>IF(N261="základní",J261,0)</f>
        <v>0</v>
      </c>
      <c r="BF261" s="218">
        <f>IF(N261="snížená",J261,0)</f>
        <v>0</v>
      </c>
      <c r="BG261" s="218">
        <f>IF(N261="zákl. přenesená",J261,0)</f>
        <v>0</v>
      </c>
      <c r="BH261" s="218">
        <f>IF(N261="sníž. přenesená",J261,0)</f>
        <v>0</v>
      </c>
      <c r="BI261" s="218">
        <f>IF(N261="nulová",J261,0)</f>
        <v>0</v>
      </c>
      <c r="BJ261" s="19" t="s">
        <v>141</v>
      </c>
      <c r="BK261" s="218">
        <f>ROUND(I261*H261,2)</f>
        <v>0</v>
      </c>
      <c r="BL261" s="19" t="s">
        <v>140</v>
      </c>
      <c r="BM261" s="217" t="s">
        <v>778</v>
      </c>
    </row>
    <row r="262" spans="1:47" s="2" customFormat="1" ht="12">
      <c r="A262" s="40"/>
      <c r="B262" s="41"/>
      <c r="C262" s="42"/>
      <c r="D262" s="219" t="s">
        <v>143</v>
      </c>
      <c r="E262" s="42"/>
      <c r="F262" s="220" t="s">
        <v>352</v>
      </c>
      <c r="G262" s="42"/>
      <c r="H262" s="42"/>
      <c r="I262" s="221"/>
      <c r="J262" s="42"/>
      <c r="K262" s="42"/>
      <c r="L262" s="46"/>
      <c r="M262" s="222"/>
      <c r="N262" s="223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143</v>
      </c>
      <c r="AU262" s="19" t="s">
        <v>141</v>
      </c>
    </row>
    <row r="263" spans="1:47" s="2" customFormat="1" ht="12">
      <c r="A263" s="40"/>
      <c r="B263" s="41"/>
      <c r="C263" s="42"/>
      <c r="D263" s="224" t="s">
        <v>145</v>
      </c>
      <c r="E263" s="42"/>
      <c r="F263" s="225" t="s">
        <v>353</v>
      </c>
      <c r="G263" s="42"/>
      <c r="H263" s="42"/>
      <c r="I263" s="221"/>
      <c r="J263" s="42"/>
      <c r="K263" s="42"/>
      <c r="L263" s="46"/>
      <c r="M263" s="222"/>
      <c r="N263" s="223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145</v>
      </c>
      <c r="AU263" s="19" t="s">
        <v>141</v>
      </c>
    </row>
    <row r="264" spans="1:51" s="13" customFormat="1" ht="12">
      <c r="A264" s="13"/>
      <c r="B264" s="226"/>
      <c r="C264" s="227"/>
      <c r="D264" s="219" t="s">
        <v>147</v>
      </c>
      <c r="E264" s="228" t="s">
        <v>19</v>
      </c>
      <c r="F264" s="229" t="s">
        <v>354</v>
      </c>
      <c r="G264" s="227"/>
      <c r="H264" s="230">
        <v>0.25</v>
      </c>
      <c r="I264" s="231"/>
      <c r="J264" s="227"/>
      <c r="K264" s="227"/>
      <c r="L264" s="232"/>
      <c r="M264" s="233"/>
      <c r="N264" s="234"/>
      <c r="O264" s="234"/>
      <c r="P264" s="234"/>
      <c r="Q264" s="234"/>
      <c r="R264" s="234"/>
      <c r="S264" s="234"/>
      <c r="T264" s="23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6" t="s">
        <v>147</v>
      </c>
      <c r="AU264" s="236" t="s">
        <v>141</v>
      </c>
      <c r="AV264" s="13" t="s">
        <v>141</v>
      </c>
      <c r="AW264" s="13" t="s">
        <v>37</v>
      </c>
      <c r="AX264" s="13" t="s">
        <v>76</v>
      </c>
      <c r="AY264" s="236" t="s">
        <v>133</v>
      </c>
    </row>
    <row r="265" spans="1:51" s="13" customFormat="1" ht="12">
      <c r="A265" s="13"/>
      <c r="B265" s="226"/>
      <c r="C265" s="227"/>
      <c r="D265" s="219" t="s">
        <v>147</v>
      </c>
      <c r="E265" s="228" t="s">
        <v>19</v>
      </c>
      <c r="F265" s="229" t="s">
        <v>355</v>
      </c>
      <c r="G265" s="227"/>
      <c r="H265" s="230">
        <v>0.39</v>
      </c>
      <c r="I265" s="231"/>
      <c r="J265" s="227"/>
      <c r="K265" s="227"/>
      <c r="L265" s="232"/>
      <c r="M265" s="233"/>
      <c r="N265" s="234"/>
      <c r="O265" s="234"/>
      <c r="P265" s="234"/>
      <c r="Q265" s="234"/>
      <c r="R265" s="234"/>
      <c r="S265" s="234"/>
      <c r="T265" s="23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6" t="s">
        <v>147</v>
      </c>
      <c r="AU265" s="236" t="s">
        <v>141</v>
      </c>
      <c r="AV265" s="13" t="s">
        <v>141</v>
      </c>
      <c r="AW265" s="13" t="s">
        <v>37</v>
      </c>
      <c r="AX265" s="13" t="s">
        <v>76</v>
      </c>
      <c r="AY265" s="236" t="s">
        <v>133</v>
      </c>
    </row>
    <row r="266" spans="1:51" s="16" customFormat="1" ht="12">
      <c r="A266" s="16"/>
      <c r="B266" s="258"/>
      <c r="C266" s="259"/>
      <c r="D266" s="219" t="s">
        <v>147</v>
      </c>
      <c r="E266" s="260" t="s">
        <v>19</v>
      </c>
      <c r="F266" s="261" t="s">
        <v>180</v>
      </c>
      <c r="G266" s="259"/>
      <c r="H266" s="262">
        <v>0.64</v>
      </c>
      <c r="I266" s="263"/>
      <c r="J266" s="259"/>
      <c r="K266" s="259"/>
      <c r="L266" s="264"/>
      <c r="M266" s="265"/>
      <c r="N266" s="266"/>
      <c r="O266" s="266"/>
      <c r="P266" s="266"/>
      <c r="Q266" s="266"/>
      <c r="R266" s="266"/>
      <c r="S266" s="266"/>
      <c r="T266" s="267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T266" s="268" t="s">
        <v>147</v>
      </c>
      <c r="AU266" s="268" t="s">
        <v>141</v>
      </c>
      <c r="AV266" s="16" t="s">
        <v>140</v>
      </c>
      <c r="AW266" s="16" t="s">
        <v>37</v>
      </c>
      <c r="AX266" s="16" t="s">
        <v>84</v>
      </c>
      <c r="AY266" s="268" t="s">
        <v>133</v>
      </c>
    </row>
    <row r="267" spans="1:65" s="2" customFormat="1" ht="24.15" customHeight="1">
      <c r="A267" s="40"/>
      <c r="B267" s="41"/>
      <c r="C267" s="206" t="s">
        <v>348</v>
      </c>
      <c r="D267" s="206" t="s">
        <v>135</v>
      </c>
      <c r="E267" s="207" t="s">
        <v>357</v>
      </c>
      <c r="F267" s="208" t="s">
        <v>358</v>
      </c>
      <c r="G267" s="209" t="s">
        <v>138</v>
      </c>
      <c r="H267" s="210">
        <v>6.045</v>
      </c>
      <c r="I267" s="211"/>
      <c r="J267" s="212">
        <f>ROUND(I267*H267,2)</f>
        <v>0</v>
      </c>
      <c r="K267" s="208" t="s">
        <v>139</v>
      </c>
      <c r="L267" s="46"/>
      <c r="M267" s="213" t="s">
        <v>19</v>
      </c>
      <c r="N267" s="214" t="s">
        <v>48</v>
      </c>
      <c r="O267" s="86"/>
      <c r="P267" s="215">
        <f>O267*H267</f>
        <v>0</v>
      </c>
      <c r="Q267" s="215">
        <v>0</v>
      </c>
      <c r="R267" s="215">
        <f>Q267*H267</f>
        <v>0</v>
      </c>
      <c r="S267" s="215">
        <v>0</v>
      </c>
      <c r="T267" s="216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17" t="s">
        <v>140</v>
      </c>
      <c r="AT267" s="217" t="s">
        <v>135</v>
      </c>
      <c r="AU267" s="217" t="s">
        <v>141</v>
      </c>
      <c r="AY267" s="19" t="s">
        <v>133</v>
      </c>
      <c r="BE267" s="218">
        <f>IF(N267="základní",J267,0)</f>
        <v>0</v>
      </c>
      <c r="BF267" s="218">
        <f>IF(N267="snížená",J267,0)</f>
        <v>0</v>
      </c>
      <c r="BG267" s="218">
        <f>IF(N267="zákl. přenesená",J267,0)</f>
        <v>0</v>
      </c>
      <c r="BH267" s="218">
        <f>IF(N267="sníž. přenesená",J267,0)</f>
        <v>0</v>
      </c>
      <c r="BI267" s="218">
        <f>IF(N267="nulová",J267,0)</f>
        <v>0</v>
      </c>
      <c r="BJ267" s="19" t="s">
        <v>141</v>
      </c>
      <c r="BK267" s="218">
        <f>ROUND(I267*H267,2)</f>
        <v>0</v>
      </c>
      <c r="BL267" s="19" t="s">
        <v>140</v>
      </c>
      <c r="BM267" s="217" t="s">
        <v>779</v>
      </c>
    </row>
    <row r="268" spans="1:47" s="2" customFormat="1" ht="12">
      <c r="A268" s="40"/>
      <c r="B268" s="41"/>
      <c r="C268" s="42"/>
      <c r="D268" s="219" t="s">
        <v>143</v>
      </c>
      <c r="E268" s="42"/>
      <c r="F268" s="220" t="s">
        <v>360</v>
      </c>
      <c r="G268" s="42"/>
      <c r="H268" s="42"/>
      <c r="I268" s="221"/>
      <c r="J268" s="42"/>
      <c r="K268" s="42"/>
      <c r="L268" s="46"/>
      <c r="M268" s="222"/>
      <c r="N268" s="223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143</v>
      </c>
      <c r="AU268" s="19" t="s">
        <v>141</v>
      </c>
    </row>
    <row r="269" spans="1:47" s="2" customFormat="1" ht="12">
      <c r="A269" s="40"/>
      <c r="B269" s="41"/>
      <c r="C269" s="42"/>
      <c r="D269" s="224" t="s">
        <v>145</v>
      </c>
      <c r="E269" s="42"/>
      <c r="F269" s="225" t="s">
        <v>361</v>
      </c>
      <c r="G269" s="42"/>
      <c r="H269" s="42"/>
      <c r="I269" s="221"/>
      <c r="J269" s="42"/>
      <c r="K269" s="42"/>
      <c r="L269" s="46"/>
      <c r="M269" s="222"/>
      <c r="N269" s="223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145</v>
      </c>
      <c r="AU269" s="19" t="s">
        <v>141</v>
      </c>
    </row>
    <row r="270" spans="1:63" s="12" customFormat="1" ht="22.8" customHeight="1">
      <c r="A270" s="12"/>
      <c r="B270" s="190"/>
      <c r="C270" s="191"/>
      <c r="D270" s="192" t="s">
        <v>75</v>
      </c>
      <c r="E270" s="204" t="s">
        <v>362</v>
      </c>
      <c r="F270" s="204" t="s">
        <v>363</v>
      </c>
      <c r="G270" s="191"/>
      <c r="H270" s="191"/>
      <c r="I270" s="194"/>
      <c r="J270" s="205">
        <f>BK270</f>
        <v>0</v>
      </c>
      <c r="K270" s="191"/>
      <c r="L270" s="196"/>
      <c r="M270" s="197"/>
      <c r="N270" s="198"/>
      <c r="O270" s="198"/>
      <c r="P270" s="199">
        <f>SUM(P271:P286)</f>
        <v>0</v>
      </c>
      <c r="Q270" s="198"/>
      <c r="R270" s="199">
        <f>SUM(R271:R286)</f>
        <v>0</v>
      </c>
      <c r="S270" s="198"/>
      <c r="T270" s="200">
        <f>SUM(T271:T286)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01" t="s">
        <v>84</v>
      </c>
      <c r="AT270" s="202" t="s">
        <v>75</v>
      </c>
      <c r="AU270" s="202" t="s">
        <v>84</v>
      </c>
      <c r="AY270" s="201" t="s">
        <v>133</v>
      </c>
      <c r="BK270" s="203">
        <f>SUM(BK271:BK286)</f>
        <v>0</v>
      </c>
    </row>
    <row r="271" spans="1:65" s="2" customFormat="1" ht="24.15" customHeight="1">
      <c r="A271" s="40"/>
      <c r="B271" s="41"/>
      <c r="C271" s="206" t="s">
        <v>356</v>
      </c>
      <c r="D271" s="206" t="s">
        <v>135</v>
      </c>
      <c r="E271" s="207" t="s">
        <v>365</v>
      </c>
      <c r="F271" s="208" t="s">
        <v>366</v>
      </c>
      <c r="G271" s="209" t="s">
        <v>367</v>
      </c>
      <c r="H271" s="210">
        <v>4.252</v>
      </c>
      <c r="I271" s="211"/>
      <c r="J271" s="212">
        <f>ROUND(I271*H271,2)</f>
        <v>0</v>
      </c>
      <c r="K271" s="208" t="s">
        <v>139</v>
      </c>
      <c r="L271" s="46"/>
      <c r="M271" s="213" t="s">
        <v>19</v>
      </c>
      <c r="N271" s="214" t="s">
        <v>48</v>
      </c>
      <c r="O271" s="86"/>
      <c r="P271" s="215">
        <f>O271*H271</f>
        <v>0</v>
      </c>
      <c r="Q271" s="215">
        <v>0</v>
      </c>
      <c r="R271" s="215">
        <f>Q271*H271</f>
        <v>0</v>
      </c>
      <c r="S271" s="215">
        <v>0</v>
      </c>
      <c r="T271" s="216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17" t="s">
        <v>140</v>
      </c>
      <c r="AT271" s="217" t="s">
        <v>135</v>
      </c>
      <c r="AU271" s="217" t="s">
        <v>141</v>
      </c>
      <c r="AY271" s="19" t="s">
        <v>133</v>
      </c>
      <c r="BE271" s="218">
        <f>IF(N271="základní",J271,0)</f>
        <v>0</v>
      </c>
      <c r="BF271" s="218">
        <f>IF(N271="snížená",J271,0)</f>
        <v>0</v>
      </c>
      <c r="BG271" s="218">
        <f>IF(N271="zákl. přenesená",J271,0)</f>
        <v>0</v>
      </c>
      <c r="BH271" s="218">
        <f>IF(N271="sníž. přenesená",J271,0)</f>
        <v>0</v>
      </c>
      <c r="BI271" s="218">
        <f>IF(N271="nulová",J271,0)</f>
        <v>0</v>
      </c>
      <c r="BJ271" s="19" t="s">
        <v>141</v>
      </c>
      <c r="BK271" s="218">
        <f>ROUND(I271*H271,2)</f>
        <v>0</v>
      </c>
      <c r="BL271" s="19" t="s">
        <v>140</v>
      </c>
      <c r="BM271" s="217" t="s">
        <v>780</v>
      </c>
    </row>
    <row r="272" spans="1:47" s="2" customFormat="1" ht="12">
      <c r="A272" s="40"/>
      <c r="B272" s="41"/>
      <c r="C272" s="42"/>
      <c r="D272" s="219" t="s">
        <v>143</v>
      </c>
      <c r="E272" s="42"/>
      <c r="F272" s="220" t="s">
        <v>369</v>
      </c>
      <c r="G272" s="42"/>
      <c r="H272" s="42"/>
      <c r="I272" s="221"/>
      <c r="J272" s="42"/>
      <c r="K272" s="42"/>
      <c r="L272" s="46"/>
      <c r="M272" s="222"/>
      <c r="N272" s="223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143</v>
      </c>
      <c r="AU272" s="19" t="s">
        <v>141</v>
      </c>
    </row>
    <row r="273" spans="1:47" s="2" customFormat="1" ht="12">
      <c r="A273" s="40"/>
      <c r="B273" s="41"/>
      <c r="C273" s="42"/>
      <c r="D273" s="224" t="s">
        <v>145</v>
      </c>
      <c r="E273" s="42"/>
      <c r="F273" s="225" t="s">
        <v>370</v>
      </c>
      <c r="G273" s="42"/>
      <c r="H273" s="42"/>
      <c r="I273" s="221"/>
      <c r="J273" s="42"/>
      <c r="K273" s="42"/>
      <c r="L273" s="46"/>
      <c r="M273" s="222"/>
      <c r="N273" s="223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145</v>
      </c>
      <c r="AU273" s="19" t="s">
        <v>141</v>
      </c>
    </row>
    <row r="274" spans="1:65" s="2" customFormat="1" ht="24.15" customHeight="1">
      <c r="A274" s="40"/>
      <c r="B274" s="41"/>
      <c r="C274" s="206" t="s">
        <v>364</v>
      </c>
      <c r="D274" s="206" t="s">
        <v>135</v>
      </c>
      <c r="E274" s="207" t="s">
        <v>372</v>
      </c>
      <c r="F274" s="208" t="s">
        <v>373</v>
      </c>
      <c r="G274" s="209" t="s">
        <v>367</v>
      </c>
      <c r="H274" s="210">
        <v>4.252</v>
      </c>
      <c r="I274" s="211"/>
      <c r="J274" s="212">
        <f>ROUND(I274*H274,2)</f>
        <v>0</v>
      </c>
      <c r="K274" s="208" t="s">
        <v>139</v>
      </c>
      <c r="L274" s="46"/>
      <c r="M274" s="213" t="s">
        <v>19</v>
      </c>
      <c r="N274" s="214" t="s">
        <v>48</v>
      </c>
      <c r="O274" s="86"/>
      <c r="P274" s="215">
        <f>O274*H274</f>
        <v>0</v>
      </c>
      <c r="Q274" s="215">
        <v>0</v>
      </c>
      <c r="R274" s="215">
        <f>Q274*H274</f>
        <v>0</v>
      </c>
      <c r="S274" s="215">
        <v>0</v>
      </c>
      <c r="T274" s="216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17" t="s">
        <v>140</v>
      </c>
      <c r="AT274" s="217" t="s">
        <v>135</v>
      </c>
      <c r="AU274" s="217" t="s">
        <v>141</v>
      </c>
      <c r="AY274" s="19" t="s">
        <v>133</v>
      </c>
      <c r="BE274" s="218">
        <f>IF(N274="základní",J274,0)</f>
        <v>0</v>
      </c>
      <c r="BF274" s="218">
        <f>IF(N274="snížená",J274,0)</f>
        <v>0</v>
      </c>
      <c r="BG274" s="218">
        <f>IF(N274="zákl. přenesená",J274,0)</f>
        <v>0</v>
      </c>
      <c r="BH274" s="218">
        <f>IF(N274="sníž. přenesená",J274,0)</f>
        <v>0</v>
      </c>
      <c r="BI274" s="218">
        <f>IF(N274="nulová",J274,0)</f>
        <v>0</v>
      </c>
      <c r="BJ274" s="19" t="s">
        <v>141</v>
      </c>
      <c r="BK274" s="218">
        <f>ROUND(I274*H274,2)</f>
        <v>0</v>
      </c>
      <c r="BL274" s="19" t="s">
        <v>140</v>
      </c>
      <c r="BM274" s="217" t="s">
        <v>781</v>
      </c>
    </row>
    <row r="275" spans="1:47" s="2" customFormat="1" ht="12">
      <c r="A275" s="40"/>
      <c r="B275" s="41"/>
      <c r="C275" s="42"/>
      <c r="D275" s="219" t="s">
        <v>143</v>
      </c>
      <c r="E275" s="42"/>
      <c r="F275" s="220" t="s">
        <v>375</v>
      </c>
      <c r="G275" s="42"/>
      <c r="H275" s="42"/>
      <c r="I275" s="221"/>
      <c r="J275" s="42"/>
      <c r="K275" s="42"/>
      <c r="L275" s="46"/>
      <c r="M275" s="222"/>
      <c r="N275" s="223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143</v>
      </c>
      <c r="AU275" s="19" t="s">
        <v>141</v>
      </c>
    </row>
    <row r="276" spans="1:47" s="2" customFormat="1" ht="12">
      <c r="A276" s="40"/>
      <c r="B276" s="41"/>
      <c r="C276" s="42"/>
      <c r="D276" s="224" t="s">
        <v>145</v>
      </c>
      <c r="E276" s="42"/>
      <c r="F276" s="225" t="s">
        <v>376</v>
      </c>
      <c r="G276" s="42"/>
      <c r="H276" s="42"/>
      <c r="I276" s="221"/>
      <c r="J276" s="42"/>
      <c r="K276" s="42"/>
      <c r="L276" s="46"/>
      <c r="M276" s="222"/>
      <c r="N276" s="223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145</v>
      </c>
      <c r="AU276" s="19" t="s">
        <v>141</v>
      </c>
    </row>
    <row r="277" spans="1:65" s="2" customFormat="1" ht="24.15" customHeight="1">
      <c r="A277" s="40"/>
      <c r="B277" s="41"/>
      <c r="C277" s="206" t="s">
        <v>371</v>
      </c>
      <c r="D277" s="206" t="s">
        <v>135</v>
      </c>
      <c r="E277" s="207" t="s">
        <v>378</v>
      </c>
      <c r="F277" s="208" t="s">
        <v>379</v>
      </c>
      <c r="G277" s="209" t="s">
        <v>367</v>
      </c>
      <c r="H277" s="210">
        <v>17.008</v>
      </c>
      <c r="I277" s="211"/>
      <c r="J277" s="212">
        <f>ROUND(I277*H277,2)</f>
        <v>0</v>
      </c>
      <c r="K277" s="208" t="s">
        <v>139</v>
      </c>
      <c r="L277" s="46"/>
      <c r="M277" s="213" t="s">
        <v>19</v>
      </c>
      <c r="N277" s="214" t="s">
        <v>48</v>
      </c>
      <c r="O277" s="86"/>
      <c r="P277" s="215">
        <f>O277*H277</f>
        <v>0</v>
      </c>
      <c r="Q277" s="215">
        <v>0</v>
      </c>
      <c r="R277" s="215">
        <f>Q277*H277</f>
        <v>0</v>
      </c>
      <c r="S277" s="215">
        <v>0</v>
      </c>
      <c r="T277" s="216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17" t="s">
        <v>140</v>
      </c>
      <c r="AT277" s="217" t="s">
        <v>135</v>
      </c>
      <c r="AU277" s="217" t="s">
        <v>141</v>
      </c>
      <c r="AY277" s="19" t="s">
        <v>133</v>
      </c>
      <c r="BE277" s="218">
        <f>IF(N277="základní",J277,0)</f>
        <v>0</v>
      </c>
      <c r="BF277" s="218">
        <f>IF(N277="snížená",J277,0)</f>
        <v>0</v>
      </c>
      <c r="BG277" s="218">
        <f>IF(N277="zákl. přenesená",J277,0)</f>
        <v>0</v>
      </c>
      <c r="BH277" s="218">
        <f>IF(N277="sníž. přenesená",J277,0)</f>
        <v>0</v>
      </c>
      <c r="BI277" s="218">
        <f>IF(N277="nulová",J277,0)</f>
        <v>0</v>
      </c>
      <c r="BJ277" s="19" t="s">
        <v>141</v>
      </c>
      <c r="BK277" s="218">
        <f>ROUND(I277*H277,2)</f>
        <v>0</v>
      </c>
      <c r="BL277" s="19" t="s">
        <v>140</v>
      </c>
      <c r="BM277" s="217" t="s">
        <v>782</v>
      </c>
    </row>
    <row r="278" spans="1:47" s="2" customFormat="1" ht="12">
      <c r="A278" s="40"/>
      <c r="B278" s="41"/>
      <c r="C278" s="42"/>
      <c r="D278" s="219" t="s">
        <v>143</v>
      </c>
      <c r="E278" s="42"/>
      <c r="F278" s="220" t="s">
        <v>381</v>
      </c>
      <c r="G278" s="42"/>
      <c r="H278" s="42"/>
      <c r="I278" s="221"/>
      <c r="J278" s="42"/>
      <c r="K278" s="42"/>
      <c r="L278" s="46"/>
      <c r="M278" s="222"/>
      <c r="N278" s="223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143</v>
      </c>
      <c r="AU278" s="19" t="s">
        <v>141</v>
      </c>
    </row>
    <row r="279" spans="1:47" s="2" customFormat="1" ht="12">
      <c r="A279" s="40"/>
      <c r="B279" s="41"/>
      <c r="C279" s="42"/>
      <c r="D279" s="224" t="s">
        <v>145</v>
      </c>
      <c r="E279" s="42"/>
      <c r="F279" s="225" t="s">
        <v>382</v>
      </c>
      <c r="G279" s="42"/>
      <c r="H279" s="42"/>
      <c r="I279" s="221"/>
      <c r="J279" s="42"/>
      <c r="K279" s="42"/>
      <c r="L279" s="46"/>
      <c r="M279" s="222"/>
      <c r="N279" s="223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145</v>
      </c>
      <c r="AU279" s="19" t="s">
        <v>141</v>
      </c>
    </row>
    <row r="280" spans="1:51" s="13" customFormat="1" ht="12">
      <c r="A280" s="13"/>
      <c r="B280" s="226"/>
      <c r="C280" s="227"/>
      <c r="D280" s="219" t="s">
        <v>147</v>
      </c>
      <c r="E280" s="227"/>
      <c r="F280" s="229" t="s">
        <v>783</v>
      </c>
      <c r="G280" s="227"/>
      <c r="H280" s="230">
        <v>17.008</v>
      </c>
      <c r="I280" s="231"/>
      <c r="J280" s="227"/>
      <c r="K280" s="227"/>
      <c r="L280" s="232"/>
      <c r="M280" s="233"/>
      <c r="N280" s="234"/>
      <c r="O280" s="234"/>
      <c r="P280" s="234"/>
      <c r="Q280" s="234"/>
      <c r="R280" s="234"/>
      <c r="S280" s="234"/>
      <c r="T280" s="235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6" t="s">
        <v>147</v>
      </c>
      <c r="AU280" s="236" t="s">
        <v>141</v>
      </c>
      <c r="AV280" s="13" t="s">
        <v>141</v>
      </c>
      <c r="AW280" s="13" t="s">
        <v>4</v>
      </c>
      <c r="AX280" s="13" t="s">
        <v>84</v>
      </c>
      <c r="AY280" s="236" t="s">
        <v>133</v>
      </c>
    </row>
    <row r="281" spans="1:65" s="2" customFormat="1" ht="33" customHeight="1">
      <c r="A281" s="40"/>
      <c r="B281" s="41"/>
      <c r="C281" s="206" t="s">
        <v>377</v>
      </c>
      <c r="D281" s="206" t="s">
        <v>135</v>
      </c>
      <c r="E281" s="207" t="s">
        <v>385</v>
      </c>
      <c r="F281" s="208" t="s">
        <v>386</v>
      </c>
      <c r="G281" s="209" t="s">
        <v>367</v>
      </c>
      <c r="H281" s="210">
        <v>3.887</v>
      </c>
      <c r="I281" s="211"/>
      <c r="J281" s="212">
        <f>ROUND(I281*H281,2)</f>
        <v>0</v>
      </c>
      <c r="K281" s="208" t="s">
        <v>139</v>
      </c>
      <c r="L281" s="46"/>
      <c r="M281" s="213" t="s">
        <v>19</v>
      </c>
      <c r="N281" s="214" t="s">
        <v>48</v>
      </c>
      <c r="O281" s="86"/>
      <c r="P281" s="215">
        <f>O281*H281</f>
        <v>0</v>
      </c>
      <c r="Q281" s="215">
        <v>0</v>
      </c>
      <c r="R281" s="215">
        <f>Q281*H281</f>
        <v>0</v>
      </c>
      <c r="S281" s="215">
        <v>0</v>
      </c>
      <c r="T281" s="216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17" t="s">
        <v>140</v>
      </c>
      <c r="AT281" s="217" t="s">
        <v>135</v>
      </c>
      <c r="AU281" s="217" t="s">
        <v>141</v>
      </c>
      <c r="AY281" s="19" t="s">
        <v>133</v>
      </c>
      <c r="BE281" s="218">
        <f>IF(N281="základní",J281,0)</f>
        <v>0</v>
      </c>
      <c r="BF281" s="218">
        <f>IF(N281="snížená",J281,0)</f>
        <v>0</v>
      </c>
      <c r="BG281" s="218">
        <f>IF(N281="zákl. přenesená",J281,0)</f>
        <v>0</v>
      </c>
      <c r="BH281" s="218">
        <f>IF(N281="sníž. přenesená",J281,0)</f>
        <v>0</v>
      </c>
      <c r="BI281" s="218">
        <f>IF(N281="nulová",J281,0)</f>
        <v>0</v>
      </c>
      <c r="BJ281" s="19" t="s">
        <v>141</v>
      </c>
      <c r="BK281" s="218">
        <f>ROUND(I281*H281,2)</f>
        <v>0</v>
      </c>
      <c r="BL281" s="19" t="s">
        <v>140</v>
      </c>
      <c r="BM281" s="217" t="s">
        <v>784</v>
      </c>
    </row>
    <row r="282" spans="1:47" s="2" customFormat="1" ht="12">
      <c r="A282" s="40"/>
      <c r="B282" s="41"/>
      <c r="C282" s="42"/>
      <c r="D282" s="219" t="s">
        <v>143</v>
      </c>
      <c r="E282" s="42"/>
      <c r="F282" s="220" t="s">
        <v>388</v>
      </c>
      <c r="G282" s="42"/>
      <c r="H282" s="42"/>
      <c r="I282" s="221"/>
      <c r="J282" s="42"/>
      <c r="K282" s="42"/>
      <c r="L282" s="46"/>
      <c r="M282" s="222"/>
      <c r="N282" s="223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143</v>
      </c>
      <c r="AU282" s="19" t="s">
        <v>141</v>
      </c>
    </row>
    <row r="283" spans="1:47" s="2" customFormat="1" ht="12">
      <c r="A283" s="40"/>
      <c r="B283" s="41"/>
      <c r="C283" s="42"/>
      <c r="D283" s="224" t="s">
        <v>145</v>
      </c>
      <c r="E283" s="42"/>
      <c r="F283" s="225" t="s">
        <v>389</v>
      </c>
      <c r="G283" s="42"/>
      <c r="H283" s="42"/>
      <c r="I283" s="221"/>
      <c r="J283" s="42"/>
      <c r="K283" s="42"/>
      <c r="L283" s="46"/>
      <c r="M283" s="222"/>
      <c r="N283" s="223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145</v>
      </c>
      <c r="AU283" s="19" t="s">
        <v>141</v>
      </c>
    </row>
    <row r="284" spans="1:65" s="2" customFormat="1" ht="33" customHeight="1">
      <c r="A284" s="40"/>
      <c r="B284" s="41"/>
      <c r="C284" s="206" t="s">
        <v>384</v>
      </c>
      <c r="D284" s="206" t="s">
        <v>135</v>
      </c>
      <c r="E284" s="207" t="s">
        <v>391</v>
      </c>
      <c r="F284" s="208" t="s">
        <v>392</v>
      </c>
      <c r="G284" s="209" t="s">
        <v>367</v>
      </c>
      <c r="H284" s="210">
        <v>0.364</v>
      </c>
      <c r="I284" s="211"/>
      <c r="J284" s="212">
        <f>ROUND(I284*H284,2)</f>
        <v>0</v>
      </c>
      <c r="K284" s="208" t="s">
        <v>139</v>
      </c>
      <c r="L284" s="46"/>
      <c r="M284" s="213" t="s">
        <v>19</v>
      </c>
      <c r="N284" s="214" t="s">
        <v>48</v>
      </c>
      <c r="O284" s="86"/>
      <c r="P284" s="215">
        <f>O284*H284</f>
        <v>0</v>
      </c>
      <c r="Q284" s="215">
        <v>0</v>
      </c>
      <c r="R284" s="215">
        <f>Q284*H284</f>
        <v>0</v>
      </c>
      <c r="S284" s="215">
        <v>0</v>
      </c>
      <c r="T284" s="216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17" t="s">
        <v>140</v>
      </c>
      <c r="AT284" s="217" t="s">
        <v>135</v>
      </c>
      <c r="AU284" s="217" t="s">
        <v>141</v>
      </c>
      <c r="AY284" s="19" t="s">
        <v>133</v>
      </c>
      <c r="BE284" s="218">
        <f>IF(N284="základní",J284,0)</f>
        <v>0</v>
      </c>
      <c r="BF284" s="218">
        <f>IF(N284="snížená",J284,0)</f>
        <v>0</v>
      </c>
      <c r="BG284" s="218">
        <f>IF(N284="zákl. přenesená",J284,0)</f>
        <v>0</v>
      </c>
      <c r="BH284" s="218">
        <f>IF(N284="sníž. přenesená",J284,0)</f>
        <v>0</v>
      </c>
      <c r="BI284" s="218">
        <f>IF(N284="nulová",J284,0)</f>
        <v>0</v>
      </c>
      <c r="BJ284" s="19" t="s">
        <v>141</v>
      </c>
      <c r="BK284" s="218">
        <f>ROUND(I284*H284,2)</f>
        <v>0</v>
      </c>
      <c r="BL284" s="19" t="s">
        <v>140</v>
      </c>
      <c r="BM284" s="217" t="s">
        <v>785</v>
      </c>
    </row>
    <row r="285" spans="1:47" s="2" customFormat="1" ht="12">
      <c r="A285" s="40"/>
      <c r="B285" s="41"/>
      <c r="C285" s="42"/>
      <c r="D285" s="219" t="s">
        <v>143</v>
      </c>
      <c r="E285" s="42"/>
      <c r="F285" s="220" t="s">
        <v>394</v>
      </c>
      <c r="G285" s="42"/>
      <c r="H285" s="42"/>
      <c r="I285" s="221"/>
      <c r="J285" s="42"/>
      <c r="K285" s="42"/>
      <c r="L285" s="46"/>
      <c r="M285" s="222"/>
      <c r="N285" s="223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143</v>
      </c>
      <c r="AU285" s="19" t="s">
        <v>141</v>
      </c>
    </row>
    <row r="286" spans="1:47" s="2" customFormat="1" ht="12">
      <c r="A286" s="40"/>
      <c r="B286" s="41"/>
      <c r="C286" s="42"/>
      <c r="D286" s="224" t="s">
        <v>145</v>
      </c>
      <c r="E286" s="42"/>
      <c r="F286" s="225" t="s">
        <v>395</v>
      </c>
      <c r="G286" s="42"/>
      <c r="H286" s="42"/>
      <c r="I286" s="221"/>
      <c r="J286" s="42"/>
      <c r="K286" s="42"/>
      <c r="L286" s="46"/>
      <c r="M286" s="222"/>
      <c r="N286" s="223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145</v>
      </c>
      <c r="AU286" s="19" t="s">
        <v>141</v>
      </c>
    </row>
    <row r="287" spans="1:63" s="12" customFormat="1" ht="22.8" customHeight="1">
      <c r="A287" s="12"/>
      <c r="B287" s="190"/>
      <c r="C287" s="191"/>
      <c r="D287" s="192" t="s">
        <v>75</v>
      </c>
      <c r="E287" s="204" t="s">
        <v>396</v>
      </c>
      <c r="F287" s="204" t="s">
        <v>397</v>
      </c>
      <c r="G287" s="191"/>
      <c r="H287" s="191"/>
      <c r="I287" s="194"/>
      <c r="J287" s="205">
        <f>BK287</f>
        <v>0</v>
      </c>
      <c r="K287" s="191"/>
      <c r="L287" s="196"/>
      <c r="M287" s="197"/>
      <c r="N287" s="198"/>
      <c r="O287" s="198"/>
      <c r="P287" s="199">
        <f>SUM(P288:P290)</f>
        <v>0</v>
      </c>
      <c r="Q287" s="198"/>
      <c r="R287" s="199">
        <f>SUM(R288:R290)</f>
        <v>0</v>
      </c>
      <c r="S287" s="198"/>
      <c r="T287" s="200">
        <f>SUM(T288:T290)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01" t="s">
        <v>84</v>
      </c>
      <c r="AT287" s="202" t="s">
        <v>75</v>
      </c>
      <c r="AU287" s="202" t="s">
        <v>84</v>
      </c>
      <c r="AY287" s="201" t="s">
        <v>133</v>
      </c>
      <c r="BK287" s="203">
        <f>SUM(BK288:BK290)</f>
        <v>0</v>
      </c>
    </row>
    <row r="288" spans="1:65" s="2" customFormat="1" ht="21.75" customHeight="1">
      <c r="A288" s="40"/>
      <c r="B288" s="41"/>
      <c r="C288" s="206" t="s">
        <v>390</v>
      </c>
      <c r="D288" s="206" t="s">
        <v>135</v>
      </c>
      <c r="E288" s="207" t="s">
        <v>399</v>
      </c>
      <c r="F288" s="208" t="s">
        <v>400</v>
      </c>
      <c r="G288" s="209" t="s">
        <v>367</v>
      </c>
      <c r="H288" s="210">
        <v>1.88</v>
      </c>
      <c r="I288" s="211"/>
      <c r="J288" s="212">
        <f>ROUND(I288*H288,2)</f>
        <v>0</v>
      </c>
      <c r="K288" s="208" t="s">
        <v>139</v>
      </c>
      <c r="L288" s="46"/>
      <c r="M288" s="213" t="s">
        <v>19</v>
      </c>
      <c r="N288" s="214" t="s">
        <v>48</v>
      </c>
      <c r="O288" s="86"/>
      <c r="P288" s="215">
        <f>O288*H288</f>
        <v>0</v>
      </c>
      <c r="Q288" s="215">
        <v>0</v>
      </c>
      <c r="R288" s="215">
        <f>Q288*H288</f>
        <v>0</v>
      </c>
      <c r="S288" s="215">
        <v>0</v>
      </c>
      <c r="T288" s="216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17" t="s">
        <v>140</v>
      </c>
      <c r="AT288" s="217" t="s">
        <v>135</v>
      </c>
      <c r="AU288" s="217" t="s">
        <v>141</v>
      </c>
      <c r="AY288" s="19" t="s">
        <v>133</v>
      </c>
      <c r="BE288" s="218">
        <f>IF(N288="základní",J288,0)</f>
        <v>0</v>
      </c>
      <c r="BF288" s="218">
        <f>IF(N288="snížená",J288,0)</f>
        <v>0</v>
      </c>
      <c r="BG288" s="218">
        <f>IF(N288="zákl. přenesená",J288,0)</f>
        <v>0</v>
      </c>
      <c r="BH288" s="218">
        <f>IF(N288="sníž. přenesená",J288,0)</f>
        <v>0</v>
      </c>
      <c r="BI288" s="218">
        <f>IF(N288="nulová",J288,0)</f>
        <v>0</v>
      </c>
      <c r="BJ288" s="19" t="s">
        <v>141</v>
      </c>
      <c r="BK288" s="218">
        <f>ROUND(I288*H288,2)</f>
        <v>0</v>
      </c>
      <c r="BL288" s="19" t="s">
        <v>140</v>
      </c>
      <c r="BM288" s="217" t="s">
        <v>786</v>
      </c>
    </row>
    <row r="289" spans="1:47" s="2" customFormat="1" ht="12">
      <c r="A289" s="40"/>
      <c r="B289" s="41"/>
      <c r="C289" s="42"/>
      <c r="D289" s="219" t="s">
        <v>143</v>
      </c>
      <c r="E289" s="42"/>
      <c r="F289" s="220" t="s">
        <v>402</v>
      </c>
      <c r="G289" s="42"/>
      <c r="H289" s="42"/>
      <c r="I289" s="221"/>
      <c r="J289" s="42"/>
      <c r="K289" s="42"/>
      <c r="L289" s="46"/>
      <c r="M289" s="222"/>
      <c r="N289" s="223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143</v>
      </c>
      <c r="AU289" s="19" t="s">
        <v>141</v>
      </c>
    </row>
    <row r="290" spans="1:47" s="2" customFormat="1" ht="12">
      <c r="A290" s="40"/>
      <c r="B290" s="41"/>
      <c r="C290" s="42"/>
      <c r="D290" s="224" t="s">
        <v>145</v>
      </c>
      <c r="E290" s="42"/>
      <c r="F290" s="225" t="s">
        <v>403</v>
      </c>
      <c r="G290" s="42"/>
      <c r="H290" s="42"/>
      <c r="I290" s="221"/>
      <c r="J290" s="42"/>
      <c r="K290" s="42"/>
      <c r="L290" s="46"/>
      <c r="M290" s="222"/>
      <c r="N290" s="223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9" t="s">
        <v>145</v>
      </c>
      <c r="AU290" s="19" t="s">
        <v>141</v>
      </c>
    </row>
    <row r="291" spans="1:63" s="12" customFormat="1" ht="25.9" customHeight="1">
      <c r="A291" s="12"/>
      <c r="B291" s="190"/>
      <c r="C291" s="191"/>
      <c r="D291" s="192" t="s">
        <v>75</v>
      </c>
      <c r="E291" s="193" t="s">
        <v>404</v>
      </c>
      <c r="F291" s="193" t="s">
        <v>405</v>
      </c>
      <c r="G291" s="191"/>
      <c r="H291" s="191"/>
      <c r="I291" s="194"/>
      <c r="J291" s="195">
        <f>BK291</f>
        <v>0</v>
      </c>
      <c r="K291" s="191"/>
      <c r="L291" s="196"/>
      <c r="M291" s="197"/>
      <c r="N291" s="198"/>
      <c r="O291" s="198"/>
      <c r="P291" s="199">
        <f>P292+P327+P346+P361+P411+P421</f>
        <v>0</v>
      </c>
      <c r="Q291" s="198"/>
      <c r="R291" s="199">
        <f>R292+R327+R346+R361+R411+R421</f>
        <v>0.37169620000000003</v>
      </c>
      <c r="S291" s="198"/>
      <c r="T291" s="200">
        <f>T292+T327+T346+T361+T411+T421</f>
        <v>0.6318124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01" t="s">
        <v>141</v>
      </c>
      <c r="AT291" s="202" t="s">
        <v>75</v>
      </c>
      <c r="AU291" s="202" t="s">
        <v>76</v>
      </c>
      <c r="AY291" s="201" t="s">
        <v>133</v>
      </c>
      <c r="BK291" s="203">
        <f>BK292+BK327+BK346+BK361+BK411+BK421</f>
        <v>0</v>
      </c>
    </row>
    <row r="292" spans="1:63" s="12" customFormat="1" ht="22.8" customHeight="1">
      <c r="A292" s="12"/>
      <c r="B292" s="190"/>
      <c r="C292" s="191"/>
      <c r="D292" s="192" t="s">
        <v>75</v>
      </c>
      <c r="E292" s="204" t="s">
        <v>406</v>
      </c>
      <c r="F292" s="204" t="s">
        <v>407</v>
      </c>
      <c r="G292" s="191"/>
      <c r="H292" s="191"/>
      <c r="I292" s="194"/>
      <c r="J292" s="205">
        <f>BK292</f>
        <v>0</v>
      </c>
      <c r="K292" s="191"/>
      <c r="L292" s="196"/>
      <c r="M292" s="197"/>
      <c r="N292" s="198"/>
      <c r="O292" s="198"/>
      <c r="P292" s="199">
        <f>SUM(P293:P326)</f>
        <v>0</v>
      </c>
      <c r="Q292" s="198"/>
      <c r="R292" s="199">
        <f>SUM(R293:R326)</f>
        <v>0.07951340000000001</v>
      </c>
      <c r="S292" s="198"/>
      <c r="T292" s="200">
        <f>SUM(T293:T326)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01" t="s">
        <v>141</v>
      </c>
      <c r="AT292" s="202" t="s">
        <v>75</v>
      </c>
      <c r="AU292" s="202" t="s">
        <v>84</v>
      </c>
      <c r="AY292" s="201" t="s">
        <v>133</v>
      </c>
      <c r="BK292" s="203">
        <f>SUM(BK293:BK326)</f>
        <v>0</v>
      </c>
    </row>
    <row r="293" spans="1:65" s="2" customFormat="1" ht="33" customHeight="1">
      <c r="A293" s="40"/>
      <c r="B293" s="41"/>
      <c r="C293" s="206" t="s">
        <v>398</v>
      </c>
      <c r="D293" s="206" t="s">
        <v>135</v>
      </c>
      <c r="E293" s="207" t="s">
        <v>409</v>
      </c>
      <c r="F293" s="208" t="s">
        <v>410</v>
      </c>
      <c r="G293" s="209" t="s">
        <v>138</v>
      </c>
      <c r="H293" s="210">
        <v>16.484</v>
      </c>
      <c r="I293" s="211"/>
      <c r="J293" s="212">
        <f>ROUND(I293*H293,2)</f>
        <v>0</v>
      </c>
      <c r="K293" s="208" t="s">
        <v>139</v>
      </c>
      <c r="L293" s="46"/>
      <c r="M293" s="213" t="s">
        <v>19</v>
      </c>
      <c r="N293" s="214" t="s">
        <v>48</v>
      </c>
      <c r="O293" s="86"/>
      <c r="P293" s="215">
        <f>O293*H293</f>
        <v>0</v>
      </c>
      <c r="Q293" s="215">
        <v>0.00091</v>
      </c>
      <c r="R293" s="215">
        <f>Q293*H293</f>
        <v>0.015000440000000002</v>
      </c>
      <c r="S293" s="215">
        <v>0</v>
      </c>
      <c r="T293" s="216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17" t="s">
        <v>253</v>
      </c>
      <c r="AT293" s="217" t="s">
        <v>135</v>
      </c>
      <c r="AU293" s="217" t="s">
        <v>141</v>
      </c>
      <c r="AY293" s="19" t="s">
        <v>133</v>
      </c>
      <c r="BE293" s="218">
        <f>IF(N293="základní",J293,0)</f>
        <v>0</v>
      </c>
      <c r="BF293" s="218">
        <f>IF(N293="snížená",J293,0)</f>
        <v>0</v>
      </c>
      <c r="BG293" s="218">
        <f>IF(N293="zákl. přenesená",J293,0)</f>
        <v>0</v>
      </c>
      <c r="BH293" s="218">
        <f>IF(N293="sníž. přenesená",J293,0)</f>
        <v>0</v>
      </c>
      <c r="BI293" s="218">
        <f>IF(N293="nulová",J293,0)</f>
        <v>0</v>
      </c>
      <c r="BJ293" s="19" t="s">
        <v>141</v>
      </c>
      <c r="BK293" s="218">
        <f>ROUND(I293*H293,2)</f>
        <v>0</v>
      </c>
      <c r="BL293" s="19" t="s">
        <v>253</v>
      </c>
      <c r="BM293" s="217" t="s">
        <v>787</v>
      </c>
    </row>
    <row r="294" spans="1:47" s="2" customFormat="1" ht="12">
      <c r="A294" s="40"/>
      <c r="B294" s="41"/>
      <c r="C294" s="42"/>
      <c r="D294" s="219" t="s">
        <v>143</v>
      </c>
      <c r="E294" s="42"/>
      <c r="F294" s="220" t="s">
        <v>412</v>
      </c>
      <c r="G294" s="42"/>
      <c r="H294" s="42"/>
      <c r="I294" s="221"/>
      <c r="J294" s="42"/>
      <c r="K294" s="42"/>
      <c r="L294" s="46"/>
      <c r="M294" s="222"/>
      <c r="N294" s="223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143</v>
      </c>
      <c r="AU294" s="19" t="s">
        <v>141</v>
      </c>
    </row>
    <row r="295" spans="1:47" s="2" customFormat="1" ht="12">
      <c r="A295" s="40"/>
      <c r="B295" s="41"/>
      <c r="C295" s="42"/>
      <c r="D295" s="224" t="s">
        <v>145</v>
      </c>
      <c r="E295" s="42"/>
      <c r="F295" s="225" t="s">
        <v>413</v>
      </c>
      <c r="G295" s="42"/>
      <c r="H295" s="42"/>
      <c r="I295" s="221"/>
      <c r="J295" s="42"/>
      <c r="K295" s="42"/>
      <c r="L295" s="46"/>
      <c r="M295" s="222"/>
      <c r="N295" s="223"/>
      <c r="O295" s="86"/>
      <c r="P295" s="86"/>
      <c r="Q295" s="86"/>
      <c r="R295" s="86"/>
      <c r="S295" s="86"/>
      <c r="T295" s="87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9" t="s">
        <v>145</v>
      </c>
      <c r="AU295" s="19" t="s">
        <v>141</v>
      </c>
    </row>
    <row r="296" spans="1:51" s="14" customFormat="1" ht="12">
      <c r="A296" s="14"/>
      <c r="B296" s="237"/>
      <c r="C296" s="238"/>
      <c r="D296" s="219" t="s">
        <v>147</v>
      </c>
      <c r="E296" s="239" t="s">
        <v>19</v>
      </c>
      <c r="F296" s="240" t="s">
        <v>171</v>
      </c>
      <c r="G296" s="238"/>
      <c r="H296" s="239" t="s">
        <v>19</v>
      </c>
      <c r="I296" s="241"/>
      <c r="J296" s="238"/>
      <c r="K296" s="238"/>
      <c r="L296" s="242"/>
      <c r="M296" s="243"/>
      <c r="N296" s="244"/>
      <c r="O296" s="244"/>
      <c r="P296" s="244"/>
      <c r="Q296" s="244"/>
      <c r="R296" s="244"/>
      <c r="S296" s="244"/>
      <c r="T296" s="245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6" t="s">
        <v>147</v>
      </c>
      <c r="AU296" s="246" t="s">
        <v>141</v>
      </c>
      <c r="AV296" s="14" t="s">
        <v>84</v>
      </c>
      <c r="AW296" s="14" t="s">
        <v>37</v>
      </c>
      <c r="AX296" s="14" t="s">
        <v>76</v>
      </c>
      <c r="AY296" s="246" t="s">
        <v>133</v>
      </c>
    </row>
    <row r="297" spans="1:51" s="13" customFormat="1" ht="12">
      <c r="A297" s="13"/>
      <c r="B297" s="226"/>
      <c r="C297" s="227"/>
      <c r="D297" s="219" t="s">
        <v>147</v>
      </c>
      <c r="E297" s="228" t="s">
        <v>19</v>
      </c>
      <c r="F297" s="229" t="s">
        <v>776</v>
      </c>
      <c r="G297" s="227"/>
      <c r="H297" s="230">
        <v>19.042</v>
      </c>
      <c r="I297" s="231"/>
      <c r="J297" s="227"/>
      <c r="K297" s="227"/>
      <c r="L297" s="232"/>
      <c r="M297" s="233"/>
      <c r="N297" s="234"/>
      <c r="O297" s="234"/>
      <c r="P297" s="234"/>
      <c r="Q297" s="234"/>
      <c r="R297" s="234"/>
      <c r="S297" s="234"/>
      <c r="T297" s="235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6" t="s">
        <v>147</v>
      </c>
      <c r="AU297" s="236" t="s">
        <v>141</v>
      </c>
      <c r="AV297" s="13" t="s">
        <v>141</v>
      </c>
      <c r="AW297" s="13" t="s">
        <v>37</v>
      </c>
      <c r="AX297" s="13" t="s">
        <v>76</v>
      </c>
      <c r="AY297" s="236" t="s">
        <v>133</v>
      </c>
    </row>
    <row r="298" spans="1:51" s="13" customFormat="1" ht="12">
      <c r="A298" s="13"/>
      <c r="B298" s="226"/>
      <c r="C298" s="227"/>
      <c r="D298" s="219" t="s">
        <v>147</v>
      </c>
      <c r="E298" s="228" t="s">
        <v>19</v>
      </c>
      <c r="F298" s="229" t="s">
        <v>745</v>
      </c>
      <c r="G298" s="227"/>
      <c r="H298" s="230">
        <v>-0.734</v>
      </c>
      <c r="I298" s="231"/>
      <c r="J298" s="227"/>
      <c r="K298" s="227"/>
      <c r="L298" s="232"/>
      <c r="M298" s="233"/>
      <c r="N298" s="234"/>
      <c r="O298" s="234"/>
      <c r="P298" s="234"/>
      <c r="Q298" s="234"/>
      <c r="R298" s="234"/>
      <c r="S298" s="234"/>
      <c r="T298" s="235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6" t="s">
        <v>147</v>
      </c>
      <c r="AU298" s="236" t="s">
        <v>141</v>
      </c>
      <c r="AV298" s="13" t="s">
        <v>141</v>
      </c>
      <c r="AW298" s="13" t="s">
        <v>37</v>
      </c>
      <c r="AX298" s="13" t="s">
        <v>76</v>
      </c>
      <c r="AY298" s="236" t="s">
        <v>133</v>
      </c>
    </row>
    <row r="299" spans="1:51" s="13" customFormat="1" ht="12">
      <c r="A299" s="13"/>
      <c r="B299" s="226"/>
      <c r="C299" s="227"/>
      <c r="D299" s="219" t="s">
        <v>147</v>
      </c>
      <c r="E299" s="228" t="s">
        <v>19</v>
      </c>
      <c r="F299" s="229" t="s">
        <v>746</v>
      </c>
      <c r="G299" s="227"/>
      <c r="H299" s="230">
        <v>-4.649</v>
      </c>
      <c r="I299" s="231"/>
      <c r="J299" s="227"/>
      <c r="K299" s="227"/>
      <c r="L299" s="232"/>
      <c r="M299" s="233"/>
      <c r="N299" s="234"/>
      <c r="O299" s="234"/>
      <c r="P299" s="234"/>
      <c r="Q299" s="234"/>
      <c r="R299" s="234"/>
      <c r="S299" s="234"/>
      <c r="T299" s="235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6" t="s">
        <v>147</v>
      </c>
      <c r="AU299" s="236" t="s">
        <v>141</v>
      </c>
      <c r="AV299" s="13" t="s">
        <v>141</v>
      </c>
      <c r="AW299" s="13" t="s">
        <v>37</v>
      </c>
      <c r="AX299" s="13" t="s">
        <v>76</v>
      </c>
      <c r="AY299" s="236" t="s">
        <v>133</v>
      </c>
    </row>
    <row r="300" spans="1:51" s="13" customFormat="1" ht="12">
      <c r="A300" s="13"/>
      <c r="B300" s="226"/>
      <c r="C300" s="227"/>
      <c r="D300" s="219" t="s">
        <v>147</v>
      </c>
      <c r="E300" s="228" t="s">
        <v>19</v>
      </c>
      <c r="F300" s="229" t="s">
        <v>747</v>
      </c>
      <c r="G300" s="227"/>
      <c r="H300" s="230">
        <v>1.656</v>
      </c>
      <c r="I300" s="231"/>
      <c r="J300" s="227"/>
      <c r="K300" s="227"/>
      <c r="L300" s="232"/>
      <c r="M300" s="233"/>
      <c r="N300" s="234"/>
      <c r="O300" s="234"/>
      <c r="P300" s="234"/>
      <c r="Q300" s="234"/>
      <c r="R300" s="234"/>
      <c r="S300" s="234"/>
      <c r="T300" s="235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6" t="s">
        <v>147</v>
      </c>
      <c r="AU300" s="236" t="s">
        <v>141</v>
      </c>
      <c r="AV300" s="13" t="s">
        <v>141</v>
      </c>
      <c r="AW300" s="13" t="s">
        <v>37</v>
      </c>
      <c r="AX300" s="13" t="s">
        <v>76</v>
      </c>
      <c r="AY300" s="236" t="s">
        <v>133</v>
      </c>
    </row>
    <row r="301" spans="1:51" s="13" customFormat="1" ht="12">
      <c r="A301" s="13"/>
      <c r="B301" s="226"/>
      <c r="C301" s="227"/>
      <c r="D301" s="219" t="s">
        <v>147</v>
      </c>
      <c r="E301" s="228" t="s">
        <v>19</v>
      </c>
      <c r="F301" s="229" t="s">
        <v>748</v>
      </c>
      <c r="G301" s="227"/>
      <c r="H301" s="230">
        <v>1.169</v>
      </c>
      <c r="I301" s="231"/>
      <c r="J301" s="227"/>
      <c r="K301" s="227"/>
      <c r="L301" s="232"/>
      <c r="M301" s="233"/>
      <c r="N301" s="234"/>
      <c r="O301" s="234"/>
      <c r="P301" s="234"/>
      <c r="Q301" s="234"/>
      <c r="R301" s="234"/>
      <c r="S301" s="234"/>
      <c r="T301" s="235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6" t="s">
        <v>147</v>
      </c>
      <c r="AU301" s="236" t="s">
        <v>141</v>
      </c>
      <c r="AV301" s="13" t="s">
        <v>141</v>
      </c>
      <c r="AW301" s="13" t="s">
        <v>37</v>
      </c>
      <c r="AX301" s="13" t="s">
        <v>76</v>
      </c>
      <c r="AY301" s="236" t="s">
        <v>133</v>
      </c>
    </row>
    <row r="302" spans="1:51" s="16" customFormat="1" ht="12">
      <c r="A302" s="16"/>
      <c r="B302" s="258"/>
      <c r="C302" s="259"/>
      <c r="D302" s="219" t="s">
        <v>147</v>
      </c>
      <c r="E302" s="260" t="s">
        <v>19</v>
      </c>
      <c r="F302" s="261" t="s">
        <v>180</v>
      </c>
      <c r="G302" s="259"/>
      <c r="H302" s="262">
        <v>16.484</v>
      </c>
      <c r="I302" s="263"/>
      <c r="J302" s="259"/>
      <c r="K302" s="259"/>
      <c r="L302" s="264"/>
      <c r="M302" s="265"/>
      <c r="N302" s="266"/>
      <c r="O302" s="266"/>
      <c r="P302" s="266"/>
      <c r="Q302" s="266"/>
      <c r="R302" s="266"/>
      <c r="S302" s="266"/>
      <c r="T302" s="267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T302" s="268" t="s">
        <v>147</v>
      </c>
      <c r="AU302" s="268" t="s">
        <v>141</v>
      </c>
      <c r="AV302" s="16" t="s">
        <v>140</v>
      </c>
      <c r="AW302" s="16" t="s">
        <v>37</v>
      </c>
      <c r="AX302" s="16" t="s">
        <v>84</v>
      </c>
      <c r="AY302" s="268" t="s">
        <v>133</v>
      </c>
    </row>
    <row r="303" spans="1:65" s="2" customFormat="1" ht="24.15" customHeight="1">
      <c r="A303" s="40"/>
      <c r="B303" s="41"/>
      <c r="C303" s="206" t="s">
        <v>408</v>
      </c>
      <c r="D303" s="206" t="s">
        <v>135</v>
      </c>
      <c r="E303" s="207" t="s">
        <v>415</v>
      </c>
      <c r="F303" s="208" t="s">
        <v>416</v>
      </c>
      <c r="G303" s="209" t="s">
        <v>256</v>
      </c>
      <c r="H303" s="210">
        <v>19.11</v>
      </c>
      <c r="I303" s="211"/>
      <c r="J303" s="212">
        <f>ROUND(I303*H303,2)</f>
        <v>0</v>
      </c>
      <c r="K303" s="208" t="s">
        <v>139</v>
      </c>
      <c r="L303" s="46"/>
      <c r="M303" s="213" t="s">
        <v>19</v>
      </c>
      <c r="N303" s="214" t="s">
        <v>48</v>
      </c>
      <c r="O303" s="86"/>
      <c r="P303" s="215">
        <f>O303*H303</f>
        <v>0</v>
      </c>
      <c r="Q303" s="215">
        <v>0.00016</v>
      </c>
      <c r="R303" s="215">
        <f>Q303*H303</f>
        <v>0.0030576</v>
      </c>
      <c r="S303" s="215">
        <v>0</v>
      </c>
      <c r="T303" s="216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17" t="s">
        <v>253</v>
      </c>
      <c r="AT303" s="217" t="s">
        <v>135</v>
      </c>
      <c r="AU303" s="217" t="s">
        <v>141</v>
      </c>
      <c r="AY303" s="19" t="s">
        <v>133</v>
      </c>
      <c r="BE303" s="218">
        <f>IF(N303="základní",J303,0)</f>
        <v>0</v>
      </c>
      <c r="BF303" s="218">
        <f>IF(N303="snížená",J303,0)</f>
        <v>0</v>
      </c>
      <c r="BG303" s="218">
        <f>IF(N303="zákl. přenesená",J303,0)</f>
        <v>0</v>
      </c>
      <c r="BH303" s="218">
        <f>IF(N303="sníž. přenesená",J303,0)</f>
        <v>0</v>
      </c>
      <c r="BI303" s="218">
        <f>IF(N303="nulová",J303,0)</f>
        <v>0</v>
      </c>
      <c r="BJ303" s="19" t="s">
        <v>141</v>
      </c>
      <c r="BK303" s="218">
        <f>ROUND(I303*H303,2)</f>
        <v>0</v>
      </c>
      <c r="BL303" s="19" t="s">
        <v>253</v>
      </c>
      <c r="BM303" s="217" t="s">
        <v>788</v>
      </c>
    </row>
    <row r="304" spans="1:47" s="2" customFormat="1" ht="12">
      <c r="A304" s="40"/>
      <c r="B304" s="41"/>
      <c r="C304" s="42"/>
      <c r="D304" s="219" t="s">
        <v>143</v>
      </c>
      <c r="E304" s="42"/>
      <c r="F304" s="220" t="s">
        <v>418</v>
      </c>
      <c r="G304" s="42"/>
      <c r="H304" s="42"/>
      <c r="I304" s="221"/>
      <c r="J304" s="42"/>
      <c r="K304" s="42"/>
      <c r="L304" s="46"/>
      <c r="M304" s="222"/>
      <c r="N304" s="223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143</v>
      </c>
      <c r="AU304" s="19" t="s">
        <v>141</v>
      </c>
    </row>
    <row r="305" spans="1:47" s="2" customFormat="1" ht="12">
      <c r="A305" s="40"/>
      <c r="B305" s="41"/>
      <c r="C305" s="42"/>
      <c r="D305" s="224" t="s">
        <v>145</v>
      </c>
      <c r="E305" s="42"/>
      <c r="F305" s="225" t="s">
        <v>419</v>
      </c>
      <c r="G305" s="42"/>
      <c r="H305" s="42"/>
      <c r="I305" s="221"/>
      <c r="J305" s="42"/>
      <c r="K305" s="42"/>
      <c r="L305" s="46"/>
      <c r="M305" s="222"/>
      <c r="N305" s="223"/>
      <c r="O305" s="86"/>
      <c r="P305" s="86"/>
      <c r="Q305" s="86"/>
      <c r="R305" s="86"/>
      <c r="S305" s="86"/>
      <c r="T305" s="87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9" t="s">
        <v>145</v>
      </c>
      <c r="AU305" s="19" t="s">
        <v>141</v>
      </c>
    </row>
    <row r="306" spans="1:51" s="14" customFormat="1" ht="12">
      <c r="A306" s="14"/>
      <c r="B306" s="237"/>
      <c r="C306" s="238"/>
      <c r="D306" s="219" t="s">
        <v>147</v>
      </c>
      <c r="E306" s="239" t="s">
        <v>19</v>
      </c>
      <c r="F306" s="240" t="s">
        <v>171</v>
      </c>
      <c r="G306" s="238"/>
      <c r="H306" s="239" t="s">
        <v>19</v>
      </c>
      <c r="I306" s="241"/>
      <c r="J306" s="238"/>
      <c r="K306" s="238"/>
      <c r="L306" s="242"/>
      <c r="M306" s="243"/>
      <c r="N306" s="244"/>
      <c r="O306" s="244"/>
      <c r="P306" s="244"/>
      <c r="Q306" s="244"/>
      <c r="R306" s="244"/>
      <c r="S306" s="244"/>
      <c r="T306" s="245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6" t="s">
        <v>147</v>
      </c>
      <c r="AU306" s="246" t="s">
        <v>141</v>
      </c>
      <c r="AV306" s="14" t="s">
        <v>84</v>
      </c>
      <c r="AW306" s="14" t="s">
        <v>37</v>
      </c>
      <c r="AX306" s="14" t="s">
        <v>76</v>
      </c>
      <c r="AY306" s="246" t="s">
        <v>133</v>
      </c>
    </row>
    <row r="307" spans="1:51" s="13" customFormat="1" ht="12">
      <c r="A307" s="13"/>
      <c r="B307" s="226"/>
      <c r="C307" s="227"/>
      <c r="D307" s="219" t="s">
        <v>147</v>
      </c>
      <c r="E307" s="228" t="s">
        <v>19</v>
      </c>
      <c r="F307" s="229" t="s">
        <v>789</v>
      </c>
      <c r="G307" s="227"/>
      <c r="H307" s="230">
        <v>20.15</v>
      </c>
      <c r="I307" s="231"/>
      <c r="J307" s="227"/>
      <c r="K307" s="227"/>
      <c r="L307" s="232"/>
      <c r="M307" s="233"/>
      <c r="N307" s="234"/>
      <c r="O307" s="234"/>
      <c r="P307" s="234"/>
      <c r="Q307" s="234"/>
      <c r="R307" s="234"/>
      <c r="S307" s="234"/>
      <c r="T307" s="235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6" t="s">
        <v>147</v>
      </c>
      <c r="AU307" s="236" t="s">
        <v>141</v>
      </c>
      <c r="AV307" s="13" t="s">
        <v>141</v>
      </c>
      <c r="AW307" s="13" t="s">
        <v>37</v>
      </c>
      <c r="AX307" s="13" t="s">
        <v>76</v>
      </c>
      <c r="AY307" s="236" t="s">
        <v>133</v>
      </c>
    </row>
    <row r="308" spans="1:51" s="13" customFormat="1" ht="12">
      <c r="A308" s="13"/>
      <c r="B308" s="226"/>
      <c r="C308" s="227"/>
      <c r="D308" s="219" t="s">
        <v>147</v>
      </c>
      <c r="E308" s="228" t="s">
        <v>19</v>
      </c>
      <c r="F308" s="229" t="s">
        <v>421</v>
      </c>
      <c r="G308" s="227"/>
      <c r="H308" s="230">
        <v>-4.92</v>
      </c>
      <c r="I308" s="231"/>
      <c r="J308" s="227"/>
      <c r="K308" s="227"/>
      <c r="L308" s="232"/>
      <c r="M308" s="233"/>
      <c r="N308" s="234"/>
      <c r="O308" s="234"/>
      <c r="P308" s="234"/>
      <c r="Q308" s="234"/>
      <c r="R308" s="234"/>
      <c r="S308" s="234"/>
      <c r="T308" s="235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6" t="s">
        <v>147</v>
      </c>
      <c r="AU308" s="236" t="s">
        <v>141</v>
      </c>
      <c r="AV308" s="13" t="s">
        <v>141</v>
      </c>
      <c r="AW308" s="13" t="s">
        <v>37</v>
      </c>
      <c r="AX308" s="13" t="s">
        <v>76</v>
      </c>
      <c r="AY308" s="236" t="s">
        <v>133</v>
      </c>
    </row>
    <row r="309" spans="1:51" s="13" customFormat="1" ht="12">
      <c r="A309" s="13"/>
      <c r="B309" s="226"/>
      <c r="C309" s="227"/>
      <c r="D309" s="219" t="s">
        <v>147</v>
      </c>
      <c r="E309" s="228" t="s">
        <v>19</v>
      </c>
      <c r="F309" s="229" t="s">
        <v>422</v>
      </c>
      <c r="G309" s="227"/>
      <c r="H309" s="230">
        <v>2.4</v>
      </c>
      <c r="I309" s="231"/>
      <c r="J309" s="227"/>
      <c r="K309" s="227"/>
      <c r="L309" s="232"/>
      <c r="M309" s="233"/>
      <c r="N309" s="234"/>
      <c r="O309" s="234"/>
      <c r="P309" s="234"/>
      <c r="Q309" s="234"/>
      <c r="R309" s="234"/>
      <c r="S309" s="234"/>
      <c r="T309" s="235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6" t="s">
        <v>147</v>
      </c>
      <c r="AU309" s="236" t="s">
        <v>141</v>
      </c>
      <c r="AV309" s="13" t="s">
        <v>141</v>
      </c>
      <c r="AW309" s="13" t="s">
        <v>37</v>
      </c>
      <c r="AX309" s="13" t="s">
        <v>76</v>
      </c>
      <c r="AY309" s="236" t="s">
        <v>133</v>
      </c>
    </row>
    <row r="310" spans="1:51" s="13" customFormat="1" ht="12">
      <c r="A310" s="13"/>
      <c r="B310" s="226"/>
      <c r="C310" s="227"/>
      <c r="D310" s="219" t="s">
        <v>147</v>
      </c>
      <c r="E310" s="228" t="s">
        <v>19</v>
      </c>
      <c r="F310" s="229" t="s">
        <v>701</v>
      </c>
      <c r="G310" s="227"/>
      <c r="H310" s="230">
        <v>1.48</v>
      </c>
      <c r="I310" s="231"/>
      <c r="J310" s="227"/>
      <c r="K310" s="227"/>
      <c r="L310" s="232"/>
      <c r="M310" s="233"/>
      <c r="N310" s="234"/>
      <c r="O310" s="234"/>
      <c r="P310" s="234"/>
      <c r="Q310" s="234"/>
      <c r="R310" s="234"/>
      <c r="S310" s="234"/>
      <c r="T310" s="235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6" t="s">
        <v>147</v>
      </c>
      <c r="AU310" s="236" t="s">
        <v>141</v>
      </c>
      <c r="AV310" s="13" t="s">
        <v>141</v>
      </c>
      <c r="AW310" s="13" t="s">
        <v>37</v>
      </c>
      <c r="AX310" s="13" t="s">
        <v>76</v>
      </c>
      <c r="AY310" s="236" t="s">
        <v>133</v>
      </c>
    </row>
    <row r="311" spans="1:51" s="16" customFormat="1" ht="12">
      <c r="A311" s="16"/>
      <c r="B311" s="258"/>
      <c r="C311" s="259"/>
      <c r="D311" s="219" t="s">
        <v>147</v>
      </c>
      <c r="E311" s="260" t="s">
        <v>19</v>
      </c>
      <c r="F311" s="261" t="s">
        <v>180</v>
      </c>
      <c r="G311" s="259"/>
      <c r="H311" s="262">
        <v>19.11</v>
      </c>
      <c r="I311" s="263"/>
      <c r="J311" s="259"/>
      <c r="K311" s="259"/>
      <c r="L311" s="264"/>
      <c r="M311" s="265"/>
      <c r="N311" s="266"/>
      <c r="O311" s="266"/>
      <c r="P311" s="266"/>
      <c r="Q311" s="266"/>
      <c r="R311" s="266"/>
      <c r="S311" s="266"/>
      <c r="T311" s="267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T311" s="268" t="s">
        <v>147</v>
      </c>
      <c r="AU311" s="268" t="s">
        <v>141</v>
      </c>
      <c r="AV311" s="16" t="s">
        <v>140</v>
      </c>
      <c r="AW311" s="16" t="s">
        <v>37</v>
      </c>
      <c r="AX311" s="16" t="s">
        <v>84</v>
      </c>
      <c r="AY311" s="268" t="s">
        <v>133</v>
      </c>
    </row>
    <row r="312" spans="1:65" s="2" customFormat="1" ht="37.8" customHeight="1">
      <c r="A312" s="40"/>
      <c r="B312" s="41"/>
      <c r="C312" s="206" t="s">
        <v>414</v>
      </c>
      <c r="D312" s="206" t="s">
        <v>135</v>
      </c>
      <c r="E312" s="207" t="s">
        <v>425</v>
      </c>
      <c r="F312" s="208" t="s">
        <v>426</v>
      </c>
      <c r="G312" s="209" t="s">
        <v>138</v>
      </c>
      <c r="H312" s="210">
        <v>8.704</v>
      </c>
      <c r="I312" s="211"/>
      <c r="J312" s="212">
        <f>ROUND(I312*H312,2)</f>
        <v>0</v>
      </c>
      <c r="K312" s="208" t="s">
        <v>139</v>
      </c>
      <c r="L312" s="46"/>
      <c r="M312" s="213" t="s">
        <v>19</v>
      </c>
      <c r="N312" s="214" t="s">
        <v>48</v>
      </c>
      <c r="O312" s="86"/>
      <c r="P312" s="215">
        <f>O312*H312</f>
        <v>0</v>
      </c>
      <c r="Q312" s="215">
        <v>0.006</v>
      </c>
      <c r="R312" s="215">
        <f>Q312*H312</f>
        <v>0.052224000000000007</v>
      </c>
      <c r="S312" s="215">
        <v>0</v>
      </c>
      <c r="T312" s="216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17" t="s">
        <v>253</v>
      </c>
      <c r="AT312" s="217" t="s">
        <v>135</v>
      </c>
      <c r="AU312" s="217" t="s">
        <v>141</v>
      </c>
      <c r="AY312" s="19" t="s">
        <v>133</v>
      </c>
      <c r="BE312" s="218">
        <f>IF(N312="základní",J312,0)</f>
        <v>0</v>
      </c>
      <c r="BF312" s="218">
        <f>IF(N312="snížená",J312,0)</f>
        <v>0</v>
      </c>
      <c r="BG312" s="218">
        <f>IF(N312="zákl. přenesená",J312,0)</f>
        <v>0</v>
      </c>
      <c r="BH312" s="218">
        <f>IF(N312="sníž. přenesená",J312,0)</f>
        <v>0</v>
      </c>
      <c r="BI312" s="218">
        <f>IF(N312="nulová",J312,0)</f>
        <v>0</v>
      </c>
      <c r="BJ312" s="19" t="s">
        <v>141</v>
      </c>
      <c r="BK312" s="218">
        <f>ROUND(I312*H312,2)</f>
        <v>0</v>
      </c>
      <c r="BL312" s="19" t="s">
        <v>253</v>
      </c>
      <c r="BM312" s="217" t="s">
        <v>790</v>
      </c>
    </row>
    <row r="313" spans="1:47" s="2" customFormat="1" ht="12">
      <c r="A313" s="40"/>
      <c r="B313" s="41"/>
      <c r="C313" s="42"/>
      <c r="D313" s="219" t="s">
        <v>143</v>
      </c>
      <c r="E313" s="42"/>
      <c r="F313" s="220" t="s">
        <v>428</v>
      </c>
      <c r="G313" s="42"/>
      <c r="H313" s="42"/>
      <c r="I313" s="221"/>
      <c r="J313" s="42"/>
      <c r="K313" s="42"/>
      <c r="L313" s="46"/>
      <c r="M313" s="222"/>
      <c r="N313" s="223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143</v>
      </c>
      <c r="AU313" s="19" t="s">
        <v>141</v>
      </c>
    </row>
    <row r="314" spans="1:47" s="2" customFormat="1" ht="12">
      <c r="A314" s="40"/>
      <c r="B314" s="41"/>
      <c r="C314" s="42"/>
      <c r="D314" s="224" t="s">
        <v>145</v>
      </c>
      <c r="E314" s="42"/>
      <c r="F314" s="225" t="s">
        <v>429</v>
      </c>
      <c r="G314" s="42"/>
      <c r="H314" s="42"/>
      <c r="I314" s="221"/>
      <c r="J314" s="42"/>
      <c r="K314" s="42"/>
      <c r="L314" s="46"/>
      <c r="M314" s="222"/>
      <c r="N314" s="223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9" t="s">
        <v>145</v>
      </c>
      <c r="AU314" s="19" t="s">
        <v>141</v>
      </c>
    </row>
    <row r="315" spans="1:51" s="13" customFormat="1" ht="12">
      <c r="A315" s="13"/>
      <c r="B315" s="226"/>
      <c r="C315" s="227"/>
      <c r="D315" s="219" t="s">
        <v>147</v>
      </c>
      <c r="E315" s="228" t="s">
        <v>19</v>
      </c>
      <c r="F315" s="229" t="s">
        <v>251</v>
      </c>
      <c r="G315" s="227"/>
      <c r="H315" s="230">
        <v>1.7</v>
      </c>
      <c r="I315" s="231"/>
      <c r="J315" s="227"/>
      <c r="K315" s="227"/>
      <c r="L315" s="232"/>
      <c r="M315" s="233"/>
      <c r="N315" s="234"/>
      <c r="O315" s="234"/>
      <c r="P315" s="234"/>
      <c r="Q315" s="234"/>
      <c r="R315" s="234"/>
      <c r="S315" s="234"/>
      <c r="T315" s="235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6" t="s">
        <v>147</v>
      </c>
      <c r="AU315" s="236" t="s">
        <v>141</v>
      </c>
      <c r="AV315" s="13" t="s">
        <v>141</v>
      </c>
      <c r="AW315" s="13" t="s">
        <v>37</v>
      </c>
      <c r="AX315" s="13" t="s">
        <v>76</v>
      </c>
      <c r="AY315" s="236" t="s">
        <v>133</v>
      </c>
    </row>
    <row r="316" spans="1:51" s="13" customFormat="1" ht="12">
      <c r="A316" s="13"/>
      <c r="B316" s="226"/>
      <c r="C316" s="227"/>
      <c r="D316" s="219" t="s">
        <v>147</v>
      </c>
      <c r="E316" s="228" t="s">
        <v>19</v>
      </c>
      <c r="F316" s="229" t="s">
        <v>252</v>
      </c>
      <c r="G316" s="227"/>
      <c r="H316" s="230">
        <v>2.652</v>
      </c>
      <c r="I316" s="231"/>
      <c r="J316" s="227"/>
      <c r="K316" s="227"/>
      <c r="L316" s="232"/>
      <c r="M316" s="233"/>
      <c r="N316" s="234"/>
      <c r="O316" s="234"/>
      <c r="P316" s="234"/>
      <c r="Q316" s="234"/>
      <c r="R316" s="234"/>
      <c r="S316" s="234"/>
      <c r="T316" s="235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6" t="s">
        <v>147</v>
      </c>
      <c r="AU316" s="236" t="s">
        <v>141</v>
      </c>
      <c r="AV316" s="13" t="s">
        <v>141</v>
      </c>
      <c r="AW316" s="13" t="s">
        <v>37</v>
      </c>
      <c r="AX316" s="13" t="s">
        <v>76</v>
      </c>
      <c r="AY316" s="236" t="s">
        <v>133</v>
      </c>
    </row>
    <row r="317" spans="1:51" s="16" customFormat="1" ht="12">
      <c r="A317" s="16"/>
      <c r="B317" s="258"/>
      <c r="C317" s="259"/>
      <c r="D317" s="219" t="s">
        <v>147</v>
      </c>
      <c r="E317" s="260" t="s">
        <v>19</v>
      </c>
      <c r="F317" s="261" t="s">
        <v>180</v>
      </c>
      <c r="G317" s="259"/>
      <c r="H317" s="262">
        <v>4.352</v>
      </c>
      <c r="I317" s="263"/>
      <c r="J317" s="259"/>
      <c r="K317" s="259"/>
      <c r="L317" s="264"/>
      <c r="M317" s="265"/>
      <c r="N317" s="266"/>
      <c r="O317" s="266"/>
      <c r="P317" s="266"/>
      <c r="Q317" s="266"/>
      <c r="R317" s="266"/>
      <c r="S317" s="266"/>
      <c r="T317" s="267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T317" s="268" t="s">
        <v>147</v>
      </c>
      <c r="AU317" s="268" t="s">
        <v>141</v>
      </c>
      <c r="AV317" s="16" t="s">
        <v>140</v>
      </c>
      <c r="AW317" s="16" t="s">
        <v>37</v>
      </c>
      <c r="AX317" s="16" t="s">
        <v>84</v>
      </c>
      <c r="AY317" s="268" t="s">
        <v>133</v>
      </c>
    </row>
    <row r="318" spans="1:51" s="13" customFormat="1" ht="12">
      <c r="A318" s="13"/>
      <c r="B318" s="226"/>
      <c r="C318" s="227"/>
      <c r="D318" s="219" t="s">
        <v>147</v>
      </c>
      <c r="E318" s="227"/>
      <c r="F318" s="229" t="s">
        <v>430</v>
      </c>
      <c r="G318" s="227"/>
      <c r="H318" s="230">
        <v>8.704</v>
      </c>
      <c r="I318" s="231"/>
      <c r="J318" s="227"/>
      <c r="K318" s="227"/>
      <c r="L318" s="232"/>
      <c r="M318" s="233"/>
      <c r="N318" s="234"/>
      <c r="O318" s="234"/>
      <c r="P318" s="234"/>
      <c r="Q318" s="234"/>
      <c r="R318" s="234"/>
      <c r="S318" s="234"/>
      <c r="T318" s="235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6" t="s">
        <v>147</v>
      </c>
      <c r="AU318" s="236" t="s">
        <v>141</v>
      </c>
      <c r="AV318" s="13" t="s">
        <v>141</v>
      </c>
      <c r="AW318" s="13" t="s">
        <v>4</v>
      </c>
      <c r="AX318" s="13" t="s">
        <v>84</v>
      </c>
      <c r="AY318" s="236" t="s">
        <v>133</v>
      </c>
    </row>
    <row r="319" spans="1:65" s="2" customFormat="1" ht="37.8" customHeight="1">
      <c r="A319" s="40"/>
      <c r="B319" s="41"/>
      <c r="C319" s="206" t="s">
        <v>424</v>
      </c>
      <c r="D319" s="206" t="s">
        <v>135</v>
      </c>
      <c r="E319" s="207" t="s">
        <v>432</v>
      </c>
      <c r="F319" s="208" t="s">
        <v>433</v>
      </c>
      <c r="G319" s="209" t="s">
        <v>138</v>
      </c>
      <c r="H319" s="210">
        <v>1.536</v>
      </c>
      <c r="I319" s="211"/>
      <c r="J319" s="212">
        <f>ROUND(I319*H319,2)</f>
        <v>0</v>
      </c>
      <c r="K319" s="208" t="s">
        <v>139</v>
      </c>
      <c r="L319" s="46"/>
      <c r="M319" s="213" t="s">
        <v>19</v>
      </c>
      <c r="N319" s="214" t="s">
        <v>48</v>
      </c>
      <c r="O319" s="86"/>
      <c r="P319" s="215">
        <f>O319*H319</f>
        <v>0</v>
      </c>
      <c r="Q319" s="215">
        <v>0.00601</v>
      </c>
      <c r="R319" s="215">
        <f>Q319*H319</f>
        <v>0.00923136</v>
      </c>
      <c r="S319" s="215">
        <v>0</v>
      </c>
      <c r="T319" s="216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17" t="s">
        <v>253</v>
      </c>
      <c r="AT319" s="217" t="s">
        <v>135</v>
      </c>
      <c r="AU319" s="217" t="s">
        <v>141</v>
      </c>
      <c r="AY319" s="19" t="s">
        <v>133</v>
      </c>
      <c r="BE319" s="218">
        <f>IF(N319="základní",J319,0)</f>
        <v>0</v>
      </c>
      <c r="BF319" s="218">
        <f>IF(N319="snížená",J319,0)</f>
        <v>0</v>
      </c>
      <c r="BG319" s="218">
        <f>IF(N319="zákl. přenesená",J319,0)</f>
        <v>0</v>
      </c>
      <c r="BH319" s="218">
        <f>IF(N319="sníž. přenesená",J319,0)</f>
        <v>0</v>
      </c>
      <c r="BI319" s="218">
        <f>IF(N319="nulová",J319,0)</f>
        <v>0</v>
      </c>
      <c r="BJ319" s="19" t="s">
        <v>141</v>
      </c>
      <c r="BK319" s="218">
        <f>ROUND(I319*H319,2)</f>
        <v>0</v>
      </c>
      <c r="BL319" s="19" t="s">
        <v>253</v>
      </c>
      <c r="BM319" s="217" t="s">
        <v>791</v>
      </c>
    </row>
    <row r="320" spans="1:47" s="2" customFormat="1" ht="12">
      <c r="A320" s="40"/>
      <c r="B320" s="41"/>
      <c r="C320" s="42"/>
      <c r="D320" s="219" t="s">
        <v>143</v>
      </c>
      <c r="E320" s="42"/>
      <c r="F320" s="220" t="s">
        <v>435</v>
      </c>
      <c r="G320" s="42"/>
      <c r="H320" s="42"/>
      <c r="I320" s="221"/>
      <c r="J320" s="42"/>
      <c r="K320" s="42"/>
      <c r="L320" s="46"/>
      <c r="M320" s="222"/>
      <c r="N320" s="223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143</v>
      </c>
      <c r="AU320" s="19" t="s">
        <v>141</v>
      </c>
    </row>
    <row r="321" spans="1:47" s="2" customFormat="1" ht="12">
      <c r="A321" s="40"/>
      <c r="B321" s="41"/>
      <c r="C321" s="42"/>
      <c r="D321" s="224" t="s">
        <v>145</v>
      </c>
      <c r="E321" s="42"/>
      <c r="F321" s="225" t="s">
        <v>436</v>
      </c>
      <c r="G321" s="42"/>
      <c r="H321" s="42"/>
      <c r="I321" s="221"/>
      <c r="J321" s="42"/>
      <c r="K321" s="42"/>
      <c r="L321" s="46"/>
      <c r="M321" s="222"/>
      <c r="N321" s="223"/>
      <c r="O321" s="86"/>
      <c r="P321" s="86"/>
      <c r="Q321" s="86"/>
      <c r="R321" s="86"/>
      <c r="S321" s="86"/>
      <c r="T321" s="87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T321" s="19" t="s">
        <v>145</v>
      </c>
      <c r="AU321" s="19" t="s">
        <v>141</v>
      </c>
    </row>
    <row r="322" spans="1:51" s="13" customFormat="1" ht="12">
      <c r="A322" s="13"/>
      <c r="B322" s="226"/>
      <c r="C322" s="227"/>
      <c r="D322" s="219" t="s">
        <v>147</v>
      </c>
      <c r="E322" s="228" t="s">
        <v>19</v>
      </c>
      <c r="F322" s="229" t="s">
        <v>437</v>
      </c>
      <c r="G322" s="227"/>
      <c r="H322" s="230">
        <v>0.768</v>
      </c>
      <c r="I322" s="231"/>
      <c r="J322" s="227"/>
      <c r="K322" s="227"/>
      <c r="L322" s="232"/>
      <c r="M322" s="233"/>
      <c r="N322" s="234"/>
      <c r="O322" s="234"/>
      <c r="P322" s="234"/>
      <c r="Q322" s="234"/>
      <c r="R322" s="234"/>
      <c r="S322" s="234"/>
      <c r="T322" s="235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6" t="s">
        <v>147</v>
      </c>
      <c r="AU322" s="236" t="s">
        <v>141</v>
      </c>
      <c r="AV322" s="13" t="s">
        <v>141</v>
      </c>
      <c r="AW322" s="13" t="s">
        <v>37</v>
      </c>
      <c r="AX322" s="13" t="s">
        <v>84</v>
      </c>
      <c r="AY322" s="236" t="s">
        <v>133</v>
      </c>
    </row>
    <row r="323" spans="1:51" s="13" customFormat="1" ht="12">
      <c r="A323" s="13"/>
      <c r="B323" s="226"/>
      <c r="C323" s="227"/>
      <c r="D323" s="219" t="s">
        <v>147</v>
      </c>
      <c r="E323" s="227"/>
      <c r="F323" s="229" t="s">
        <v>438</v>
      </c>
      <c r="G323" s="227"/>
      <c r="H323" s="230">
        <v>1.536</v>
      </c>
      <c r="I323" s="231"/>
      <c r="J323" s="227"/>
      <c r="K323" s="227"/>
      <c r="L323" s="232"/>
      <c r="M323" s="233"/>
      <c r="N323" s="234"/>
      <c r="O323" s="234"/>
      <c r="P323" s="234"/>
      <c r="Q323" s="234"/>
      <c r="R323" s="234"/>
      <c r="S323" s="234"/>
      <c r="T323" s="235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6" t="s">
        <v>147</v>
      </c>
      <c r="AU323" s="236" t="s">
        <v>141</v>
      </c>
      <c r="AV323" s="13" t="s">
        <v>141</v>
      </c>
      <c r="AW323" s="13" t="s">
        <v>4</v>
      </c>
      <c r="AX323" s="13" t="s">
        <v>84</v>
      </c>
      <c r="AY323" s="236" t="s">
        <v>133</v>
      </c>
    </row>
    <row r="324" spans="1:65" s="2" customFormat="1" ht="33" customHeight="1">
      <c r="A324" s="40"/>
      <c r="B324" s="41"/>
      <c r="C324" s="206" t="s">
        <v>431</v>
      </c>
      <c r="D324" s="206" t="s">
        <v>135</v>
      </c>
      <c r="E324" s="207" t="s">
        <v>440</v>
      </c>
      <c r="F324" s="208" t="s">
        <v>441</v>
      </c>
      <c r="G324" s="209" t="s">
        <v>442</v>
      </c>
      <c r="H324" s="279"/>
      <c r="I324" s="211"/>
      <c r="J324" s="212">
        <f>ROUND(I324*H324,2)</f>
        <v>0</v>
      </c>
      <c r="K324" s="208" t="s">
        <v>139</v>
      </c>
      <c r="L324" s="46"/>
      <c r="M324" s="213" t="s">
        <v>19</v>
      </c>
      <c r="N324" s="214" t="s">
        <v>48</v>
      </c>
      <c r="O324" s="86"/>
      <c r="P324" s="215">
        <f>O324*H324</f>
        <v>0</v>
      </c>
      <c r="Q324" s="215">
        <v>0</v>
      </c>
      <c r="R324" s="215">
        <f>Q324*H324</f>
        <v>0</v>
      </c>
      <c r="S324" s="215">
        <v>0</v>
      </c>
      <c r="T324" s="216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17" t="s">
        <v>253</v>
      </c>
      <c r="AT324" s="217" t="s">
        <v>135</v>
      </c>
      <c r="AU324" s="217" t="s">
        <v>141</v>
      </c>
      <c r="AY324" s="19" t="s">
        <v>133</v>
      </c>
      <c r="BE324" s="218">
        <f>IF(N324="základní",J324,0)</f>
        <v>0</v>
      </c>
      <c r="BF324" s="218">
        <f>IF(N324="snížená",J324,0)</f>
        <v>0</v>
      </c>
      <c r="BG324" s="218">
        <f>IF(N324="zákl. přenesená",J324,0)</f>
        <v>0</v>
      </c>
      <c r="BH324" s="218">
        <f>IF(N324="sníž. přenesená",J324,0)</f>
        <v>0</v>
      </c>
      <c r="BI324" s="218">
        <f>IF(N324="nulová",J324,0)</f>
        <v>0</v>
      </c>
      <c r="BJ324" s="19" t="s">
        <v>141</v>
      </c>
      <c r="BK324" s="218">
        <f>ROUND(I324*H324,2)</f>
        <v>0</v>
      </c>
      <c r="BL324" s="19" t="s">
        <v>253</v>
      </c>
      <c r="BM324" s="217" t="s">
        <v>792</v>
      </c>
    </row>
    <row r="325" spans="1:47" s="2" customFormat="1" ht="12">
      <c r="A325" s="40"/>
      <c r="B325" s="41"/>
      <c r="C325" s="42"/>
      <c r="D325" s="219" t="s">
        <v>143</v>
      </c>
      <c r="E325" s="42"/>
      <c r="F325" s="220" t="s">
        <v>444</v>
      </c>
      <c r="G325" s="42"/>
      <c r="H325" s="42"/>
      <c r="I325" s="221"/>
      <c r="J325" s="42"/>
      <c r="K325" s="42"/>
      <c r="L325" s="46"/>
      <c r="M325" s="222"/>
      <c r="N325" s="223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143</v>
      </c>
      <c r="AU325" s="19" t="s">
        <v>141</v>
      </c>
    </row>
    <row r="326" spans="1:47" s="2" customFormat="1" ht="12">
      <c r="A326" s="40"/>
      <c r="B326" s="41"/>
      <c r="C326" s="42"/>
      <c r="D326" s="224" t="s">
        <v>145</v>
      </c>
      <c r="E326" s="42"/>
      <c r="F326" s="225" t="s">
        <v>445</v>
      </c>
      <c r="G326" s="42"/>
      <c r="H326" s="42"/>
      <c r="I326" s="221"/>
      <c r="J326" s="42"/>
      <c r="K326" s="42"/>
      <c r="L326" s="46"/>
      <c r="M326" s="222"/>
      <c r="N326" s="223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145</v>
      </c>
      <c r="AU326" s="19" t="s">
        <v>141</v>
      </c>
    </row>
    <row r="327" spans="1:63" s="12" customFormat="1" ht="22.8" customHeight="1">
      <c r="A327" s="12"/>
      <c r="B327" s="190"/>
      <c r="C327" s="191"/>
      <c r="D327" s="192" t="s">
        <v>75</v>
      </c>
      <c r="E327" s="204" t="s">
        <v>446</v>
      </c>
      <c r="F327" s="204" t="s">
        <v>447</v>
      </c>
      <c r="G327" s="191"/>
      <c r="H327" s="191"/>
      <c r="I327" s="194"/>
      <c r="J327" s="205">
        <f>BK327</f>
        <v>0</v>
      </c>
      <c r="K327" s="191"/>
      <c r="L327" s="196"/>
      <c r="M327" s="197"/>
      <c r="N327" s="198"/>
      <c r="O327" s="198"/>
      <c r="P327" s="199">
        <f>SUM(P328:P345)</f>
        <v>0</v>
      </c>
      <c r="Q327" s="198"/>
      <c r="R327" s="199">
        <f>SUM(R328:R345)</f>
        <v>0.0154012</v>
      </c>
      <c r="S327" s="198"/>
      <c r="T327" s="200">
        <f>SUM(T328:T345)</f>
        <v>0.024708400000000002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201" t="s">
        <v>141</v>
      </c>
      <c r="AT327" s="202" t="s">
        <v>75</v>
      </c>
      <c r="AU327" s="202" t="s">
        <v>84</v>
      </c>
      <c r="AY327" s="201" t="s">
        <v>133</v>
      </c>
      <c r="BK327" s="203">
        <f>SUM(BK328:BK345)</f>
        <v>0</v>
      </c>
    </row>
    <row r="328" spans="1:65" s="2" customFormat="1" ht="21.75" customHeight="1">
      <c r="A328" s="40"/>
      <c r="B328" s="41"/>
      <c r="C328" s="206" t="s">
        <v>439</v>
      </c>
      <c r="D328" s="206" t="s">
        <v>135</v>
      </c>
      <c r="E328" s="207" t="s">
        <v>449</v>
      </c>
      <c r="F328" s="208" t="s">
        <v>450</v>
      </c>
      <c r="G328" s="209" t="s">
        <v>256</v>
      </c>
      <c r="H328" s="210">
        <v>11.08</v>
      </c>
      <c r="I328" s="211"/>
      <c r="J328" s="212">
        <f>ROUND(I328*H328,2)</f>
        <v>0</v>
      </c>
      <c r="K328" s="208" t="s">
        <v>139</v>
      </c>
      <c r="L328" s="46"/>
      <c r="M328" s="213" t="s">
        <v>19</v>
      </c>
      <c r="N328" s="214" t="s">
        <v>48</v>
      </c>
      <c r="O328" s="86"/>
      <c r="P328" s="215">
        <f>O328*H328</f>
        <v>0</v>
      </c>
      <c r="Q328" s="215">
        <v>0</v>
      </c>
      <c r="R328" s="215">
        <f>Q328*H328</f>
        <v>0</v>
      </c>
      <c r="S328" s="215">
        <v>0.00223</v>
      </c>
      <c r="T328" s="216">
        <f>S328*H328</f>
        <v>0.024708400000000002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17" t="s">
        <v>253</v>
      </c>
      <c r="AT328" s="217" t="s">
        <v>135</v>
      </c>
      <c r="AU328" s="217" t="s">
        <v>141</v>
      </c>
      <c r="AY328" s="19" t="s">
        <v>133</v>
      </c>
      <c r="BE328" s="218">
        <f>IF(N328="základní",J328,0)</f>
        <v>0</v>
      </c>
      <c r="BF328" s="218">
        <f>IF(N328="snížená",J328,0)</f>
        <v>0</v>
      </c>
      <c r="BG328" s="218">
        <f>IF(N328="zákl. přenesená",J328,0)</f>
        <v>0</v>
      </c>
      <c r="BH328" s="218">
        <f>IF(N328="sníž. přenesená",J328,0)</f>
        <v>0</v>
      </c>
      <c r="BI328" s="218">
        <f>IF(N328="nulová",J328,0)</f>
        <v>0</v>
      </c>
      <c r="BJ328" s="19" t="s">
        <v>141</v>
      </c>
      <c r="BK328" s="218">
        <f>ROUND(I328*H328,2)</f>
        <v>0</v>
      </c>
      <c r="BL328" s="19" t="s">
        <v>253</v>
      </c>
      <c r="BM328" s="217" t="s">
        <v>793</v>
      </c>
    </row>
    <row r="329" spans="1:47" s="2" customFormat="1" ht="12">
      <c r="A329" s="40"/>
      <c r="B329" s="41"/>
      <c r="C329" s="42"/>
      <c r="D329" s="219" t="s">
        <v>143</v>
      </c>
      <c r="E329" s="42"/>
      <c r="F329" s="220" t="s">
        <v>452</v>
      </c>
      <c r="G329" s="42"/>
      <c r="H329" s="42"/>
      <c r="I329" s="221"/>
      <c r="J329" s="42"/>
      <c r="K329" s="42"/>
      <c r="L329" s="46"/>
      <c r="M329" s="222"/>
      <c r="N329" s="223"/>
      <c r="O329" s="86"/>
      <c r="P329" s="86"/>
      <c r="Q329" s="86"/>
      <c r="R329" s="86"/>
      <c r="S329" s="86"/>
      <c r="T329" s="87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9" t="s">
        <v>143</v>
      </c>
      <c r="AU329" s="19" t="s">
        <v>141</v>
      </c>
    </row>
    <row r="330" spans="1:47" s="2" customFormat="1" ht="12">
      <c r="A330" s="40"/>
      <c r="B330" s="41"/>
      <c r="C330" s="42"/>
      <c r="D330" s="224" t="s">
        <v>145</v>
      </c>
      <c r="E330" s="42"/>
      <c r="F330" s="225" t="s">
        <v>453</v>
      </c>
      <c r="G330" s="42"/>
      <c r="H330" s="42"/>
      <c r="I330" s="221"/>
      <c r="J330" s="42"/>
      <c r="K330" s="42"/>
      <c r="L330" s="46"/>
      <c r="M330" s="222"/>
      <c r="N330" s="223"/>
      <c r="O330" s="86"/>
      <c r="P330" s="86"/>
      <c r="Q330" s="86"/>
      <c r="R330" s="86"/>
      <c r="S330" s="86"/>
      <c r="T330" s="87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T330" s="19" t="s">
        <v>145</v>
      </c>
      <c r="AU330" s="19" t="s">
        <v>141</v>
      </c>
    </row>
    <row r="331" spans="1:51" s="13" customFormat="1" ht="12">
      <c r="A331" s="13"/>
      <c r="B331" s="226"/>
      <c r="C331" s="227"/>
      <c r="D331" s="219" t="s">
        <v>147</v>
      </c>
      <c r="E331" s="228" t="s">
        <v>19</v>
      </c>
      <c r="F331" s="229" t="s">
        <v>454</v>
      </c>
      <c r="G331" s="227"/>
      <c r="H331" s="230">
        <v>4.06</v>
      </c>
      <c r="I331" s="231"/>
      <c r="J331" s="227"/>
      <c r="K331" s="227"/>
      <c r="L331" s="232"/>
      <c r="M331" s="233"/>
      <c r="N331" s="234"/>
      <c r="O331" s="234"/>
      <c r="P331" s="234"/>
      <c r="Q331" s="234"/>
      <c r="R331" s="234"/>
      <c r="S331" s="234"/>
      <c r="T331" s="235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6" t="s">
        <v>147</v>
      </c>
      <c r="AU331" s="236" t="s">
        <v>141</v>
      </c>
      <c r="AV331" s="13" t="s">
        <v>141</v>
      </c>
      <c r="AW331" s="13" t="s">
        <v>37</v>
      </c>
      <c r="AX331" s="13" t="s">
        <v>76</v>
      </c>
      <c r="AY331" s="236" t="s">
        <v>133</v>
      </c>
    </row>
    <row r="332" spans="1:51" s="13" customFormat="1" ht="12">
      <c r="A332" s="13"/>
      <c r="B332" s="226"/>
      <c r="C332" s="227"/>
      <c r="D332" s="219" t="s">
        <v>147</v>
      </c>
      <c r="E332" s="228" t="s">
        <v>19</v>
      </c>
      <c r="F332" s="229" t="s">
        <v>455</v>
      </c>
      <c r="G332" s="227"/>
      <c r="H332" s="230">
        <v>7.02</v>
      </c>
      <c r="I332" s="231"/>
      <c r="J332" s="227"/>
      <c r="K332" s="227"/>
      <c r="L332" s="232"/>
      <c r="M332" s="233"/>
      <c r="N332" s="234"/>
      <c r="O332" s="234"/>
      <c r="P332" s="234"/>
      <c r="Q332" s="234"/>
      <c r="R332" s="234"/>
      <c r="S332" s="234"/>
      <c r="T332" s="235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6" t="s">
        <v>147</v>
      </c>
      <c r="AU332" s="236" t="s">
        <v>141</v>
      </c>
      <c r="AV332" s="13" t="s">
        <v>141</v>
      </c>
      <c r="AW332" s="13" t="s">
        <v>37</v>
      </c>
      <c r="AX332" s="13" t="s">
        <v>76</v>
      </c>
      <c r="AY332" s="236" t="s">
        <v>133</v>
      </c>
    </row>
    <row r="333" spans="1:51" s="16" customFormat="1" ht="12">
      <c r="A333" s="16"/>
      <c r="B333" s="258"/>
      <c r="C333" s="259"/>
      <c r="D333" s="219" t="s">
        <v>147</v>
      </c>
      <c r="E333" s="260" t="s">
        <v>19</v>
      </c>
      <c r="F333" s="261" t="s">
        <v>180</v>
      </c>
      <c r="G333" s="259"/>
      <c r="H333" s="262">
        <v>11.08</v>
      </c>
      <c r="I333" s="263"/>
      <c r="J333" s="259"/>
      <c r="K333" s="259"/>
      <c r="L333" s="264"/>
      <c r="M333" s="265"/>
      <c r="N333" s="266"/>
      <c r="O333" s="266"/>
      <c r="P333" s="266"/>
      <c r="Q333" s="266"/>
      <c r="R333" s="266"/>
      <c r="S333" s="266"/>
      <c r="T333" s="267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T333" s="268" t="s">
        <v>147</v>
      </c>
      <c r="AU333" s="268" t="s">
        <v>141</v>
      </c>
      <c r="AV333" s="16" t="s">
        <v>140</v>
      </c>
      <c r="AW333" s="16" t="s">
        <v>37</v>
      </c>
      <c r="AX333" s="16" t="s">
        <v>84</v>
      </c>
      <c r="AY333" s="268" t="s">
        <v>133</v>
      </c>
    </row>
    <row r="334" spans="1:65" s="2" customFormat="1" ht="24.15" customHeight="1">
      <c r="A334" s="40"/>
      <c r="B334" s="41"/>
      <c r="C334" s="206" t="s">
        <v>448</v>
      </c>
      <c r="D334" s="206" t="s">
        <v>135</v>
      </c>
      <c r="E334" s="207" t="s">
        <v>457</v>
      </c>
      <c r="F334" s="208" t="s">
        <v>458</v>
      </c>
      <c r="G334" s="209" t="s">
        <v>256</v>
      </c>
      <c r="H334" s="210">
        <v>11.08</v>
      </c>
      <c r="I334" s="211"/>
      <c r="J334" s="212">
        <f>ROUND(I334*H334,2)</f>
        <v>0</v>
      </c>
      <c r="K334" s="208" t="s">
        <v>139</v>
      </c>
      <c r="L334" s="46"/>
      <c r="M334" s="213" t="s">
        <v>19</v>
      </c>
      <c r="N334" s="214" t="s">
        <v>48</v>
      </c>
      <c r="O334" s="86"/>
      <c r="P334" s="215">
        <f>O334*H334</f>
        <v>0</v>
      </c>
      <c r="Q334" s="215">
        <v>0.00139</v>
      </c>
      <c r="R334" s="215">
        <f>Q334*H334</f>
        <v>0.0154012</v>
      </c>
      <c r="S334" s="215">
        <v>0</v>
      </c>
      <c r="T334" s="216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17" t="s">
        <v>253</v>
      </c>
      <c r="AT334" s="217" t="s">
        <v>135</v>
      </c>
      <c r="AU334" s="217" t="s">
        <v>141</v>
      </c>
      <c r="AY334" s="19" t="s">
        <v>133</v>
      </c>
      <c r="BE334" s="218">
        <f>IF(N334="základní",J334,0)</f>
        <v>0</v>
      </c>
      <c r="BF334" s="218">
        <f>IF(N334="snížená",J334,0)</f>
        <v>0</v>
      </c>
      <c r="BG334" s="218">
        <f>IF(N334="zákl. přenesená",J334,0)</f>
        <v>0</v>
      </c>
      <c r="BH334" s="218">
        <f>IF(N334="sníž. přenesená",J334,0)</f>
        <v>0</v>
      </c>
      <c r="BI334" s="218">
        <f>IF(N334="nulová",J334,0)</f>
        <v>0</v>
      </c>
      <c r="BJ334" s="19" t="s">
        <v>141</v>
      </c>
      <c r="BK334" s="218">
        <f>ROUND(I334*H334,2)</f>
        <v>0</v>
      </c>
      <c r="BL334" s="19" t="s">
        <v>253</v>
      </c>
      <c r="BM334" s="217" t="s">
        <v>794</v>
      </c>
    </row>
    <row r="335" spans="1:47" s="2" customFormat="1" ht="12">
      <c r="A335" s="40"/>
      <c r="B335" s="41"/>
      <c r="C335" s="42"/>
      <c r="D335" s="219" t="s">
        <v>143</v>
      </c>
      <c r="E335" s="42"/>
      <c r="F335" s="220" t="s">
        <v>460</v>
      </c>
      <c r="G335" s="42"/>
      <c r="H335" s="42"/>
      <c r="I335" s="221"/>
      <c r="J335" s="42"/>
      <c r="K335" s="42"/>
      <c r="L335" s="46"/>
      <c r="M335" s="222"/>
      <c r="N335" s="223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143</v>
      </c>
      <c r="AU335" s="19" t="s">
        <v>141</v>
      </c>
    </row>
    <row r="336" spans="1:47" s="2" customFormat="1" ht="12">
      <c r="A336" s="40"/>
      <c r="B336" s="41"/>
      <c r="C336" s="42"/>
      <c r="D336" s="224" t="s">
        <v>145</v>
      </c>
      <c r="E336" s="42"/>
      <c r="F336" s="225" t="s">
        <v>461</v>
      </c>
      <c r="G336" s="42"/>
      <c r="H336" s="42"/>
      <c r="I336" s="221"/>
      <c r="J336" s="42"/>
      <c r="K336" s="42"/>
      <c r="L336" s="46"/>
      <c r="M336" s="222"/>
      <c r="N336" s="223"/>
      <c r="O336" s="86"/>
      <c r="P336" s="86"/>
      <c r="Q336" s="86"/>
      <c r="R336" s="86"/>
      <c r="S336" s="86"/>
      <c r="T336" s="87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T336" s="19" t="s">
        <v>145</v>
      </c>
      <c r="AU336" s="19" t="s">
        <v>141</v>
      </c>
    </row>
    <row r="337" spans="1:51" s="13" customFormat="1" ht="12">
      <c r="A337" s="13"/>
      <c r="B337" s="226"/>
      <c r="C337" s="227"/>
      <c r="D337" s="219" t="s">
        <v>147</v>
      </c>
      <c r="E337" s="228" t="s">
        <v>19</v>
      </c>
      <c r="F337" s="229" t="s">
        <v>454</v>
      </c>
      <c r="G337" s="227"/>
      <c r="H337" s="230">
        <v>4.06</v>
      </c>
      <c r="I337" s="231"/>
      <c r="J337" s="227"/>
      <c r="K337" s="227"/>
      <c r="L337" s="232"/>
      <c r="M337" s="233"/>
      <c r="N337" s="234"/>
      <c r="O337" s="234"/>
      <c r="P337" s="234"/>
      <c r="Q337" s="234"/>
      <c r="R337" s="234"/>
      <c r="S337" s="234"/>
      <c r="T337" s="235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6" t="s">
        <v>147</v>
      </c>
      <c r="AU337" s="236" t="s">
        <v>141</v>
      </c>
      <c r="AV337" s="13" t="s">
        <v>141</v>
      </c>
      <c r="AW337" s="13" t="s">
        <v>37</v>
      </c>
      <c r="AX337" s="13" t="s">
        <v>76</v>
      </c>
      <c r="AY337" s="236" t="s">
        <v>133</v>
      </c>
    </row>
    <row r="338" spans="1:51" s="13" customFormat="1" ht="12">
      <c r="A338" s="13"/>
      <c r="B338" s="226"/>
      <c r="C338" s="227"/>
      <c r="D338" s="219" t="s">
        <v>147</v>
      </c>
      <c r="E338" s="228" t="s">
        <v>19</v>
      </c>
      <c r="F338" s="229" t="s">
        <v>455</v>
      </c>
      <c r="G338" s="227"/>
      <c r="H338" s="230">
        <v>7.02</v>
      </c>
      <c r="I338" s="231"/>
      <c r="J338" s="227"/>
      <c r="K338" s="227"/>
      <c r="L338" s="232"/>
      <c r="M338" s="233"/>
      <c r="N338" s="234"/>
      <c r="O338" s="234"/>
      <c r="P338" s="234"/>
      <c r="Q338" s="234"/>
      <c r="R338" s="234"/>
      <c r="S338" s="234"/>
      <c r="T338" s="235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6" t="s">
        <v>147</v>
      </c>
      <c r="AU338" s="236" t="s">
        <v>141</v>
      </c>
      <c r="AV338" s="13" t="s">
        <v>141</v>
      </c>
      <c r="AW338" s="13" t="s">
        <v>37</v>
      </c>
      <c r="AX338" s="13" t="s">
        <v>76</v>
      </c>
      <c r="AY338" s="236" t="s">
        <v>133</v>
      </c>
    </row>
    <row r="339" spans="1:51" s="16" customFormat="1" ht="12">
      <c r="A339" s="16"/>
      <c r="B339" s="258"/>
      <c r="C339" s="259"/>
      <c r="D339" s="219" t="s">
        <v>147</v>
      </c>
      <c r="E339" s="260" t="s">
        <v>19</v>
      </c>
      <c r="F339" s="261" t="s">
        <v>180</v>
      </c>
      <c r="G339" s="259"/>
      <c r="H339" s="262">
        <v>11.08</v>
      </c>
      <c r="I339" s="263"/>
      <c r="J339" s="259"/>
      <c r="K339" s="259"/>
      <c r="L339" s="264"/>
      <c r="M339" s="265"/>
      <c r="N339" s="266"/>
      <c r="O339" s="266"/>
      <c r="P339" s="266"/>
      <c r="Q339" s="266"/>
      <c r="R339" s="266"/>
      <c r="S339" s="266"/>
      <c r="T339" s="267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T339" s="268" t="s">
        <v>147</v>
      </c>
      <c r="AU339" s="268" t="s">
        <v>141</v>
      </c>
      <c r="AV339" s="16" t="s">
        <v>140</v>
      </c>
      <c r="AW339" s="16" t="s">
        <v>37</v>
      </c>
      <c r="AX339" s="16" t="s">
        <v>84</v>
      </c>
      <c r="AY339" s="268" t="s">
        <v>133</v>
      </c>
    </row>
    <row r="340" spans="1:65" s="2" customFormat="1" ht="33" customHeight="1">
      <c r="A340" s="40"/>
      <c r="B340" s="41"/>
      <c r="C340" s="206" t="s">
        <v>456</v>
      </c>
      <c r="D340" s="206" t="s">
        <v>135</v>
      </c>
      <c r="E340" s="207" t="s">
        <v>463</v>
      </c>
      <c r="F340" s="208" t="s">
        <v>464</v>
      </c>
      <c r="G340" s="209" t="s">
        <v>153</v>
      </c>
      <c r="H340" s="210">
        <v>6</v>
      </c>
      <c r="I340" s="211"/>
      <c r="J340" s="212">
        <f>ROUND(I340*H340,2)</f>
        <v>0</v>
      </c>
      <c r="K340" s="208" t="s">
        <v>139</v>
      </c>
      <c r="L340" s="46"/>
      <c r="M340" s="213" t="s">
        <v>19</v>
      </c>
      <c r="N340" s="214" t="s">
        <v>48</v>
      </c>
      <c r="O340" s="86"/>
      <c r="P340" s="215">
        <f>O340*H340</f>
        <v>0</v>
      </c>
      <c r="Q340" s="215">
        <v>0</v>
      </c>
      <c r="R340" s="215">
        <f>Q340*H340</f>
        <v>0</v>
      </c>
      <c r="S340" s="215">
        <v>0</v>
      </c>
      <c r="T340" s="216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17" t="s">
        <v>253</v>
      </c>
      <c r="AT340" s="217" t="s">
        <v>135</v>
      </c>
      <c r="AU340" s="217" t="s">
        <v>141</v>
      </c>
      <c r="AY340" s="19" t="s">
        <v>133</v>
      </c>
      <c r="BE340" s="218">
        <f>IF(N340="základní",J340,0)</f>
        <v>0</v>
      </c>
      <c r="BF340" s="218">
        <f>IF(N340="snížená",J340,0)</f>
        <v>0</v>
      </c>
      <c r="BG340" s="218">
        <f>IF(N340="zákl. přenesená",J340,0)</f>
        <v>0</v>
      </c>
      <c r="BH340" s="218">
        <f>IF(N340="sníž. přenesená",J340,0)</f>
        <v>0</v>
      </c>
      <c r="BI340" s="218">
        <f>IF(N340="nulová",J340,0)</f>
        <v>0</v>
      </c>
      <c r="BJ340" s="19" t="s">
        <v>141</v>
      </c>
      <c r="BK340" s="218">
        <f>ROUND(I340*H340,2)</f>
        <v>0</v>
      </c>
      <c r="BL340" s="19" t="s">
        <v>253</v>
      </c>
      <c r="BM340" s="217" t="s">
        <v>795</v>
      </c>
    </row>
    <row r="341" spans="1:47" s="2" customFormat="1" ht="12">
      <c r="A341" s="40"/>
      <c r="B341" s="41"/>
      <c r="C341" s="42"/>
      <c r="D341" s="219" t="s">
        <v>143</v>
      </c>
      <c r="E341" s="42"/>
      <c r="F341" s="220" t="s">
        <v>466</v>
      </c>
      <c r="G341" s="42"/>
      <c r="H341" s="42"/>
      <c r="I341" s="221"/>
      <c r="J341" s="42"/>
      <c r="K341" s="42"/>
      <c r="L341" s="46"/>
      <c r="M341" s="222"/>
      <c r="N341" s="223"/>
      <c r="O341" s="86"/>
      <c r="P341" s="86"/>
      <c r="Q341" s="86"/>
      <c r="R341" s="86"/>
      <c r="S341" s="86"/>
      <c r="T341" s="87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T341" s="19" t="s">
        <v>143</v>
      </c>
      <c r="AU341" s="19" t="s">
        <v>141</v>
      </c>
    </row>
    <row r="342" spans="1:47" s="2" customFormat="1" ht="12">
      <c r="A342" s="40"/>
      <c r="B342" s="41"/>
      <c r="C342" s="42"/>
      <c r="D342" s="224" t="s">
        <v>145</v>
      </c>
      <c r="E342" s="42"/>
      <c r="F342" s="225" t="s">
        <v>467</v>
      </c>
      <c r="G342" s="42"/>
      <c r="H342" s="42"/>
      <c r="I342" s="221"/>
      <c r="J342" s="42"/>
      <c r="K342" s="42"/>
      <c r="L342" s="46"/>
      <c r="M342" s="222"/>
      <c r="N342" s="223"/>
      <c r="O342" s="86"/>
      <c r="P342" s="86"/>
      <c r="Q342" s="86"/>
      <c r="R342" s="86"/>
      <c r="S342" s="86"/>
      <c r="T342" s="87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T342" s="19" t="s">
        <v>145</v>
      </c>
      <c r="AU342" s="19" t="s">
        <v>141</v>
      </c>
    </row>
    <row r="343" spans="1:65" s="2" customFormat="1" ht="24.15" customHeight="1">
      <c r="A343" s="40"/>
      <c r="B343" s="41"/>
      <c r="C343" s="206" t="s">
        <v>462</v>
      </c>
      <c r="D343" s="206" t="s">
        <v>135</v>
      </c>
      <c r="E343" s="207" t="s">
        <v>469</v>
      </c>
      <c r="F343" s="208" t="s">
        <v>470</v>
      </c>
      <c r="G343" s="209" t="s">
        <v>442</v>
      </c>
      <c r="H343" s="279"/>
      <c r="I343" s="211"/>
      <c r="J343" s="212">
        <f>ROUND(I343*H343,2)</f>
        <v>0</v>
      </c>
      <c r="K343" s="208" t="s">
        <v>139</v>
      </c>
      <c r="L343" s="46"/>
      <c r="M343" s="213" t="s">
        <v>19</v>
      </c>
      <c r="N343" s="214" t="s">
        <v>48</v>
      </c>
      <c r="O343" s="86"/>
      <c r="P343" s="215">
        <f>O343*H343</f>
        <v>0</v>
      </c>
      <c r="Q343" s="215">
        <v>0</v>
      </c>
      <c r="R343" s="215">
        <f>Q343*H343</f>
        <v>0</v>
      </c>
      <c r="S343" s="215">
        <v>0</v>
      </c>
      <c r="T343" s="216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17" t="s">
        <v>253</v>
      </c>
      <c r="AT343" s="217" t="s">
        <v>135</v>
      </c>
      <c r="AU343" s="217" t="s">
        <v>141</v>
      </c>
      <c r="AY343" s="19" t="s">
        <v>133</v>
      </c>
      <c r="BE343" s="218">
        <f>IF(N343="základní",J343,0)</f>
        <v>0</v>
      </c>
      <c r="BF343" s="218">
        <f>IF(N343="snížená",J343,0)</f>
        <v>0</v>
      </c>
      <c r="BG343" s="218">
        <f>IF(N343="zákl. přenesená",J343,0)</f>
        <v>0</v>
      </c>
      <c r="BH343" s="218">
        <f>IF(N343="sníž. přenesená",J343,0)</f>
        <v>0</v>
      </c>
      <c r="BI343" s="218">
        <f>IF(N343="nulová",J343,0)</f>
        <v>0</v>
      </c>
      <c r="BJ343" s="19" t="s">
        <v>141</v>
      </c>
      <c r="BK343" s="218">
        <f>ROUND(I343*H343,2)</f>
        <v>0</v>
      </c>
      <c r="BL343" s="19" t="s">
        <v>253</v>
      </c>
      <c r="BM343" s="217" t="s">
        <v>796</v>
      </c>
    </row>
    <row r="344" spans="1:47" s="2" customFormat="1" ht="12">
      <c r="A344" s="40"/>
      <c r="B344" s="41"/>
      <c r="C344" s="42"/>
      <c r="D344" s="219" t="s">
        <v>143</v>
      </c>
      <c r="E344" s="42"/>
      <c r="F344" s="220" t="s">
        <v>472</v>
      </c>
      <c r="G344" s="42"/>
      <c r="H344" s="42"/>
      <c r="I344" s="221"/>
      <c r="J344" s="42"/>
      <c r="K344" s="42"/>
      <c r="L344" s="46"/>
      <c r="M344" s="222"/>
      <c r="N344" s="223"/>
      <c r="O344" s="86"/>
      <c r="P344" s="86"/>
      <c r="Q344" s="86"/>
      <c r="R344" s="86"/>
      <c r="S344" s="86"/>
      <c r="T344" s="87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T344" s="19" t="s">
        <v>143</v>
      </c>
      <c r="AU344" s="19" t="s">
        <v>141</v>
      </c>
    </row>
    <row r="345" spans="1:47" s="2" customFormat="1" ht="12">
      <c r="A345" s="40"/>
      <c r="B345" s="41"/>
      <c r="C345" s="42"/>
      <c r="D345" s="224" t="s">
        <v>145</v>
      </c>
      <c r="E345" s="42"/>
      <c r="F345" s="225" t="s">
        <v>473</v>
      </c>
      <c r="G345" s="42"/>
      <c r="H345" s="42"/>
      <c r="I345" s="221"/>
      <c r="J345" s="42"/>
      <c r="K345" s="42"/>
      <c r="L345" s="46"/>
      <c r="M345" s="222"/>
      <c r="N345" s="223"/>
      <c r="O345" s="86"/>
      <c r="P345" s="86"/>
      <c r="Q345" s="86"/>
      <c r="R345" s="86"/>
      <c r="S345" s="86"/>
      <c r="T345" s="87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T345" s="19" t="s">
        <v>145</v>
      </c>
      <c r="AU345" s="19" t="s">
        <v>141</v>
      </c>
    </row>
    <row r="346" spans="1:63" s="12" customFormat="1" ht="22.8" customHeight="1">
      <c r="A346" s="12"/>
      <c r="B346" s="190"/>
      <c r="C346" s="191"/>
      <c r="D346" s="192" t="s">
        <v>75</v>
      </c>
      <c r="E346" s="204" t="s">
        <v>474</v>
      </c>
      <c r="F346" s="204" t="s">
        <v>475</v>
      </c>
      <c r="G346" s="191"/>
      <c r="H346" s="191"/>
      <c r="I346" s="194"/>
      <c r="J346" s="205">
        <f>BK346</f>
        <v>0</v>
      </c>
      <c r="K346" s="191"/>
      <c r="L346" s="196"/>
      <c r="M346" s="197"/>
      <c r="N346" s="198"/>
      <c r="O346" s="198"/>
      <c r="P346" s="199">
        <f>SUM(P347:P360)</f>
        <v>0</v>
      </c>
      <c r="Q346" s="198"/>
      <c r="R346" s="199">
        <f>SUM(R347:R360)</f>
        <v>0.1002</v>
      </c>
      <c r="S346" s="198"/>
      <c r="T346" s="200">
        <f>SUM(T347:T360)</f>
        <v>0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201" t="s">
        <v>141</v>
      </c>
      <c r="AT346" s="202" t="s">
        <v>75</v>
      </c>
      <c r="AU346" s="202" t="s">
        <v>84</v>
      </c>
      <c r="AY346" s="201" t="s">
        <v>133</v>
      </c>
      <c r="BK346" s="203">
        <f>SUM(BK347:BK360)</f>
        <v>0</v>
      </c>
    </row>
    <row r="347" spans="1:65" s="2" customFormat="1" ht="37.8" customHeight="1">
      <c r="A347" s="40"/>
      <c r="B347" s="41"/>
      <c r="C347" s="206" t="s">
        <v>468</v>
      </c>
      <c r="D347" s="206" t="s">
        <v>135</v>
      </c>
      <c r="E347" s="207" t="s">
        <v>477</v>
      </c>
      <c r="F347" s="208" t="s">
        <v>478</v>
      </c>
      <c r="G347" s="209" t="s">
        <v>153</v>
      </c>
      <c r="H347" s="210">
        <v>1</v>
      </c>
      <c r="I347" s="211"/>
      <c r="J347" s="212">
        <f>ROUND(I347*H347,2)</f>
        <v>0</v>
      </c>
      <c r="K347" s="208" t="s">
        <v>19</v>
      </c>
      <c r="L347" s="46"/>
      <c r="M347" s="213" t="s">
        <v>19</v>
      </c>
      <c r="N347" s="214" t="s">
        <v>48</v>
      </c>
      <c r="O347" s="86"/>
      <c r="P347" s="215">
        <f>O347*H347</f>
        <v>0</v>
      </c>
      <c r="Q347" s="215">
        <v>0.006</v>
      </c>
      <c r="R347" s="215">
        <f>Q347*H347</f>
        <v>0.006</v>
      </c>
      <c r="S347" s="215">
        <v>0</v>
      </c>
      <c r="T347" s="216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17" t="s">
        <v>253</v>
      </c>
      <c r="AT347" s="217" t="s">
        <v>135</v>
      </c>
      <c r="AU347" s="217" t="s">
        <v>141</v>
      </c>
      <c r="AY347" s="19" t="s">
        <v>133</v>
      </c>
      <c r="BE347" s="218">
        <f>IF(N347="základní",J347,0)</f>
        <v>0</v>
      </c>
      <c r="BF347" s="218">
        <f>IF(N347="snížená",J347,0)</f>
        <v>0</v>
      </c>
      <c r="BG347" s="218">
        <f>IF(N347="zákl. přenesená",J347,0)</f>
        <v>0</v>
      </c>
      <c r="BH347" s="218">
        <f>IF(N347="sníž. přenesená",J347,0)</f>
        <v>0</v>
      </c>
      <c r="BI347" s="218">
        <f>IF(N347="nulová",J347,0)</f>
        <v>0</v>
      </c>
      <c r="BJ347" s="19" t="s">
        <v>141</v>
      </c>
      <c r="BK347" s="218">
        <f>ROUND(I347*H347,2)</f>
        <v>0</v>
      </c>
      <c r="BL347" s="19" t="s">
        <v>253</v>
      </c>
      <c r="BM347" s="217" t="s">
        <v>797</v>
      </c>
    </row>
    <row r="348" spans="1:47" s="2" customFormat="1" ht="12">
      <c r="A348" s="40"/>
      <c r="B348" s="41"/>
      <c r="C348" s="42"/>
      <c r="D348" s="219" t="s">
        <v>143</v>
      </c>
      <c r="E348" s="42"/>
      <c r="F348" s="220" t="s">
        <v>478</v>
      </c>
      <c r="G348" s="42"/>
      <c r="H348" s="42"/>
      <c r="I348" s="221"/>
      <c r="J348" s="42"/>
      <c r="K348" s="42"/>
      <c r="L348" s="46"/>
      <c r="M348" s="222"/>
      <c r="N348" s="223"/>
      <c r="O348" s="86"/>
      <c r="P348" s="86"/>
      <c r="Q348" s="86"/>
      <c r="R348" s="86"/>
      <c r="S348" s="86"/>
      <c r="T348" s="87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T348" s="19" t="s">
        <v>143</v>
      </c>
      <c r="AU348" s="19" t="s">
        <v>141</v>
      </c>
    </row>
    <row r="349" spans="1:65" s="2" customFormat="1" ht="37.8" customHeight="1">
      <c r="A349" s="40"/>
      <c r="B349" s="41"/>
      <c r="C349" s="206" t="s">
        <v>476</v>
      </c>
      <c r="D349" s="206" t="s">
        <v>135</v>
      </c>
      <c r="E349" s="207" t="s">
        <v>481</v>
      </c>
      <c r="F349" s="208" t="s">
        <v>482</v>
      </c>
      <c r="G349" s="209" t="s">
        <v>153</v>
      </c>
      <c r="H349" s="210">
        <v>2</v>
      </c>
      <c r="I349" s="211"/>
      <c r="J349" s="212">
        <f>ROUND(I349*H349,2)</f>
        <v>0</v>
      </c>
      <c r="K349" s="208" t="s">
        <v>19</v>
      </c>
      <c r="L349" s="46"/>
      <c r="M349" s="213" t="s">
        <v>19</v>
      </c>
      <c r="N349" s="214" t="s">
        <v>48</v>
      </c>
      <c r="O349" s="86"/>
      <c r="P349" s="215">
        <f>O349*H349</f>
        <v>0</v>
      </c>
      <c r="Q349" s="215">
        <v>0.006</v>
      </c>
      <c r="R349" s="215">
        <f>Q349*H349</f>
        <v>0.012</v>
      </c>
      <c r="S349" s="215">
        <v>0</v>
      </c>
      <c r="T349" s="216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17" t="s">
        <v>253</v>
      </c>
      <c r="AT349" s="217" t="s">
        <v>135</v>
      </c>
      <c r="AU349" s="217" t="s">
        <v>141</v>
      </c>
      <c r="AY349" s="19" t="s">
        <v>133</v>
      </c>
      <c r="BE349" s="218">
        <f>IF(N349="základní",J349,0)</f>
        <v>0</v>
      </c>
      <c r="BF349" s="218">
        <f>IF(N349="snížená",J349,0)</f>
        <v>0</v>
      </c>
      <c r="BG349" s="218">
        <f>IF(N349="zákl. přenesená",J349,0)</f>
        <v>0</v>
      </c>
      <c r="BH349" s="218">
        <f>IF(N349="sníž. přenesená",J349,0)</f>
        <v>0</v>
      </c>
      <c r="BI349" s="218">
        <f>IF(N349="nulová",J349,0)</f>
        <v>0</v>
      </c>
      <c r="BJ349" s="19" t="s">
        <v>141</v>
      </c>
      <c r="BK349" s="218">
        <f>ROUND(I349*H349,2)</f>
        <v>0</v>
      </c>
      <c r="BL349" s="19" t="s">
        <v>253</v>
      </c>
      <c r="BM349" s="217" t="s">
        <v>798</v>
      </c>
    </row>
    <row r="350" spans="1:47" s="2" customFormat="1" ht="12">
      <c r="A350" s="40"/>
      <c r="B350" s="41"/>
      <c r="C350" s="42"/>
      <c r="D350" s="219" t="s">
        <v>143</v>
      </c>
      <c r="E350" s="42"/>
      <c r="F350" s="220" t="s">
        <v>482</v>
      </c>
      <c r="G350" s="42"/>
      <c r="H350" s="42"/>
      <c r="I350" s="221"/>
      <c r="J350" s="42"/>
      <c r="K350" s="42"/>
      <c r="L350" s="46"/>
      <c r="M350" s="222"/>
      <c r="N350" s="223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143</v>
      </c>
      <c r="AU350" s="19" t="s">
        <v>141</v>
      </c>
    </row>
    <row r="351" spans="1:65" s="2" customFormat="1" ht="37.8" customHeight="1">
      <c r="A351" s="40"/>
      <c r="B351" s="41"/>
      <c r="C351" s="206" t="s">
        <v>480</v>
      </c>
      <c r="D351" s="206" t="s">
        <v>135</v>
      </c>
      <c r="E351" s="207" t="s">
        <v>485</v>
      </c>
      <c r="F351" s="208" t="s">
        <v>486</v>
      </c>
      <c r="G351" s="209" t="s">
        <v>256</v>
      </c>
      <c r="H351" s="210">
        <v>10.7</v>
      </c>
      <c r="I351" s="211"/>
      <c r="J351" s="212">
        <f>ROUND(I351*H351,2)</f>
        <v>0</v>
      </c>
      <c r="K351" s="208" t="s">
        <v>19</v>
      </c>
      <c r="L351" s="46"/>
      <c r="M351" s="213" t="s">
        <v>19</v>
      </c>
      <c r="N351" s="214" t="s">
        <v>48</v>
      </c>
      <c r="O351" s="86"/>
      <c r="P351" s="215">
        <f>O351*H351</f>
        <v>0</v>
      </c>
      <c r="Q351" s="215">
        <v>0.006</v>
      </c>
      <c r="R351" s="215">
        <f>Q351*H351</f>
        <v>0.0642</v>
      </c>
      <c r="S351" s="215">
        <v>0</v>
      </c>
      <c r="T351" s="216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17" t="s">
        <v>253</v>
      </c>
      <c r="AT351" s="217" t="s">
        <v>135</v>
      </c>
      <c r="AU351" s="217" t="s">
        <v>141</v>
      </c>
      <c r="AY351" s="19" t="s">
        <v>133</v>
      </c>
      <c r="BE351" s="218">
        <f>IF(N351="základní",J351,0)</f>
        <v>0</v>
      </c>
      <c r="BF351" s="218">
        <f>IF(N351="snížená",J351,0)</f>
        <v>0</v>
      </c>
      <c r="BG351" s="218">
        <f>IF(N351="zákl. přenesená",J351,0)</f>
        <v>0</v>
      </c>
      <c r="BH351" s="218">
        <f>IF(N351="sníž. přenesená",J351,0)</f>
        <v>0</v>
      </c>
      <c r="BI351" s="218">
        <f>IF(N351="nulová",J351,0)</f>
        <v>0</v>
      </c>
      <c r="BJ351" s="19" t="s">
        <v>141</v>
      </c>
      <c r="BK351" s="218">
        <f>ROUND(I351*H351,2)</f>
        <v>0</v>
      </c>
      <c r="BL351" s="19" t="s">
        <v>253</v>
      </c>
      <c r="BM351" s="217" t="s">
        <v>799</v>
      </c>
    </row>
    <row r="352" spans="1:47" s="2" customFormat="1" ht="12">
      <c r="A352" s="40"/>
      <c r="B352" s="41"/>
      <c r="C352" s="42"/>
      <c r="D352" s="219" t="s">
        <v>143</v>
      </c>
      <c r="E352" s="42"/>
      <c r="F352" s="220" t="s">
        <v>486</v>
      </c>
      <c r="G352" s="42"/>
      <c r="H352" s="42"/>
      <c r="I352" s="221"/>
      <c r="J352" s="42"/>
      <c r="K352" s="42"/>
      <c r="L352" s="46"/>
      <c r="M352" s="222"/>
      <c r="N352" s="223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9" t="s">
        <v>143</v>
      </c>
      <c r="AU352" s="19" t="s">
        <v>141</v>
      </c>
    </row>
    <row r="353" spans="1:51" s="13" customFormat="1" ht="12">
      <c r="A353" s="13"/>
      <c r="B353" s="226"/>
      <c r="C353" s="227"/>
      <c r="D353" s="219" t="s">
        <v>147</v>
      </c>
      <c r="E353" s="228" t="s">
        <v>19</v>
      </c>
      <c r="F353" s="229" t="s">
        <v>488</v>
      </c>
      <c r="G353" s="227"/>
      <c r="H353" s="230">
        <v>10.7</v>
      </c>
      <c r="I353" s="231"/>
      <c r="J353" s="227"/>
      <c r="K353" s="227"/>
      <c r="L353" s="232"/>
      <c r="M353" s="233"/>
      <c r="N353" s="234"/>
      <c r="O353" s="234"/>
      <c r="P353" s="234"/>
      <c r="Q353" s="234"/>
      <c r="R353" s="234"/>
      <c r="S353" s="234"/>
      <c r="T353" s="235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6" t="s">
        <v>147</v>
      </c>
      <c r="AU353" s="236" t="s">
        <v>141</v>
      </c>
      <c r="AV353" s="13" t="s">
        <v>141</v>
      </c>
      <c r="AW353" s="13" t="s">
        <v>37</v>
      </c>
      <c r="AX353" s="13" t="s">
        <v>84</v>
      </c>
      <c r="AY353" s="236" t="s">
        <v>133</v>
      </c>
    </row>
    <row r="354" spans="1:65" s="2" customFormat="1" ht="16.5" customHeight="1">
      <c r="A354" s="40"/>
      <c r="B354" s="41"/>
      <c r="C354" s="206" t="s">
        <v>484</v>
      </c>
      <c r="D354" s="206" t="s">
        <v>135</v>
      </c>
      <c r="E354" s="207" t="s">
        <v>490</v>
      </c>
      <c r="F354" s="208" t="s">
        <v>491</v>
      </c>
      <c r="G354" s="209" t="s">
        <v>492</v>
      </c>
      <c r="H354" s="210">
        <v>3</v>
      </c>
      <c r="I354" s="211"/>
      <c r="J354" s="212">
        <f>ROUND(I354*H354,2)</f>
        <v>0</v>
      </c>
      <c r="K354" s="208" t="s">
        <v>19</v>
      </c>
      <c r="L354" s="46"/>
      <c r="M354" s="213" t="s">
        <v>19</v>
      </c>
      <c r="N354" s="214" t="s">
        <v>48</v>
      </c>
      <c r="O354" s="86"/>
      <c r="P354" s="215">
        <f>O354*H354</f>
        <v>0</v>
      </c>
      <c r="Q354" s="215">
        <v>0.006</v>
      </c>
      <c r="R354" s="215">
        <f>Q354*H354</f>
        <v>0.018000000000000002</v>
      </c>
      <c r="S354" s="215">
        <v>0</v>
      </c>
      <c r="T354" s="216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17" t="s">
        <v>253</v>
      </c>
      <c r="AT354" s="217" t="s">
        <v>135</v>
      </c>
      <c r="AU354" s="217" t="s">
        <v>141</v>
      </c>
      <c r="AY354" s="19" t="s">
        <v>133</v>
      </c>
      <c r="BE354" s="218">
        <f>IF(N354="základní",J354,0)</f>
        <v>0</v>
      </c>
      <c r="BF354" s="218">
        <f>IF(N354="snížená",J354,0)</f>
        <v>0</v>
      </c>
      <c r="BG354" s="218">
        <f>IF(N354="zákl. přenesená",J354,0)</f>
        <v>0</v>
      </c>
      <c r="BH354" s="218">
        <f>IF(N354="sníž. přenesená",J354,0)</f>
        <v>0</v>
      </c>
      <c r="BI354" s="218">
        <f>IF(N354="nulová",J354,0)</f>
        <v>0</v>
      </c>
      <c r="BJ354" s="19" t="s">
        <v>141</v>
      </c>
      <c r="BK354" s="218">
        <f>ROUND(I354*H354,2)</f>
        <v>0</v>
      </c>
      <c r="BL354" s="19" t="s">
        <v>253</v>
      </c>
      <c r="BM354" s="217" t="s">
        <v>800</v>
      </c>
    </row>
    <row r="355" spans="1:47" s="2" customFormat="1" ht="12">
      <c r="A355" s="40"/>
      <c r="B355" s="41"/>
      <c r="C355" s="42"/>
      <c r="D355" s="219" t="s">
        <v>143</v>
      </c>
      <c r="E355" s="42"/>
      <c r="F355" s="220" t="s">
        <v>491</v>
      </c>
      <c r="G355" s="42"/>
      <c r="H355" s="42"/>
      <c r="I355" s="221"/>
      <c r="J355" s="42"/>
      <c r="K355" s="42"/>
      <c r="L355" s="46"/>
      <c r="M355" s="222"/>
      <c r="N355" s="223"/>
      <c r="O355" s="86"/>
      <c r="P355" s="86"/>
      <c r="Q355" s="86"/>
      <c r="R355" s="86"/>
      <c r="S355" s="86"/>
      <c r="T355" s="87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T355" s="19" t="s">
        <v>143</v>
      </c>
      <c r="AU355" s="19" t="s">
        <v>141</v>
      </c>
    </row>
    <row r="356" spans="1:65" s="2" customFormat="1" ht="24.15" customHeight="1">
      <c r="A356" s="40"/>
      <c r="B356" s="41"/>
      <c r="C356" s="206" t="s">
        <v>489</v>
      </c>
      <c r="D356" s="206" t="s">
        <v>135</v>
      </c>
      <c r="E356" s="207" t="s">
        <v>495</v>
      </c>
      <c r="F356" s="208" t="s">
        <v>496</v>
      </c>
      <c r="G356" s="209" t="s">
        <v>153</v>
      </c>
      <c r="H356" s="210">
        <v>1</v>
      </c>
      <c r="I356" s="211"/>
      <c r="J356" s="212">
        <f>ROUND(I356*H356,2)</f>
        <v>0</v>
      </c>
      <c r="K356" s="208" t="s">
        <v>19</v>
      </c>
      <c r="L356" s="46"/>
      <c r="M356" s="213" t="s">
        <v>19</v>
      </c>
      <c r="N356" s="214" t="s">
        <v>48</v>
      </c>
      <c r="O356" s="86"/>
      <c r="P356" s="215">
        <f>O356*H356</f>
        <v>0</v>
      </c>
      <c r="Q356" s="215">
        <v>0</v>
      </c>
      <c r="R356" s="215">
        <f>Q356*H356</f>
        <v>0</v>
      </c>
      <c r="S356" s="215">
        <v>0</v>
      </c>
      <c r="T356" s="216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17" t="s">
        <v>253</v>
      </c>
      <c r="AT356" s="217" t="s">
        <v>135</v>
      </c>
      <c r="AU356" s="217" t="s">
        <v>141</v>
      </c>
      <c r="AY356" s="19" t="s">
        <v>133</v>
      </c>
      <c r="BE356" s="218">
        <f>IF(N356="základní",J356,0)</f>
        <v>0</v>
      </c>
      <c r="BF356" s="218">
        <f>IF(N356="snížená",J356,0)</f>
        <v>0</v>
      </c>
      <c r="BG356" s="218">
        <f>IF(N356="zákl. přenesená",J356,0)</f>
        <v>0</v>
      </c>
      <c r="BH356" s="218">
        <f>IF(N356="sníž. přenesená",J356,0)</f>
        <v>0</v>
      </c>
      <c r="BI356" s="218">
        <f>IF(N356="nulová",J356,0)</f>
        <v>0</v>
      </c>
      <c r="BJ356" s="19" t="s">
        <v>141</v>
      </c>
      <c r="BK356" s="218">
        <f>ROUND(I356*H356,2)</f>
        <v>0</v>
      </c>
      <c r="BL356" s="19" t="s">
        <v>253</v>
      </c>
      <c r="BM356" s="217" t="s">
        <v>801</v>
      </c>
    </row>
    <row r="357" spans="1:47" s="2" customFormat="1" ht="12">
      <c r="A357" s="40"/>
      <c r="B357" s="41"/>
      <c r="C357" s="42"/>
      <c r="D357" s="219" t="s">
        <v>143</v>
      </c>
      <c r="E357" s="42"/>
      <c r="F357" s="220" t="s">
        <v>496</v>
      </c>
      <c r="G357" s="42"/>
      <c r="H357" s="42"/>
      <c r="I357" s="221"/>
      <c r="J357" s="42"/>
      <c r="K357" s="42"/>
      <c r="L357" s="46"/>
      <c r="M357" s="222"/>
      <c r="N357" s="223"/>
      <c r="O357" s="86"/>
      <c r="P357" s="86"/>
      <c r="Q357" s="86"/>
      <c r="R357" s="86"/>
      <c r="S357" s="86"/>
      <c r="T357" s="87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T357" s="19" t="s">
        <v>143</v>
      </c>
      <c r="AU357" s="19" t="s">
        <v>141</v>
      </c>
    </row>
    <row r="358" spans="1:65" s="2" customFormat="1" ht="24.15" customHeight="1">
      <c r="A358" s="40"/>
      <c r="B358" s="41"/>
      <c r="C358" s="206" t="s">
        <v>494</v>
      </c>
      <c r="D358" s="206" t="s">
        <v>135</v>
      </c>
      <c r="E358" s="207" t="s">
        <v>499</v>
      </c>
      <c r="F358" s="208" t="s">
        <v>500</v>
      </c>
      <c r="G358" s="209" t="s">
        <v>442</v>
      </c>
      <c r="H358" s="279"/>
      <c r="I358" s="211"/>
      <c r="J358" s="212">
        <f>ROUND(I358*H358,2)</f>
        <v>0</v>
      </c>
      <c r="K358" s="208" t="s">
        <v>139</v>
      </c>
      <c r="L358" s="46"/>
      <c r="M358" s="213" t="s">
        <v>19</v>
      </c>
      <c r="N358" s="214" t="s">
        <v>48</v>
      </c>
      <c r="O358" s="86"/>
      <c r="P358" s="215">
        <f>O358*H358</f>
        <v>0</v>
      </c>
      <c r="Q358" s="215">
        <v>0</v>
      </c>
      <c r="R358" s="215">
        <f>Q358*H358</f>
        <v>0</v>
      </c>
      <c r="S358" s="215">
        <v>0</v>
      </c>
      <c r="T358" s="216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17" t="s">
        <v>253</v>
      </c>
      <c r="AT358" s="217" t="s">
        <v>135</v>
      </c>
      <c r="AU358" s="217" t="s">
        <v>141</v>
      </c>
      <c r="AY358" s="19" t="s">
        <v>133</v>
      </c>
      <c r="BE358" s="218">
        <f>IF(N358="základní",J358,0)</f>
        <v>0</v>
      </c>
      <c r="BF358" s="218">
        <f>IF(N358="snížená",J358,0)</f>
        <v>0</v>
      </c>
      <c r="BG358" s="218">
        <f>IF(N358="zákl. přenesená",J358,0)</f>
        <v>0</v>
      </c>
      <c r="BH358" s="218">
        <f>IF(N358="sníž. přenesená",J358,0)</f>
        <v>0</v>
      </c>
      <c r="BI358" s="218">
        <f>IF(N358="nulová",J358,0)</f>
        <v>0</v>
      </c>
      <c r="BJ358" s="19" t="s">
        <v>141</v>
      </c>
      <c r="BK358" s="218">
        <f>ROUND(I358*H358,2)</f>
        <v>0</v>
      </c>
      <c r="BL358" s="19" t="s">
        <v>253</v>
      </c>
      <c r="BM358" s="217" t="s">
        <v>802</v>
      </c>
    </row>
    <row r="359" spans="1:47" s="2" customFormat="1" ht="12">
      <c r="A359" s="40"/>
      <c r="B359" s="41"/>
      <c r="C359" s="42"/>
      <c r="D359" s="219" t="s">
        <v>143</v>
      </c>
      <c r="E359" s="42"/>
      <c r="F359" s="220" t="s">
        <v>502</v>
      </c>
      <c r="G359" s="42"/>
      <c r="H359" s="42"/>
      <c r="I359" s="221"/>
      <c r="J359" s="42"/>
      <c r="K359" s="42"/>
      <c r="L359" s="46"/>
      <c r="M359" s="222"/>
      <c r="N359" s="223"/>
      <c r="O359" s="86"/>
      <c r="P359" s="86"/>
      <c r="Q359" s="86"/>
      <c r="R359" s="86"/>
      <c r="S359" s="86"/>
      <c r="T359" s="87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T359" s="19" t="s">
        <v>143</v>
      </c>
      <c r="AU359" s="19" t="s">
        <v>141</v>
      </c>
    </row>
    <row r="360" spans="1:47" s="2" customFormat="1" ht="12">
      <c r="A360" s="40"/>
      <c r="B360" s="41"/>
      <c r="C360" s="42"/>
      <c r="D360" s="224" t="s">
        <v>145</v>
      </c>
      <c r="E360" s="42"/>
      <c r="F360" s="225" t="s">
        <v>503</v>
      </c>
      <c r="G360" s="42"/>
      <c r="H360" s="42"/>
      <c r="I360" s="221"/>
      <c r="J360" s="42"/>
      <c r="K360" s="42"/>
      <c r="L360" s="46"/>
      <c r="M360" s="222"/>
      <c r="N360" s="223"/>
      <c r="O360" s="86"/>
      <c r="P360" s="86"/>
      <c r="Q360" s="86"/>
      <c r="R360" s="86"/>
      <c r="S360" s="86"/>
      <c r="T360" s="87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9" t="s">
        <v>145</v>
      </c>
      <c r="AU360" s="19" t="s">
        <v>141</v>
      </c>
    </row>
    <row r="361" spans="1:63" s="12" customFormat="1" ht="22.8" customHeight="1">
      <c r="A361" s="12"/>
      <c r="B361" s="190"/>
      <c r="C361" s="191"/>
      <c r="D361" s="192" t="s">
        <v>75</v>
      </c>
      <c r="E361" s="204" t="s">
        <v>504</v>
      </c>
      <c r="F361" s="204" t="s">
        <v>505</v>
      </c>
      <c r="G361" s="191"/>
      <c r="H361" s="191"/>
      <c r="I361" s="194"/>
      <c r="J361" s="205">
        <f>BK361</f>
        <v>0</v>
      </c>
      <c r="K361" s="191"/>
      <c r="L361" s="196"/>
      <c r="M361" s="197"/>
      <c r="N361" s="198"/>
      <c r="O361" s="198"/>
      <c r="P361" s="199">
        <f>SUM(P362:P410)</f>
        <v>0</v>
      </c>
      <c r="Q361" s="198"/>
      <c r="R361" s="199">
        <f>SUM(R362:R410)</f>
        <v>0.16559279999999998</v>
      </c>
      <c r="S361" s="198"/>
      <c r="T361" s="200">
        <f>SUM(T362:T410)</f>
        <v>0.6071040000000001</v>
      </c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R361" s="201" t="s">
        <v>141</v>
      </c>
      <c r="AT361" s="202" t="s">
        <v>75</v>
      </c>
      <c r="AU361" s="202" t="s">
        <v>84</v>
      </c>
      <c r="AY361" s="201" t="s">
        <v>133</v>
      </c>
      <c r="BK361" s="203">
        <f>SUM(BK362:BK410)</f>
        <v>0</v>
      </c>
    </row>
    <row r="362" spans="1:65" s="2" customFormat="1" ht="16.5" customHeight="1">
      <c r="A362" s="40"/>
      <c r="B362" s="41"/>
      <c r="C362" s="206" t="s">
        <v>498</v>
      </c>
      <c r="D362" s="206" t="s">
        <v>135</v>
      </c>
      <c r="E362" s="207" t="s">
        <v>507</v>
      </c>
      <c r="F362" s="208" t="s">
        <v>508</v>
      </c>
      <c r="G362" s="209" t="s">
        <v>138</v>
      </c>
      <c r="H362" s="210">
        <v>4.992</v>
      </c>
      <c r="I362" s="211"/>
      <c r="J362" s="212">
        <f>ROUND(I362*H362,2)</f>
        <v>0</v>
      </c>
      <c r="K362" s="208" t="s">
        <v>139</v>
      </c>
      <c r="L362" s="46"/>
      <c r="M362" s="213" t="s">
        <v>19</v>
      </c>
      <c r="N362" s="214" t="s">
        <v>48</v>
      </c>
      <c r="O362" s="86"/>
      <c r="P362" s="215">
        <f>O362*H362</f>
        <v>0</v>
      </c>
      <c r="Q362" s="215">
        <v>0.0003</v>
      </c>
      <c r="R362" s="215">
        <f>Q362*H362</f>
        <v>0.0014976</v>
      </c>
      <c r="S362" s="215">
        <v>0</v>
      </c>
      <c r="T362" s="216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17" t="s">
        <v>253</v>
      </c>
      <c r="AT362" s="217" t="s">
        <v>135</v>
      </c>
      <c r="AU362" s="217" t="s">
        <v>141</v>
      </c>
      <c r="AY362" s="19" t="s">
        <v>133</v>
      </c>
      <c r="BE362" s="218">
        <f>IF(N362="základní",J362,0)</f>
        <v>0</v>
      </c>
      <c r="BF362" s="218">
        <f>IF(N362="snížená",J362,0)</f>
        <v>0</v>
      </c>
      <c r="BG362" s="218">
        <f>IF(N362="zákl. přenesená",J362,0)</f>
        <v>0</v>
      </c>
      <c r="BH362" s="218">
        <f>IF(N362="sníž. přenesená",J362,0)</f>
        <v>0</v>
      </c>
      <c r="BI362" s="218">
        <f>IF(N362="nulová",J362,0)</f>
        <v>0</v>
      </c>
      <c r="BJ362" s="19" t="s">
        <v>141</v>
      </c>
      <c r="BK362" s="218">
        <f>ROUND(I362*H362,2)</f>
        <v>0</v>
      </c>
      <c r="BL362" s="19" t="s">
        <v>253</v>
      </c>
      <c r="BM362" s="217" t="s">
        <v>803</v>
      </c>
    </row>
    <row r="363" spans="1:47" s="2" customFormat="1" ht="12">
      <c r="A363" s="40"/>
      <c r="B363" s="41"/>
      <c r="C363" s="42"/>
      <c r="D363" s="219" t="s">
        <v>143</v>
      </c>
      <c r="E363" s="42"/>
      <c r="F363" s="220" t="s">
        <v>510</v>
      </c>
      <c r="G363" s="42"/>
      <c r="H363" s="42"/>
      <c r="I363" s="221"/>
      <c r="J363" s="42"/>
      <c r="K363" s="42"/>
      <c r="L363" s="46"/>
      <c r="M363" s="222"/>
      <c r="N363" s="223"/>
      <c r="O363" s="86"/>
      <c r="P363" s="86"/>
      <c r="Q363" s="86"/>
      <c r="R363" s="86"/>
      <c r="S363" s="86"/>
      <c r="T363" s="87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T363" s="19" t="s">
        <v>143</v>
      </c>
      <c r="AU363" s="19" t="s">
        <v>141</v>
      </c>
    </row>
    <row r="364" spans="1:47" s="2" customFormat="1" ht="12">
      <c r="A364" s="40"/>
      <c r="B364" s="41"/>
      <c r="C364" s="42"/>
      <c r="D364" s="224" t="s">
        <v>145</v>
      </c>
      <c r="E364" s="42"/>
      <c r="F364" s="225" t="s">
        <v>511</v>
      </c>
      <c r="G364" s="42"/>
      <c r="H364" s="42"/>
      <c r="I364" s="221"/>
      <c r="J364" s="42"/>
      <c r="K364" s="42"/>
      <c r="L364" s="46"/>
      <c r="M364" s="222"/>
      <c r="N364" s="223"/>
      <c r="O364" s="86"/>
      <c r="P364" s="86"/>
      <c r="Q364" s="86"/>
      <c r="R364" s="86"/>
      <c r="S364" s="86"/>
      <c r="T364" s="87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9" t="s">
        <v>145</v>
      </c>
      <c r="AU364" s="19" t="s">
        <v>141</v>
      </c>
    </row>
    <row r="365" spans="1:51" s="13" customFormat="1" ht="12">
      <c r="A365" s="13"/>
      <c r="B365" s="226"/>
      <c r="C365" s="227"/>
      <c r="D365" s="219" t="s">
        <v>147</v>
      </c>
      <c r="E365" s="228" t="s">
        <v>19</v>
      </c>
      <c r="F365" s="229" t="s">
        <v>251</v>
      </c>
      <c r="G365" s="227"/>
      <c r="H365" s="230">
        <v>1.7</v>
      </c>
      <c r="I365" s="231"/>
      <c r="J365" s="227"/>
      <c r="K365" s="227"/>
      <c r="L365" s="232"/>
      <c r="M365" s="233"/>
      <c r="N365" s="234"/>
      <c r="O365" s="234"/>
      <c r="P365" s="234"/>
      <c r="Q365" s="234"/>
      <c r="R365" s="234"/>
      <c r="S365" s="234"/>
      <c r="T365" s="235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6" t="s">
        <v>147</v>
      </c>
      <c r="AU365" s="236" t="s">
        <v>141</v>
      </c>
      <c r="AV365" s="13" t="s">
        <v>141</v>
      </c>
      <c r="AW365" s="13" t="s">
        <v>37</v>
      </c>
      <c r="AX365" s="13" t="s">
        <v>76</v>
      </c>
      <c r="AY365" s="236" t="s">
        <v>133</v>
      </c>
    </row>
    <row r="366" spans="1:51" s="13" customFormat="1" ht="12">
      <c r="A366" s="13"/>
      <c r="B366" s="226"/>
      <c r="C366" s="227"/>
      <c r="D366" s="219" t="s">
        <v>147</v>
      </c>
      <c r="E366" s="228" t="s">
        <v>19</v>
      </c>
      <c r="F366" s="229" t="s">
        <v>252</v>
      </c>
      <c r="G366" s="227"/>
      <c r="H366" s="230">
        <v>2.652</v>
      </c>
      <c r="I366" s="231"/>
      <c r="J366" s="227"/>
      <c r="K366" s="227"/>
      <c r="L366" s="232"/>
      <c r="M366" s="233"/>
      <c r="N366" s="234"/>
      <c r="O366" s="234"/>
      <c r="P366" s="234"/>
      <c r="Q366" s="234"/>
      <c r="R366" s="234"/>
      <c r="S366" s="234"/>
      <c r="T366" s="235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6" t="s">
        <v>147</v>
      </c>
      <c r="AU366" s="236" t="s">
        <v>141</v>
      </c>
      <c r="AV366" s="13" t="s">
        <v>141</v>
      </c>
      <c r="AW366" s="13" t="s">
        <v>37</v>
      </c>
      <c r="AX366" s="13" t="s">
        <v>76</v>
      </c>
      <c r="AY366" s="236" t="s">
        <v>133</v>
      </c>
    </row>
    <row r="367" spans="1:51" s="13" customFormat="1" ht="12">
      <c r="A367" s="13"/>
      <c r="B367" s="226"/>
      <c r="C367" s="227"/>
      <c r="D367" s="219" t="s">
        <v>147</v>
      </c>
      <c r="E367" s="228" t="s">
        <v>19</v>
      </c>
      <c r="F367" s="229" t="s">
        <v>512</v>
      </c>
      <c r="G367" s="227"/>
      <c r="H367" s="230">
        <v>0.64</v>
      </c>
      <c r="I367" s="231"/>
      <c r="J367" s="227"/>
      <c r="K367" s="227"/>
      <c r="L367" s="232"/>
      <c r="M367" s="233"/>
      <c r="N367" s="234"/>
      <c r="O367" s="234"/>
      <c r="P367" s="234"/>
      <c r="Q367" s="234"/>
      <c r="R367" s="234"/>
      <c r="S367" s="234"/>
      <c r="T367" s="235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6" t="s">
        <v>147</v>
      </c>
      <c r="AU367" s="236" t="s">
        <v>141</v>
      </c>
      <c r="AV367" s="13" t="s">
        <v>141</v>
      </c>
      <c r="AW367" s="13" t="s">
        <v>37</v>
      </c>
      <c r="AX367" s="13" t="s">
        <v>76</v>
      </c>
      <c r="AY367" s="236" t="s">
        <v>133</v>
      </c>
    </row>
    <row r="368" spans="1:51" s="16" customFormat="1" ht="12">
      <c r="A368" s="16"/>
      <c r="B368" s="258"/>
      <c r="C368" s="259"/>
      <c r="D368" s="219" t="s">
        <v>147</v>
      </c>
      <c r="E368" s="260" t="s">
        <v>19</v>
      </c>
      <c r="F368" s="261" t="s">
        <v>180</v>
      </c>
      <c r="G368" s="259"/>
      <c r="H368" s="262">
        <v>4.992</v>
      </c>
      <c r="I368" s="263"/>
      <c r="J368" s="259"/>
      <c r="K368" s="259"/>
      <c r="L368" s="264"/>
      <c r="M368" s="265"/>
      <c r="N368" s="266"/>
      <c r="O368" s="266"/>
      <c r="P368" s="266"/>
      <c r="Q368" s="266"/>
      <c r="R368" s="266"/>
      <c r="S368" s="266"/>
      <c r="T368" s="267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T368" s="268" t="s">
        <v>147</v>
      </c>
      <c r="AU368" s="268" t="s">
        <v>141</v>
      </c>
      <c r="AV368" s="16" t="s">
        <v>140</v>
      </c>
      <c r="AW368" s="16" t="s">
        <v>37</v>
      </c>
      <c r="AX368" s="16" t="s">
        <v>84</v>
      </c>
      <c r="AY368" s="268" t="s">
        <v>133</v>
      </c>
    </row>
    <row r="369" spans="1:65" s="2" customFormat="1" ht="24.15" customHeight="1">
      <c r="A369" s="40"/>
      <c r="B369" s="41"/>
      <c r="C369" s="206" t="s">
        <v>506</v>
      </c>
      <c r="D369" s="206" t="s">
        <v>135</v>
      </c>
      <c r="E369" s="207" t="s">
        <v>514</v>
      </c>
      <c r="F369" s="208" t="s">
        <v>515</v>
      </c>
      <c r="G369" s="209" t="s">
        <v>256</v>
      </c>
      <c r="H369" s="210">
        <v>6.4</v>
      </c>
      <c r="I369" s="211"/>
      <c r="J369" s="212">
        <f>ROUND(I369*H369,2)</f>
        <v>0</v>
      </c>
      <c r="K369" s="208" t="s">
        <v>139</v>
      </c>
      <c r="L369" s="46"/>
      <c r="M369" s="213" t="s">
        <v>19</v>
      </c>
      <c r="N369" s="214" t="s">
        <v>48</v>
      </c>
      <c r="O369" s="86"/>
      <c r="P369" s="215">
        <f>O369*H369</f>
        <v>0</v>
      </c>
      <c r="Q369" s="215">
        <v>0.00058</v>
      </c>
      <c r="R369" s="215">
        <f>Q369*H369</f>
        <v>0.003712</v>
      </c>
      <c r="S369" s="215">
        <v>0</v>
      </c>
      <c r="T369" s="216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17" t="s">
        <v>253</v>
      </c>
      <c r="AT369" s="217" t="s">
        <v>135</v>
      </c>
      <c r="AU369" s="217" t="s">
        <v>141</v>
      </c>
      <c r="AY369" s="19" t="s">
        <v>133</v>
      </c>
      <c r="BE369" s="218">
        <f>IF(N369="základní",J369,0)</f>
        <v>0</v>
      </c>
      <c r="BF369" s="218">
        <f>IF(N369="snížená",J369,0)</f>
        <v>0</v>
      </c>
      <c r="BG369" s="218">
        <f>IF(N369="zákl. přenesená",J369,0)</f>
        <v>0</v>
      </c>
      <c r="BH369" s="218">
        <f>IF(N369="sníž. přenesená",J369,0)</f>
        <v>0</v>
      </c>
      <c r="BI369" s="218">
        <f>IF(N369="nulová",J369,0)</f>
        <v>0</v>
      </c>
      <c r="BJ369" s="19" t="s">
        <v>141</v>
      </c>
      <c r="BK369" s="218">
        <f>ROUND(I369*H369,2)</f>
        <v>0</v>
      </c>
      <c r="BL369" s="19" t="s">
        <v>253</v>
      </c>
      <c r="BM369" s="217" t="s">
        <v>804</v>
      </c>
    </row>
    <row r="370" spans="1:47" s="2" customFormat="1" ht="12">
      <c r="A370" s="40"/>
      <c r="B370" s="41"/>
      <c r="C370" s="42"/>
      <c r="D370" s="219" t="s">
        <v>143</v>
      </c>
      <c r="E370" s="42"/>
      <c r="F370" s="220" t="s">
        <v>517</v>
      </c>
      <c r="G370" s="42"/>
      <c r="H370" s="42"/>
      <c r="I370" s="221"/>
      <c r="J370" s="42"/>
      <c r="K370" s="42"/>
      <c r="L370" s="46"/>
      <c r="M370" s="222"/>
      <c r="N370" s="223"/>
      <c r="O370" s="86"/>
      <c r="P370" s="86"/>
      <c r="Q370" s="86"/>
      <c r="R370" s="86"/>
      <c r="S370" s="86"/>
      <c r="T370" s="87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T370" s="19" t="s">
        <v>143</v>
      </c>
      <c r="AU370" s="19" t="s">
        <v>141</v>
      </c>
    </row>
    <row r="371" spans="1:47" s="2" customFormat="1" ht="12">
      <c r="A371" s="40"/>
      <c r="B371" s="41"/>
      <c r="C371" s="42"/>
      <c r="D371" s="224" t="s">
        <v>145</v>
      </c>
      <c r="E371" s="42"/>
      <c r="F371" s="225" t="s">
        <v>518</v>
      </c>
      <c r="G371" s="42"/>
      <c r="H371" s="42"/>
      <c r="I371" s="221"/>
      <c r="J371" s="42"/>
      <c r="K371" s="42"/>
      <c r="L371" s="46"/>
      <c r="M371" s="222"/>
      <c r="N371" s="223"/>
      <c r="O371" s="86"/>
      <c r="P371" s="86"/>
      <c r="Q371" s="86"/>
      <c r="R371" s="86"/>
      <c r="S371" s="86"/>
      <c r="T371" s="87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T371" s="19" t="s">
        <v>145</v>
      </c>
      <c r="AU371" s="19" t="s">
        <v>141</v>
      </c>
    </row>
    <row r="372" spans="1:51" s="13" customFormat="1" ht="12">
      <c r="A372" s="13"/>
      <c r="B372" s="226"/>
      <c r="C372" s="227"/>
      <c r="D372" s="219" t="s">
        <v>147</v>
      </c>
      <c r="E372" s="228" t="s">
        <v>19</v>
      </c>
      <c r="F372" s="229" t="s">
        <v>327</v>
      </c>
      <c r="G372" s="227"/>
      <c r="H372" s="230">
        <v>6.4</v>
      </c>
      <c r="I372" s="231"/>
      <c r="J372" s="227"/>
      <c r="K372" s="227"/>
      <c r="L372" s="232"/>
      <c r="M372" s="233"/>
      <c r="N372" s="234"/>
      <c r="O372" s="234"/>
      <c r="P372" s="234"/>
      <c r="Q372" s="234"/>
      <c r="R372" s="234"/>
      <c r="S372" s="234"/>
      <c r="T372" s="235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6" t="s">
        <v>147</v>
      </c>
      <c r="AU372" s="236" t="s">
        <v>141</v>
      </c>
      <c r="AV372" s="13" t="s">
        <v>141</v>
      </c>
      <c r="AW372" s="13" t="s">
        <v>37</v>
      </c>
      <c r="AX372" s="13" t="s">
        <v>84</v>
      </c>
      <c r="AY372" s="236" t="s">
        <v>133</v>
      </c>
    </row>
    <row r="373" spans="1:65" s="2" customFormat="1" ht="37.8" customHeight="1">
      <c r="A373" s="40"/>
      <c r="B373" s="41"/>
      <c r="C373" s="269" t="s">
        <v>513</v>
      </c>
      <c r="D373" s="269" t="s">
        <v>268</v>
      </c>
      <c r="E373" s="270" t="s">
        <v>520</v>
      </c>
      <c r="F373" s="271" t="s">
        <v>521</v>
      </c>
      <c r="G373" s="272" t="s">
        <v>138</v>
      </c>
      <c r="H373" s="273">
        <v>1.176</v>
      </c>
      <c r="I373" s="274"/>
      <c r="J373" s="275">
        <f>ROUND(I373*H373,2)</f>
        <v>0</v>
      </c>
      <c r="K373" s="271" t="s">
        <v>139</v>
      </c>
      <c r="L373" s="276"/>
      <c r="M373" s="277" t="s">
        <v>19</v>
      </c>
      <c r="N373" s="278" t="s">
        <v>48</v>
      </c>
      <c r="O373" s="86"/>
      <c r="P373" s="215">
        <f>O373*H373</f>
        <v>0</v>
      </c>
      <c r="Q373" s="215">
        <v>0.0192</v>
      </c>
      <c r="R373" s="215">
        <f>Q373*H373</f>
        <v>0.022579199999999997</v>
      </c>
      <c r="S373" s="215">
        <v>0</v>
      </c>
      <c r="T373" s="216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17" t="s">
        <v>356</v>
      </c>
      <c r="AT373" s="217" t="s">
        <v>268</v>
      </c>
      <c r="AU373" s="217" t="s">
        <v>141</v>
      </c>
      <c r="AY373" s="19" t="s">
        <v>133</v>
      </c>
      <c r="BE373" s="218">
        <f>IF(N373="základní",J373,0)</f>
        <v>0</v>
      </c>
      <c r="BF373" s="218">
        <f>IF(N373="snížená",J373,0)</f>
        <v>0</v>
      </c>
      <c r="BG373" s="218">
        <f>IF(N373="zákl. přenesená",J373,0)</f>
        <v>0</v>
      </c>
      <c r="BH373" s="218">
        <f>IF(N373="sníž. přenesená",J373,0)</f>
        <v>0</v>
      </c>
      <c r="BI373" s="218">
        <f>IF(N373="nulová",J373,0)</f>
        <v>0</v>
      </c>
      <c r="BJ373" s="19" t="s">
        <v>141</v>
      </c>
      <c r="BK373" s="218">
        <f>ROUND(I373*H373,2)</f>
        <v>0</v>
      </c>
      <c r="BL373" s="19" t="s">
        <v>253</v>
      </c>
      <c r="BM373" s="217" t="s">
        <v>805</v>
      </c>
    </row>
    <row r="374" spans="1:47" s="2" customFormat="1" ht="12">
      <c r="A374" s="40"/>
      <c r="B374" s="41"/>
      <c r="C374" s="42"/>
      <c r="D374" s="219" t="s">
        <v>143</v>
      </c>
      <c r="E374" s="42"/>
      <c r="F374" s="220" t="s">
        <v>521</v>
      </c>
      <c r="G374" s="42"/>
      <c r="H374" s="42"/>
      <c r="I374" s="221"/>
      <c r="J374" s="42"/>
      <c r="K374" s="42"/>
      <c r="L374" s="46"/>
      <c r="M374" s="222"/>
      <c r="N374" s="223"/>
      <c r="O374" s="86"/>
      <c r="P374" s="86"/>
      <c r="Q374" s="86"/>
      <c r="R374" s="86"/>
      <c r="S374" s="86"/>
      <c r="T374" s="87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T374" s="19" t="s">
        <v>143</v>
      </c>
      <c r="AU374" s="19" t="s">
        <v>141</v>
      </c>
    </row>
    <row r="375" spans="1:51" s="13" customFormat="1" ht="12">
      <c r="A375" s="13"/>
      <c r="B375" s="226"/>
      <c r="C375" s="227"/>
      <c r="D375" s="219" t="s">
        <v>147</v>
      </c>
      <c r="E375" s="228" t="s">
        <v>19</v>
      </c>
      <c r="F375" s="229" t="s">
        <v>523</v>
      </c>
      <c r="G375" s="227"/>
      <c r="H375" s="230">
        <v>0.64</v>
      </c>
      <c r="I375" s="231"/>
      <c r="J375" s="227"/>
      <c r="K375" s="227"/>
      <c r="L375" s="232"/>
      <c r="M375" s="233"/>
      <c r="N375" s="234"/>
      <c r="O375" s="234"/>
      <c r="P375" s="234"/>
      <c r="Q375" s="234"/>
      <c r="R375" s="234"/>
      <c r="S375" s="234"/>
      <c r="T375" s="235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6" t="s">
        <v>147</v>
      </c>
      <c r="AU375" s="236" t="s">
        <v>141</v>
      </c>
      <c r="AV375" s="13" t="s">
        <v>141</v>
      </c>
      <c r="AW375" s="13" t="s">
        <v>37</v>
      </c>
      <c r="AX375" s="13" t="s">
        <v>84</v>
      </c>
      <c r="AY375" s="236" t="s">
        <v>133</v>
      </c>
    </row>
    <row r="376" spans="1:51" s="13" customFormat="1" ht="12">
      <c r="A376" s="13"/>
      <c r="B376" s="226"/>
      <c r="C376" s="227"/>
      <c r="D376" s="219" t="s">
        <v>147</v>
      </c>
      <c r="E376" s="227"/>
      <c r="F376" s="229" t="s">
        <v>524</v>
      </c>
      <c r="G376" s="227"/>
      <c r="H376" s="230">
        <v>1.176</v>
      </c>
      <c r="I376" s="231"/>
      <c r="J376" s="227"/>
      <c r="K376" s="227"/>
      <c r="L376" s="232"/>
      <c r="M376" s="233"/>
      <c r="N376" s="234"/>
      <c r="O376" s="234"/>
      <c r="P376" s="234"/>
      <c r="Q376" s="234"/>
      <c r="R376" s="234"/>
      <c r="S376" s="234"/>
      <c r="T376" s="235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6" t="s">
        <v>147</v>
      </c>
      <c r="AU376" s="236" t="s">
        <v>141</v>
      </c>
      <c r="AV376" s="13" t="s">
        <v>141</v>
      </c>
      <c r="AW376" s="13" t="s">
        <v>4</v>
      </c>
      <c r="AX376" s="13" t="s">
        <v>84</v>
      </c>
      <c r="AY376" s="236" t="s">
        <v>133</v>
      </c>
    </row>
    <row r="377" spans="1:65" s="2" customFormat="1" ht="24.15" customHeight="1">
      <c r="A377" s="40"/>
      <c r="B377" s="41"/>
      <c r="C377" s="206" t="s">
        <v>519</v>
      </c>
      <c r="D377" s="206" t="s">
        <v>135</v>
      </c>
      <c r="E377" s="207" t="s">
        <v>526</v>
      </c>
      <c r="F377" s="208" t="s">
        <v>527</v>
      </c>
      <c r="G377" s="209" t="s">
        <v>138</v>
      </c>
      <c r="H377" s="210">
        <v>4.352</v>
      </c>
      <c r="I377" s="211"/>
      <c r="J377" s="212">
        <f>ROUND(I377*H377,2)</f>
        <v>0</v>
      </c>
      <c r="K377" s="208" t="s">
        <v>139</v>
      </c>
      <c r="L377" s="46"/>
      <c r="M377" s="213" t="s">
        <v>19</v>
      </c>
      <c r="N377" s="214" t="s">
        <v>48</v>
      </c>
      <c r="O377" s="86"/>
      <c r="P377" s="215">
        <f>O377*H377</f>
        <v>0</v>
      </c>
      <c r="Q377" s="215">
        <v>0</v>
      </c>
      <c r="R377" s="215">
        <f>Q377*H377</f>
        <v>0</v>
      </c>
      <c r="S377" s="215">
        <v>0.1395</v>
      </c>
      <c r="T377" s="216">
        <f>S377*H377</f>
        <v>0.6071040000000001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17" t="s">
        <v>253</v>
      </c>
      <c r="AT377" s="217" t="s">
        <v>135</v>
      </c>
      <c r="AU377" s="217" t="s">
        <v>141</v>
      </c>
      <c r="AY377" s="19" t="s">
        <v>133</v>
      </c>
      <c r="BE377" s="218">
        <f>IF(N377="základní",J377,0)</f>
        <v>0</v>
      </c>
      <c r="BF377" s="218">
        <f>IF(N377="snížená",J377,0)</f>
        <v>0</v>
      </c>
      <c r="BG377" s="218">
        <f>IF(N377="zákl. přenesená",J377,0)</f>
        <v>0</v>
      </c>
      <c r="BH377" s="218">
        <f>IF(N377="sníž. přenesená",J377,0)</f>
        <v>0</v>
      </c>
      <c r="BI377" s="218">
        <f>IF(N377="nulová",J377,0)</f>
        <v>0</v>
      </c>
      <c r="BJ377" s="19" t="s">
        <v>141</v>
      </c>
      <c r="BK377" s="218">
        <f>ROUND(I377*H377,2)</f>
        <v>0</v>
      </c>
      <c r="BL377" s="19" t="s">
        <v>253</v>
      </c>
      <c r="BM377" s="217" t="s">
        <v>806</v>
      </c>
    </row>
    <row r="378" spans="1:47" s="2" customFormat="1" ht="12">
      <c r="A378" s="40"/>
      <c r="B378" s="41"/>
      <c r="C378" s="42"/>
      <c r="D378" s="219" t="s">
        <v>143</v>
      </c>
      <c r="E378" s="42"/>
      <c r="F378" s="220" t="s">
        <v>529</v>
      </c>
      <c r="G378" s="42"/>
      <c r="H378" s="42"/>
      <c r="I378" s="221"/>
      <c r="J378" s="42"/>
      <c r="K378" s="42"/>
      <c r="L378" s="46"/>
      <c r="M378" s="222"/>
      <c r="N378" s="223"/>
      <c r="O378" s="86"/>
      <c r="P378" s="86"/>
      <c r="Q378" s="86"/>
      <c r="R378" s="86"/>
      <c r="S378" s="86"/>
      <c r="T378" s="87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T378" s="19" t="s">
        <v>143</v>
      </c>
      <c r="AU378" s="19" t="s">
        <v>141</v>
      </c>
    </row>
    <row r="379" spans="1:47" s="2" customFormat="1" ht="12">
      <c r="A379" s="40"/>
      <c r="B379" s="41"/>
      <c r="C379" s="42"/>
      <c r="D379" s="224" t="s">
        <v>145</v>
      </c>
      <c r="E379" s="42"/>
      <c r="F379" s="225" t="s">
        <v>530</v>
      </c>
      <c r="G379" s="42"/>
      <c r="H379" s="42"/>
      <c r="I379" s="221"/>
      <c r="J379" s="42"/>
      <c r="K379" s="42"/>
      <c r="L379" s="46"/>
      <c r="M379" s="222"/>
      <c r="N379" s="223"/>
      <c r="O379" s="86"/>
      <c r="P379" s="86"/>
      <c r="Q379" s="86"/>
      <c r="R379" s="86"/>
      <c r="S379" s="86"/>
      <c r="T379" s="87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T379" s="19" t="s">
        <v>145</v>
      </c>
      <c r="AU379" s="19" t="s">
        <v>141</v>
      </c>
    </row>
    <row r="380" spans="1:51" s="13" customFormat="1" ht="12">
      <c r="A380" s="13"/>
      <c r="B380" s="226"/>
      <c r="C380" s="227"/>
      <c r="D380" s="219" t="s">
        <v>147</v>
      </c>
      <c r="E380" s="228" t="s">
        <v>19</v>
      </c>
      <c r="F380" s="229" t="s">
        <v>251</v>
      </c>
      <c r="G380" s="227"/>
      <c r="H380" s="230">
        <v>1.7</v>
      </c>
      <c r="I380" s="231"/>
      <c r="J380" s="227"/>
      <c r="K380" s="227"/>
      <c r="L380" s="232"/>
      <c r="M380" s="233"/>
      <c r="N380" s="234"/>
      <c r="O380" s="234"/>
      <c r="P380" s="234"/>
      <c r="Q380" s="234"/>
      <c r="R380" s="234"/>
      <c r="S380" s="234"/>
      <c r="T380" s="235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6" t="s">
        <v>147</v>
      </c>
      <c r="AU380" s="236" t="s">
        <v>141</v>
      </c>
      <c r="AV380" s="13" t="s">
        <v>141</v>
      </c>
      <c r="AW380" s="13" t="s">
        <v>37</v>
      </c>
      <c r="AX380" s="13" t="s">
        <v>76</v>
      </c>
      <c r="AY380" s="236" t="s">
        <v>133</v>
      </c>
    </row>
    <row r="381" spans="1:51" s="13" customFormat="1" ht="12">
      <c r="A381" s="13"/>
      <c r="B381" s="226"/>
      <c r="C381" s="227"/>
      <c r="D381" s="219" t="s">
        <v>147</v>
      </c>
      <c r="E381" s="228" t="s">
        <v>19</v>
      </c>
      <c r="F381" s="229" t="s">
        <v>252</v>
      </c>
      <c r="G381" s="227"/>
      <c r="H381" s="230">
        <v>2.652</v>
      </c>
      <c r="I381" s="231"/>
      <c r="J381" s="227"/>
      <c r="K381" s="227"/>
      <c r="L381" s="232"/>
      <c r="M381" s="233"/>
      <c r="N381" s="234"/>
      <c r="O381" s="234"/>
      <c r="P381" s="234"/>
      <c r="Q381" s="234"/>
      <c r="R381" s="234"/>
      <c r="S381" s="234"/>
      <c r="T381" s="235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6" t="s">
        <v>147</v>
      </c>
      <c r="AU381" s="236" t="s">
        <v>141</v>
      </c>
      <c r="AV381" s="13" t="s">
        <v>141</v>
      </c>
      <c r="AW381" s="13" t="s">
        <v>37</v>
      </c>
      <c r="AX381" s="13" t="s">
        <v>76</v>
      </c>
      <c r="AY381" s="236" t="s">
        <v>133</v>
      </c>
    </row>
    <row r="382" spans="1:51" s="16" customFormat="1" ht="12">
      <c r="A382" s="16"/>
      <c r="B382" s="258"/>
      <c r="C382" s="259"/>
      <c r="D382" s="219" t="s">
        <v>147</v>
      </c>
      <c r="E382" s="260" t="s">
        <v>19</v>
      </c>
      <c r="F382" s="261" t="s">
        <v>180</v>
      </c>
      <c r="G382" s="259"/>
      <c r="H382" s="262">
        <v>4.352</v>
      </c>
      <c r="I382" s="263"/>
      <c r="J382" s="259"/>
      <c r="K382" s="259"/>
      <c r="L382" s="264"/>
      <c r="M382" s="265"/>
      <c r="N382" s="266"/>
      <c r="O382" s="266"/>
      <c r="P382" s="266"/>
      <c r="Q382" s="266"/>
      <c r="R382" s="266"/>
      <c r="S382" s="266"/>
      <c r="T382" s="267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T382" s="268" t="s">
        <v>147</v>
      </c>
      <c r="AU382" s="268" t="s">
        <v>141</v>
      </c>
      <c r="AV382" s="16" t="s">
        <v>140</v>
      </c>
      <c r="AW382" s="16" t="s">
        <v>37</v>
      </c>
      <c r="AX382" s="16" t="s">
        <v>84</v>
      </c>
      <c r="AY382" s="268" t="s">
        <v>133</v>
      </c>
    </row>
    <row r="383" spans="1:65" s="2" customFormat="1" ht="37.8" customHeight="1">
      <c r="A383" s="40"/>
      <c r="B383" s="41"/>
      <c r="C383" s="206" t="s">
        <v>525</v>
      </c>
      <c r="D383" s="206" t="s">
        <v>135</v>
      </c>
      <c r="E383" s="207" t="s">
        <v>532</v>
      </c>
      <c r="F383" s="208" t="s">
        <v>533</v>
      </c>
      <c r="G383" s="209" t="s">
        <v>138</v>
      </c>
      <c r="H383" s="210">
        <v>4.352</v>
      </c>
      <c r="I383" s="211"/>
      <c r="J383" s="212">
        <f>ROUND(I383*H383,2)</f>
        <v>0</v>
      </c>
      <c r="K383" s="208" t="s">
        <v>139</v>
      </c>
      <c r="L383" s="46"/>
      <c r="M383" s="213" t="s">
        <v>19</v>
      </c>
      <c r="N383" s="214" t="s">
        <v>48</v>
      </c>
      <c r="O383" s="86"/>
      <c r="P383" s="215">
        <f>O383*H383</f>
        <v>0</v>
      </c>
      <c r="Q383" s="215">
        <v>0.0093</v>
      </c>
      <c r="R383" s="215">
        <f>Q383*H383</f>
        <v>0.0404736</v>
      </c>
      <c r="S383" s="215">
        <v>0</v>
      </c>
      <c r="T383" s="216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17" t="s">
        <v>253</v>
      </c>
      <c r="AT383" s="217" t="s">
        <v>135</v>
      </c>
      <c r="AU383" s="217" t="s">
        <v>141</v>
      </c>
      <c r="AY383" s="19" t="s">
        <v>133</v>
      </c>
      <c r="BE383" s="218">
        <f>IF(N383="základní",J383,0)</f>
        <v>0</v>
      </c>
      <c r="BF383" s="218">
        <f>IF(N383="snížená",J383,0)</f>
        <v>0</v>
      </c>
      <c r="BG383" s="218">
        <f>IF(N383="zákl. přenesená",J383,0)</f>
        <v>0</v>
      </c>
      <c r="BH383" s="218">
        <f>IF(N383="sníž. přenesená",J383,0)</f>
        <v>0</v>
      </c>
      <c r="BI383" s="218">
        <f>IF(N383="nulová",J383,0)</f>
        <v>0</v>
      </c>
      <c r="BJ383" s="19" t="s">
        <v>141</v>
      </c>
      <c r="BK383" s="218">
        <f>ROUND(I383*H383,2)</f>
        <v>0</v>
      </c>
      <c r="BL383" s="19" t="s">
        <v>253</v>
      </c>
      <c r="BM383" s="217" t="s">
        <v>807</v>
      </c>
    </row>
    <row r="384" spans="1:47" s="2" customFormat="1" ht="12">
      <c r="A384" s="40"/>
      <c r="B384" s="41"/>
      <c r="C384" s="42"/>
      <c r="D384" s="219" t="s">
        <v>143</v>
      </c>
      <c r="E384" s="42"/>
      <c r="F384" s="220" t="s">
        <v>535</v>
      </c>
      <c r="G384" s="42"/>
      <c r="H384" s="42"/>
      <c r="I384" s="221"/>
      <c r="J384" s="42"/>
      <c r="K384" s="42"/>
      <c r="L384" s="46"/>
      <c r="M384" s="222"/>
      <c r="N384" s="223"/>
      <c r="O384" s="86"/>
      <c r="P384" s="86"/>
      <c r="Q384" s="86"/>
      <c r="R384" s="86"/>
      <c r="S384" s="86"/>
      <c r="T384" s="87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T384" s="19" t="s">
        <v>143</v>
      </c>
      <c r="AU384" s="19" t="s">
        <v>141</v>
      </c>
    </row>
    <row r="385" spans="1:47" s="2" customFormat="1" ht="12">
      <c r="A385" s="40"/>
      <c r="B385" s="41"/>
      <c r="C385" s="42"/>
      <c r="D385" s="224" t="s">
        <v>145</v>
      </c>
      <c r="E385" s="42"/>
      <c r="F385" s="225" t="s">
        <v>536</v>
      </c>
      <c r="G385" s="42"/>
      <c r="H385" s="42"/>
      <c r="I385" s="221"/>
      <c r="J385" s="42"/>
      <c r="K385" s="42"/>
      <c r="L385" s="46"/>
      <c r="M385" s="222"/>
      <c r="N385" s="223"/>
      <c r="O385" s="86"/>
      <c r="P385" s="86"/>
      <c r="Q385" s="86"/>
      <c r="R385" s="86"/>
      <c r="S385" s="86"/>
      <c r="T385" s="87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T385" s="19" t="s">
        <v>145</v>
      </c>
      <c r="AU385" s="19" t="s">
        <v>141</v>
      </c>
    </row>
    <row r="386" spans="1:51" s="13" customFormat="1" ht="12">
      <c r="A386" s="13"/>
      <c r="B386" s="226"/>
      <c r="C386" s="227"/>
      <c r="D386" s="219" t="s">
        <v>147</v>
      </c>
      <c r="E386" s="228" t="s">
        <v>19</v>
      </c>
      <c r="F386" s="229" t="s">
        <v>251</v>
      </c>
      <c r="G386" s="227"/>
      <c r="H386" s="230">
        <v>1.7</v>
      </c>
      <c r="I386" s="231"/>
      <c r="J386" s="227"/>
      <c r="K386" s="227"/>
      <c r="L386" s="232"/>
      <c r="M386" s="233"/>
      <c r="N386" s="234"/>
      <c r="O386" s="234"/>
      <c r="P386" s="234"/>
      <c r="Q386" s="234"/>
      <c r="R386" s="234"/>
      <c r="S386" s="234"/>
      <c r="T386" s="235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6" t="s">
        <v>147</v>
      </c>
      <c r="AU386" s="236" t="s">
        <v>141</v>
      </c>
      <c r="AV386" s="13" t="s">
        <v>141</v>
      </c>
      <c r="AW386" s="13" t="s">
        <v>37</v>
      </c>
      <c r="AX386" s="13" t="s">
        <v>76</v>
      </c>
      <c r="AY386" s="236" t="s">
        <v>133</v>
      </c>
    </row>
    <row r="387" spans="1:51" s="13" customFormat="1" ht="12">
      <c r="A387" s="13"/>
      <c r="B387" s="226"/>
      <c r="C387" s="227"/>
      <c r="D387" s="219" t="s">
        <v>147</v>
      </c>
      <c r="E387" s="228" t="s">
        <v>19</v>
      </c>
      <c r="F387" s="229" t="s">
        <v>252</v>
      </c>
      <c r="G387" s="227"/>
      <c r="H387" s="230">
        <v>2.652</v>
      </c>
      <c r="I387" s="231"/>
      <c r="J387" s="227"/>
      <c r="K387" s="227"/>
      <c r="L387" s="232"/>
      <c r="M387" s="233"/>
      <c r="N387" s="234"/>
      <c r="O387" s="234"/>
      <c r="P387" s="234"/>
      <c r="Q387" s="234"/>
      <c r="R387" s="234"/>
      <c r="S387" s="234"/>
      <c r="T387" s="235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6" t="s">
        <v>147</v>
      </c>
      <c r="AU387" s="236" t="s">
        <v>141</v>
      </c>
      <c r="AV387" s="13" t="s">
        <v>141</v>
      </c>
      <c r="AW387" s="13" t="s">
        <v>37</v>
      </c>
      <c r="AX387" s="13" t="s">
        <v>76</v>
      </c>
      <c r="AY387" s="236" t="s">
        <v>133</v>
      </c>
    </row>
    <row r="388" spans="1:51" s="16" customFormat="1" ht="12">
      <c r="A388" s="16"/>
      <c r="B388" s="258"/>
      <c r="C388" s="259"/>
      <c r="D388" s="219" t="s">
        <v>147</v>
      </c>
      <c r="E388" s="260" t="s">
        <v>19</v>
      </c>
      <c r="F388" s="261" t="s">
        <v>180</v>
      </c>
      <c r="G388" s="259"/>
      <c r="H388" s="262">
        <v>4.352</v>
      </c>
      <c r="I388" s="263"/>
      <c r="J388" s="259"/>
      <c r="K388" s="259"/>
      <c r="L388" s="264"/>
      <c r="M388" s="265"/>
      <c r="N388" s="266"/>
      <c r="O388" s="266"/>
      <c r="P388" s="266"/>
      <c r="Q388" s="266"/>
      <c r="R388" s="266"/>
      <c r="S388" s="266"/>
      <c r="T388" s="267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T388" s="268" t="s">
        <v>147</v>
      </c>
      <c r="AU388" s="268" t="s">
        <v>141</v>
      </c>
      <c r="AV388" s="16" t="s">
        <v>140</v>
      </c>
      <c r="AW388" s="16" t="s">
        <v>37</v>
      </c>
      <c r="AX388" s="16" t="s">
        <v>84</v>
      </c>
      <c r="AY388" s="268" t="s">
        <v>133</v>
      </c>
    </row>
    <row r="389" spans="1:65" s="2" customFormat="1" ht="37.8" customHeight="1">
      <c r="A389" s="40"/>
      <c r="B389" s="41"/>
      <c r="C389" s="269" t="s">
        <v>531</v>
      </c>
      <c r="D389" s="269" t="s">
        <v>268</v>
      </c>
      <c r="E389" s="270" t="s">
        <v>520</v>
      </c>
      <c r="F389" s="271" t="s">
        <v>521</v>
      </c>
      <c r="G389" s="272" t="s">
        <v>138</v>
      </c>
      <c r="H389" s="273">
        <v>4.787</v>
      </c>
      <c r="I389" s="274"/>
      <c r="J389" s="275">
        <f>ROUND(I389*H389,2)</f>
        <v>0</v>
      </c>
      <c r="K389" s="271" t="s">
        <v>139</v>
      </c>
      <c r="L389" s="276"/>
      <c r="M389" s="277" t="s">
        <v>19</v>
      </c>
      <c r="N389" s="278" t="s">
        <v>48</v>
      </c>
      <c r="O389" s="86"/>
      <c r="P389" s="215">
        <f>O389*H389</f>
        <v>0</v>
      </c>
      <c r="Q389" s="215">
        <v>0.0192</v>
      </c>
      <c r="R389" s="215">
        <f>Q389*H389</f>
        <v>0.09191039999999999</v>
      </c>
      <c r="S389" s="215">
        <v>0</v>
      </c>
      <c r="T389" s="216">
        <f>S389*H389</f>
        <v>0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17" t="s">
        <v>356</v>
      </c>
      <c r="AT389" s="217" t="s">
        <v>268</v>
      </c>
      <c r="AU389" s="217" t="s">
        <v>141</v>
      </c>
      <c r="AY389" s="19" t="s">
        <v>133</v>
      </c>
      <c r="BE389" s="218">
        <f>IF(N389="základní",J389,0)</f>
        <v>0</v>
      </c>
      <c r="BF389" s="218">
        <f>IF(N389="snížená",J389,0)</f>
        <v>0</v>
      </c>
      <c r="BG389" s="218">
        <f>IF(N389="zákl. přenesená",J389,0)</f>
        <v>0</v>
      </c>
      <c r="BH389" s="218">
        <f>IF(N389="sníž. přenesená",J389,0)</f>
        <v>0</v>
      </c>
      <c r="BI389" s="218">
        <f>IF(N389="nulová",J389,0)</f>
        <v>0</v>
      </c>
      <c r="BJ389" s="19" t="s">
        <v>141</v>
      </c>
      <c r="BK389" s="218">
        <f>ROUND(I389*H389,2)</f>
        <v>0</v>
      </c>
      <c r="BL389" s="19" t="s">
        <v>253</v>
      </c>
      <c r="BM389" s="217" t="s">
        <v>808</v>
      </c>
    </row>
    <row r="390" spans="1:47" s="2" customFormat="1" ht="12">
      <c r="A390" s="40"/>
      <c r="B390" s="41"/>
      <c r="C390" s="42"/>
      <c r="D390" s="219" t="s">
        <v>143</v>
      </c>
      <c r="E390" s="42"/>
      <c r="F390" s="220" t="s">
        <v>521</v>
      </c>
      <c r="G390" s="42"/>
      <c r="H390" s="42"/>
      <c r="I390" s="221"/>
      <c r="J390" s="42"/>
      <c r="K390" s="42"/>
      <c r="L390" s="46"/>
      <c r="M390" s="222"/>
      <c r="N390" s="223"/>
      <c r="O390" s="86"/>
      <c r="P390" s="86"/>
      <c r="Q390" s="86"/>
      <c r="R390" s="86"/>
      <c r="S390" s="86"/>
      <c r="T390" s="87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T390" s="19" t="s">
        <v>143</v>
      </c>
      <c r="AU390" s="19" t="s">
        <v>141</v>
      </c>
    </row>
    <row r="391" spans="1:51" s="13" customFormat="1" ht="12">
      <c r="A391" s="13"/>
      <c r="B391" s="226"/>
      <c r="C391" s="227"/>
      <c r="D391" s="219" t="s">
        <v>147</v>
      </c>
      <c r="E391" s="227"/>
      <c r="F391" s="229" t="s">
        <v>539</v>
      </c>
      <c r="G391" s="227"/>
      <c r="H391" s="230">
        <v>4.787</v>
      </c>
      <c r="I391" s="231"/>
      <c r="J391" s="227"/>
      <c r="K391" s="227"/>
      <c r="L391" s="232"/>
      <c r="M391" s="233"/>
      <c r="N391" s="234"/>
      <c r="O391" s="234"/>
      <c r="P391" s="234"/>
      <c r="Q391" s="234"/>
      <c r="R391" s="234"/>
      <c r="S391" s="234"/>
      <c r="T391" s="235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6" t="s">
        <v>147</v>
      </c>
      <c r="AU391" s="236" t="s">
        <v>141</v>
      </c>
      <c r="AV391" s="13" t="s">
        <v>141</v>
      </c>
      <c r="AW391" s="13" t="s">
        <v>4</v>
      </c>
      <c r="AX391" s="13" t="s">
        <v>84</v>
      </c>
      <c r="AY391" s="236" t="s">
        <v>133</v>
      </c>
    </row>
    <row r="392" spans="1:65" s="2" customFormat="1" ht="21.75" customHeight="1">
      <c r="A392" s="40"/>
      <c r="B392" s="41"/>
      <c r="C392" s="206" t="s">
        <v>537</v>
      </c>
      <c r="D392" s="206" t="s">
        <v>135</v>
      </c>
      <c r="E392" s="207" t="s">
        <v>541</v>
      </c>
      <c r="F392" s="208" t="s">
        <v>542</v>
      </c>
      <c r="G392" s="209" t="s">
        <v>256</v>
      </c>
      <c r="H392" s="210">
        <v>16.88</v>
      </c>
      <c r="I392" s="211"/>
      <c r="J392" s="212">
        <f>ROUND(I392*H392,2)</f>
        <v>0</v>
      </c>
      <c r="K392" s="208" t="s">
        <v>139</v>
      </c>
      <c r="L392" s="46"/>
      <c r="M392" s="213" t="s">
        <v>19</v>
      </c>
      <c r="N392" s="214" t="s">
        <v>48</v>
      </c>
      <c r="O392" s="86"/>
      <c r="P392" s="215">
        <f>O392*H392</f>
        <v>0</v>
      </c>
      <c r="Q392" s="215">
        <v>0</v>
      </c>
      <c r="R392" s="215">
        <f>Q392*H392</f>
        <v>0</v>
      </c>
      <c r="S392" s="215">
        <v>0</v>
      </c>
      <c r="T392" s="216">
        <f>S392*H392</f>
        <v>0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17" t="s">
        <v>253</v>
      </c>
      <c r="AT392" s="217" t="s">
        <v>135</v>
      </c>
      <c r="AU392" s="217" t="s">
        <v>141</v>
      </c>
      <c r="AY392" s="19" t="s">
        <v>133</v>
      </c>
      <c r="BE392" s="218">
        <f>IF(N392="základní",J392,0)</f>
        <v>0</v>
      </c>
      <c r="BF392" s="218">
        <f>IF(N392="snížená",J392,0)</f>
        <v>0</v>
      </c>
      <c r="BG392" s="218">
        <f>IF(N392="zákl. přenesená",J392,0)</f>
        <v>0</v>
      </c>
      <c r="BH392" s="218">
        <f>IF(N392="sníž. přenesená",J392,0)</f>
        <v>0</v>
      </c>
      <c r="BI392" s="218">
        <f>IF(N392="nulová",J392,0)</f>
        <v>0</v>
      </c>
      <c r="BJ392" s="19" t="s">
        <v>141</v>
      </c>
      <c r="BK392" s="218">
        <f>ROUND(I392*H392,2)</f>
        <v>0</v>
      </c>
      <c r="BL392" s="19" t="s">
        <v>253</v>
      </c>
      <c r="BM392" s="217" t="s">
        <v>809</v>
      </c>
    </row>
    <row r="393" spans="1:47" s="2" customFormat="1" ht="12">
      <c r="A393" s="40"/>
      <c r="B393" s="41"/>
      <c r="C393" s="42"/>
      <c r="D393" s="219" t="s">
        <v>143</v>
      </c>
      <c r="E393" s="42"/>
      <c r="F393" s="220" t="s">
        <v>544</v>
      </c>
      <c r="G393" s="42"/>
      <c r="H393" s="42"/>
      <c r="I393" s="221"/>
      <c r="J393" s="42"/>
      <c r="K393" s="42"/>
      <c r="L393" s="46"/>
      <c r="M393" s="222"/>
      <c r="N393" s="223"/>
      <c r="O393" s="86"/>
      <c r="P393" s="86"/>
      <c r="Q393" s="86"/>
      <c r="R393" s="86"/>
      <c r="S393" s="86"/>
      <c r="T393" s="87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T393" s="19" t="s">
        <v>143</v>
      </c>
      <c r="AU393" s="19" t="s">
        <v>141</v>
      </c>
    </row>
    <row r="394" spans="1:47" s="2" customFormat="1" ht="12">
      <c r="A394" s="40"/>
      <c r="B394" s="41"/>
      <c r="C394" s="42"/>
      <c r="D394" s="224" t="s">
        <v>145</v>
      </c>
      <c r="E394" s="42"/>
      <c r="F394" s="225" t="s">
        <v>545</v>
      </c>
      <c r="G394" s="42"/>
      <c r="H394" s="42"/>
      <c r="I394" s="221"/>
      <c r="J394" s="42"/>
      <c r="K394" s="42"/>
      <c r="L394" s="46"/>
      <c r="M394" s="222"/>
      <c r="N394" s="223"/>
      <c r="O394" s="86"/>
      <c r="P394" s="86"/>
      <c r="Q394" s="86"/>
      <c r="R394" s="86"/>
      <c r="S394" s="86"/>
      <c r="T394" s="87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T394" s="19" t="s">
        <v>145</v>
      </c>
      <c r="AU394" s="19" t="s">
        <v>141</v>
      </c>
    </row>
    <row r="395" spans="1:51" s="13" customFormat="1" ht="12">
      <c r="A395" s="13"/>
      <c r="B395" s="226"/>
      <c r="C395" s="227"/>
      <c r="D395" s="219" t="s">
        <v>147</v>
      </c>
      <c r="E395" s="228" t="s">
        <v>19</v>
      </c>
      <c r="F395" s="229" t="s">
        <v>546</v>
      </c>
      <c r="G395" s="227"/>
      <c r="H395" s="230">
        <v>12.8</v>
      </c>
      <c r="I395" s="231"/>
      <c r="J395" s="227"/>
      <c r="K395" s="227"/>
      <c r="L395" s="232"/>
      <c r="M395" s="233"/>
      <c r="N395" s="234"/>
      <c r="O395" s="234"/>
      <c r="P395" s="234"/>
      <c r="Q395" s="234"/>
      <c r="R395" s="234"/>
      <c r="S395" s="234"/>
      <c r="T395" s="235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6" t="s">
        <v>147</v>
      </c>
      <c r="AU395" s="236" t="s">
        <v>141</v>
      </c>
      <c r="AV395" s="13" t="s">
        <v>141</v>
      </c>
      <c r="AW395" s="13" t="s">
        <v>37</v>
      </c>
      <c r="AX395" s="13" t="s">
        <v>76</v>
      </c>
      <c r="AY395" s="236" t="s">
        <v>133</v>
      </c>
    </row>
    <row r="396" spans="1:51" s="13" customFormat="1" ht="12">
      <c r="A396" s="13"/>
      <c r="B396" s="226"/>
      <c r="C396" s="227"/>
      <c r="D396" s="219" t="s">
        <v>147</v>
      </c>
      <c r="E396" s="228" t="s">
        <v>19</v>
      </c>
      <c r="F396" s="229" t="s">
        <v>547</v>
      </c>
      <c r="G396" s="227"/>
      <c r="H396" s="230">
        <v>4.08</v>
      </c>
      <c r="I396" s="231"/>
      <c r="J396" s="227"/>
      <c r="K396" s="227"/>
      <c r="L396" s="232"/>
      <c r="M396" s="233"/>
      <c r="N396" s="234"/>
      <c r="O396" s="234"/>
      <c r="P396" s="234"/>
      <c r="Q396" s="234"/>
      <c r="R396" s="234"/>
      <c r="S396" s="234"/>
      <c r="T396" s="235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6" t="s">
        <v>147</v>
      </c>
      <c r="AU396" s="236" t="s">
        <v>141</v>
      </c>
      <c r="AV396" s="13" t="s">
        <v>141</v>
      </c>
      <c r="AW396" s="13" t="s">
        <v>37</v>
      </c>
      <c r="AX396" s="13" t="s">
        <v>76</v>
      </c>
      <c r="AY396" s="236" t="s">
        <v>133</v>
      </c>
    </row>
    <row r="397" spans="1:51" s="16" customFormat="1" ht="12">
      <c r="A397" s="16"/>
      <c r="B397" s="258"/>
      <c r="C397" s="259"/>
      <c r="D397" s="219" t="s">
        <v>147</v>
      </c>
      <c r="E397" s="260" t="s">
        <v>19</v>
      </c>
      <c r="F397" s="261" t="s">
        <v>180</v>
      </c>
      <c r="G397" s="259"/>
      <c r="H397" s="262">
        <v>16.88</v>
      </c>
      <c r="I397" s="263"/>
      <c r="J397" s="259"/>
      <c r="K397" s="259"/>
      <c r="L397" s="264"/>
      <c r="M397" s="265"/>
      <c r="N397" s="266"/>
      <c r="O397" s="266"/>
      <c r="P397" s="266"/>
      <c r="Q397" s="266"/>
      <c r="R397" s="266"/>
      <c r="S397" s="266"/>
      <c r="T397" s="267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T397" s="268" t="s">
        <v>147</v>
      </c>
      <c r="AU397" s="268" t="s">
        <v>141</v>
      </c>
      <c r="AV397" s="16" t="s">
        <v>140</v>
      </c>
      <c r="AW397" s="16" t="s">
        <v>37</v>
      </c>
      <c r="AX397" s="16" t="s">
        <v>84</v>
      </c>
      <c r="AY397" s="268" t="s">
        <v>133</v>
      </c>
    </row>
    <row r="398" spans="1:65" s="2" customFormat="1" ht="16.5" customHeight="1">
      <c r="A398" s="40"/>
      <c r="B398" s="41"/>
      <c r="C398" s="206" t="s">
        <v>540</v>
      </c>
      <c r="D398" s="206" t="s">
        <v>135</v>
      </c>
      <c r="E398" s="207" t="s">
        <v>549</v>
      </c>
      <c r="F398" s="208" t="s">
        <v>550</v>
      </c>
      <c r="G398" s="209" t="s">
        <v>153</v>
      </c>
      <c r="H398" s="210">
        <v>6</v>
      </c>
      <c r="I398" s="211"/>
      <c r="J398" s="212">
        <f>ROUND(I398*H398,2)</f>
        <v>0</v>
      </c>
      <c r="K398" s="208" t="s">
        <v>139</v>
      </c>
      <c r="L398" s="46"/>
      <c r="M398" s="213" t="s">
        <v>19</v>
      </c>
      <c r="N398" s="214" t="s">
        <v>48</v>
      </c>
      <c r="O398" s="86"/>
      <c r="P398" s="215">
        <f>O398*H398</f>
        <v>0</v>
      </c>
      <c r="Q398" s="215">
        <v>0.00021</v>
      </c>
      <c r="R398" s="215">
        <f>Q398*H398</f>
        <v>0.00126</v>
      </c>
      <c r="S398" s="215">
        <v>0</v>
      </c>
      <c r="T398" s="216">
        <f>S398*H398</f>
        <v>0</v>
      </c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17" t="s">
        <v>253</v>
      </c>
      <c r="AT398" s="217" t="s">
        <v>135</v>
      </c>
      <c r="AU398" s="217" t="s">
        <v>141</v>
      </c>
      <c r="AY398" s="19" t="s">
        <v>133</v>
      </c>
      <c r="BE398" s="218">
        <f>IF(N398="základní",J398,0)</f>
        <v>0</v>
      </c>
      <c r="BF398" s="218">
        <f>IF(N398="snížená",J398,0)</f>
        <v>0</v>
      </c>
      <c r="BG398" s="218">
        <f>IF(N398="zákl. přenesená",J398,0)</f>
        <v>0</v>
      </c>
      <c r="BH398" s="218">
        <f>IF(N398="sníž. přenesená",J398,0)</f>
        <v>0</v>
      </c>
      <c r="BI398" s="218">
        <f>IF(N398="nulová",J398,0)</f>
        <v>0</v>
      </c>
      <c r="BJ398" s="19" t="s">
        <v>141</v>
      </c>
      <c r="BK398" s="218">
        <f>ROUND(I398*H398,2)</f>
        <v>0</v>
      </c>
      <c r="BL398" s="19" t="s">
        <v>253</v>
      </c>
      <c r="BM398" s="217" t="s">
        <v>810</v>
      </c>
    </row>
    <row r="399" spans="1:47" s="2" customFormat="1" ht="12">
      <c r="A399" s="40"/>
      <c r="B399" s="41"/>
      <c r="C399" s="42"/>
      <c r="D399" s="219" t="s">
        <v>143</v>
      </c>
      <c r="E399" s="42"/>
      <c r="F399" s="220" t="s">
        <v>552</v>
      </c>
      <c r="G399" s="42"/>
      <c r="H399" s="42"/>
      <c r="I399" s="221"/>
      <c r="J399" s="42"/>
      <c r="K399" s="42"/>
      <c r="L399" s="46"/>
      <c r="M399" s="222"/>
      <c r="N399" s="223"/>
      <c r="O399" s="86"/>
      <c r="P399" s="86"/>
      <c r="Q399" s="86"/>
      <c r="R399" s="86"/>
      <c r="S399" s="86"/>
      <c r="T399" s="87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T399" s="19" t="s">
        <v>143</v>
      </c>
      <c r="AU399" s="19" t="s">
        <v>141</v>
      </c>
    </row>
    <row r="400" spans="1:47" s="2" customFormat="1" ht="12">
      <c r="A400" s="40"/>
      <c r="B400" s="41"/>
      <c r="C400" s="42"/>
      <c r="D400" s="224" t="s">
        <v>145</v>
      </c>
      <c r="E400" s="42"/>
      <c r="F400" s="225" t="s">
        <v>553</v>
      </c>
      <c r="G400" s="42"/>
      <c r="H400" s="42"/>
      <c r="I400" s="221"/>
      <c r="J400" s="42"/>
      <c r="K400" s="42"/>
      <c r="L400" s="46"/>
      <c r="M400" s="222"/>
      <c r="N400" s="223"/>
      <c r="O400" s="86"/>
      <c r="P400" s="86"/>
      <c r="Q400" s="86"/>
      <c r="R400" s="86"/>
      <c r="S400" s="86"/>
      <c r="T400" s="87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T400" s="19" t="s">
        <v>145</v>
      </c>
      <c r="AU400" s="19" t="s">
        <v>141</v>
      </c>
    </row>
    <row r="401" spans="1:65" s="2" customFormat="1" ht="16.5" customHeight="1">
      <c r="A401" s="40"/>
      <c r="B401" s="41"/>
      <c r="C401" s="206" t="s">
        <v>548</v>
      </c>
      <c r="D401" s="206" t="s">
        <v>135</v>
      </c>
      <c r="E401" s="207" t="s">
        <v>555</v>
      </c>
      <c r="F401" s="208" t="s">
        <v>556</v>
      </c>
      <c r="G401" s="209" t="s">
        <v>256</v>
      </c>
      <c r="H401" s="210">
        <v>6.4</v>
      </c>
      <c r="I401" s="211"/>
      <c r="J401" s="212">
        <f>ROUND(I401*H401,2)</f>
        <v>0</v>
      </c>
      <c r="K401" s="208" t="s">
        <v>139</v>
      </c>
      <c r="L401" s="46"/>
      <c r="M401" s="213" t="s">
        <v>19</v>
      </c>
      <c r="N401" s="214" t="s">
        <v>48</v>
      </c>
      <c r="O401" s="86"/>
      <c r="P401" s="215">
        <f>O401*H401</f>
        <v>0</v>
      </c>
      <c r="Q401" s="215">
        <v>0.00032</v>
      </c>
      <c r="R401" s="215">
        <f>Q401*H401</f>
        <v>0.0020480000000000003</v>
      </c>
      <c r="S401" s="215">
        <v>0</v>
      </c>
      <c r="T401" s="216">
        <f>S401*H401</f>
        <v>0</v>
      </c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R401" s="217" t="s">
        <v>253</v>
      </c>
      <c r="AT401" s="217" t="s">
        <v>135</v>
      </c>
      <c r="AU401" s="217" t="s">
        <v>141</v>
      </c>
      <c r="AY401" s="19" t="s">
        <v>133</v>
      </c>
      <c r="BE401" s="218">
        <f>IF(N401="základní",J401,0)</f>
        <v>0</v>
      </c>
      <c r="BF401" s="218">
        <f>IF(N401="snížená",J401,0)</f>
        <v>0</v>
      </c>
      <c r="BG401" s="218">
        <f>IF(N401="zákl. přenesená",J401,0)</f>
        <v>0</v>
      </c>
      <c r="BH401" s="218">
        <f>IF(N401="sníž. přenesená",J401,0)</f>
        <v>0</v>
      </c>
      <c r="BI401" s="218">
        <f>IF(N401="nulová",J401,0)</f>
        <v>0</v>
      </c>
      <c r="BJ401" s="19" t="s">
        <v>141</v>
      </c>
      <c r="BK401" s="218">
        <f>ROUND(I401*H401,2)</f>
        <v>0</v>
      </c>
      <c r="BL401" s="19" t="s">
        <v>253</v>
      </c>
      <c r="BM401" s="217" t="s">
        <v>811</v>
      </c>
    </row>
    <row r="402" spans="1:47" s="2" customFormat="1" ht="12">
      <c r="A402" s="40"/>
      <c r="B402" s="41"/>
      <c r="C402" s="42"/>
      <c r="D402" s="219" t="s">
        <v>143</v>
      </c>
      <c r="E402" s="42"/>
      <c r="F402" s="220" t="s">
        <v>558</v>
      </c>
      <c r="G402" s="42"/>
      <c r="H402" s="42"/>
      <c r="I402" s="221"/>
      <c r="J402" s="42"/>
      <c r="K402" s="42"/>
      <c r="L402" s="46"/>
      <c r="M402" s="222"/>
      <c r="N402" s="223"/>
      <c r="O402" s="86"/>
      <c r="P402" s="86"/>
      <c r="Q402" s="86"/>
      <c r="R402" s="86"/>
      <c r="S402" s="86"/>
      <c r="T402" s="87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T402" s="19" t="s">
        <v>143</v>
      </c>
      <c r="AU402" s="19" t="s">
        <v>141</v>
      </c>
    </row>
    <row r="403" spans="1:47" s="2" customFormat="1" ht="12">
      <c r="A403" s="40"/>
      <c r="B403" s="41"/>
      <c r="C403" s="42"/>
      <c r="D403" s="224" t="s">
        <v>145</v>
      </c>
      <c r="E403" s="42"/>
      <c r="F403" s="225" t="s">
        <v>559</v>
      </c>
      <c r="G403" s="42"/>
      <c r="H403" s="42"/>
      <c r="I403" s="221"/>
      <c r="J403" s="42"/>
      <c r="K403" s="42"/>
      <c r="L403" s="46"/>
      <c r="M403" s="222"/>
      <c r="N403" s="223"/>
      <c r="O403" s="86"/>
      <c r="P403" s="86"/>
      <c r="Q403" s="86"/>
      <c r="R403" s="86"/>
      <c r="S403" s="86"/>
      <c r="T403" s="87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T403" s="19" t="s">
        <v>145</v>
      </c>
      <c r="AU403" s="19" t="s">
        <v>141</v>
      </c>
    </row>
    <row r="404" spans="1:51" s="13" customFormat="1" ht="12">
      <c r="A404" s="13"/>
      <c r="B404" s="226"/>
      <c r="C404" s="227"/>
      <c r="D404" s="219" t="s">
        <v>147</v>
      </c>
      <c r="E404" s="228" t="s">
        <v>19</v>
      </c>
      <c r="F404" s="229" t="s">
        <v>327</v>
      </c>
      <c r="G404" s="227"/>
      <c r="H404" s="230">
        <v>6.4</v>
      </c>
      <c r="I404" s="231"/>
      <c r="J404" s="227"/>
      <c r="K404" s="227"/>
      <c r="L404" s="232"/>
      <c r="M404" s="233"/>
      <c r="N404" s="234"/>
      <c r="O404" s="234"/>
      <c r="P404" s="234"/>
      <c r="Q404" s="234"/>
      <c r="R404" s="234"/>
      <c r="S404" s="234"/>
      <c r="T404" s="235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36" t="s">
        <v>147</v>
      </c>
      <c r="AU404" s="236" t="s">
        <v>141</v>
      </c>
      <c r="AV404" s="13" t="s">
        <v>141</v>
      </c>
      <c r="AW404" s="13" t="s">
        <v>37</v>
      </c>
      <c r="AX404" s="13" t="s">
        <v>84</v>
      </c>
      <c r="AY404" s="236" t="s">
        <v>133</v>
      </c>
    </row>
    <row r="405" spans="1:65" s="2" customFormat="1" ht="24.15" customHeight="1">
      <c r="A405" s="40"/>
      <c r="B405" s="41"/>
      <c r="C405" s="206" t="s">
        <v>554</v>
      </c>
      <c r="D405" s="206" t="s">
        <v>135</v>
      </c>
      <c r="E405" s="207" t="s">
        <v>561</v>
      </c>
      <c r="F405" s="208" t="s">
        <v>562</v>
      </c>
      <c r="G405" s="209" t="s">
        <v>256</v>
      </c>
      <c r="H405" s="210">
        <v>6.4</v>
      </c>
      <c r="I405" s="211"/>
      <c r="J405" s="212">
        <f>ROUND(I405*H405,2)</f>
        <v>0</v>
      </c>
      <c r="K405" s="208" t="s">
        <v>139</v>
      </c>
      <c r="L405" s="46"/>
      <c r="M405" s="213" t="s">
        <v>19</v>
      </c>
      <c r="N405" s="214" t="s">
        <v>48</v>
      </c>
      <c r="O405" s="86"/>
      <c r="P405" s="215">
        <f>O405*H405</f>
        <v>0</v>
      </c>
      <c r="Q405" s="215">
        <v>0.00033</v>
      </c>
      <c r="R405" s="215">
        <f>Q405*H405</f>
        <v>0.002112</v>
      </c>
      <c r="S405" s="215">
        <v>0</v>
      </c>
      <c r="T405" s="216">
        <f>S405*H405</f>
        <v>0</v>
      </c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R405" s="217" t="s">
        <v>253</v>
      </c>
      <c r="AT405" s="217" t="s">
        <v>135</v>
      </c>
      <c r="AU405" s="217" t="s">
        <v>141</v>
      </c>
      <c r="AY405" s="19" t="s">
        <v>133</v>
      </c>
      <c r="BE405" s="218">
        <f>IF(N405="základní",J405,0)</f>
        <v>0</v>
      </c>
      <c r="BF405" s="218">
        <f>IF(N405="snížená",J405,0)</f>
        <v>0</v>
      </c>
      <c r="BG405" s="218">
        <f>IF(N405="zákl. přenesená",J405,0)</f>
        <v>0</v>
      </c>
      <c r="BH405" s="218">
        <f>IF(N405="sníž. přenesená",J405,0)</f>
        <v>0</v>
      </c>
      <c r="BI405" s="218">
        <f>IF(N405="nulová",J405,0)</f>
        <v>0</v>
      </c>
      <c r="BJ405" s="19" t="s">
        <v>141</v>
      </c>
      <c r="BK405" s="218">
        <f>ROUND(I405*H405,2)</f>
        <v>0</v>
      </c>
      <c r="BL405" s="19" t="s">
        <v>253</v>
      </c>
      <c r="BM405" s="217" t="s">
        <v>812</v>
      </c>
    </row>
    <row r="406" spans="1:47" s="2" customFormat="1" ht="12">
      <c r="A406" s="40"/>
      <c r="B406" s="41"/>
      <c r="C406" s="42"/>
      <c r="D406" s="219" t="s">
        <v>143</v>
      </c>
      <c r="E406" s="42"/>
      <c r="F406" s="220" t="s">
        <v>564</v>
      </c>
      <c r="G406" s="42"/>
      <c r="H406" s="42"/>
      <c r="I406" s="221"/>
      <c r="J406" s="42"/>
      <c r="K406" s="42"/>
      <c r="L406" s="46"/>
      <c r="M406" s="222"/>
      <c r="N406" s="223"/>
      <c r="O406" s="86"/>
      <c r="P406" s="86"/>
      <c r="Q406" s="86"/>
      <c r="R406" s="86"/>
      <c r="S406" s="86"/>
      <c r="T406" s="87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T406" s="19" t="s">
        <v>143</v>
      </c>
      <c r="AU406" s="19" t="s">
        <v>141</v>
      </c>
    </row>
    <row r="407" spans="1:47" s="2" customFormat="1" ht="12">
      <c r="A407" s="40"/>
      <c r="B407" s="41"/>
      <c r="C407" s="42"/>
      <c r="D407" s="224" t="s">
        <v>145</v>
      </c>
      <c r="E407" s="42"/>
      <c r="F407" s="225" t="s">
        <v>565</v>
      </c>
      <c r="G407" s="42"/>
      <c r="H407" s="42"/>
      <c r="I407" s="221"/>
      <c r="J407" s="42"/>
      <c r="K407" s="42"/>
      <c r="L407" s="46"/>
      <c r="M407" s="222"/>
      <c r="N407" s="223"/>
      <c r="O407" s="86"/>
      <c r="P407" s="86"/>
      <c r="Q407" s="86"/>
      <c r="R407" s="86"/>
      <c r="S407" s="86"/>
      <c r="T407" s="87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T407" s="19" t="s">
        <v>145</v>
      </c>
      <c r="AU407" s="19" t="s">
        <v>141</v>
      </c>
    </row>
    <row r="408" spans="1:65" s="2" customFormat="1" ht="24.15" customHeight="1">
      <c r="A408" s="40"/>
      <c r="B408" s="41"/>
      <c r="C408" s="206" t="s">
        <v>560</v>
      </c>
      <c r="D408" s="206" t="s">
        <v>135</v>
      </c>
      <c r="E408" s="207" t="s">
        <v>567</v>
      </c>
      <c r="F408" s="208" t="s">
        <v>568</v>
      </c>
      <c r="G408" s="209" t="s">
        <v>442</v>
      </c>
      <c r="H408" s="279"/>
      <c r="I408" s="211"/>
      <c r="J408" s="212">
        <f>ROUND(I408*H408,2)</f>
        <v>0</v>
      </c>
      <c r="K408" s="208" t="s">
        <v>139</v>
      </c>
      <c r="L408" s="46"/>
      <c r="M408" s="213" t="s">
        <v>19</v>
      </c>
      <c r="N408" s="214" t="s">
        <v>48</v>
      </c>
      <c r="O408" s="86"/>
      <c r="P408" s="215">
        <f>O408*H408</f>
        <v>0</v>
      </c>
      <c r="Q408" s="215">
        <v>0</v>
      </c>
      <c r="R408" s="215">
        <f>Q408*H408</f>
        <v>0</v>
      </c>
      <c r="S408" s="215">
        <v>0</v>
      </c>
      <c r="T408" s="216">
        <f>S408*H408</f>
        <v>0</v>
      </c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R408" s="217" t="s">
        <v>253</v>
      </c>
      <c r="AT408" s="217" t="s">
        <v>135</v>
      </c>
      <c r="AU408" s="217" t="s">
        <v>141</v>
      </c>
      <c r="AY408" s="19" t="s">
        <v>133</v>
      </c>
      <c r="BE408" s="218">
        <f>IF(N408="základní",J408,0)</f>
        <v>0</v>
      </c>
      <c r="BF408" s="218">
        <f>IF(N408="snížená",J408,0)</f>
        <v>0</v>
      </c>
      <c r="BG408" s="218">
        <f>IF(N408="zákl. přenesená",J408,0)</f>
        <v>0</v>
      </c>
      <c r="BH408" s="218">
        <f>IF(N408="sníž. přenesená",J408,0)</f>
        <v>0</v>
      </c>
      <c r="BI408" s="218">
        <f>IF(N408="nulová",J408,0)</f>
        <v>0</v>
      </c>
      <c r="BJ408" s="19" t="s">
        <v>141</v>
      </c>
      <c r="BK408" s="218">
        <f>ROUND(I408*H408,2)</f>
        <v>0</v>
      </c>
      <c r="BL408" s="19" t="s">
        <v>253</v>
      </c>
      <c r="BM408" s="217" t="s">
        <v>813</v>
      </c>
    </row>
    <row r="409" spans="1:47" s="2" customFormat="1" ht="12">
      <c r="A409" s="40"/>
      <c r="B409" s="41"/>
      <c r="C409" s="42"/>
      <c r="D409" s="219" t="s">
        <v>143</v>
      </c>
      <c r="E409" s="42"/>
      <c r="F409" s="220" t="s">
        <v>570</v>
      </c>
      <c r="G409" s="42"/>
      <c r="H409" s="42"/>
      <c r="I409" s="221"/>
      <c r="J409" s="42"/>
      <c r="K409" s="42"/>
      <c r="L409" s="46"/>
      <c r="M409" s="222"/>
      <c r="N409" s="223"/>
      <c r="O409" s="86"/>
      <c r="P409" s="86"/>
      <c r="Q409" s="86"/>
      <c r="R409" s="86"/>
      <c r="S409" s="86"/>
      <c r="T409" s="87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T409" s="19" t="s">
        <v>143</v>
      </c>
      <c r="AU409" s="19" t="s">
        <v>141</v>
      </c>
    </row>
    <row r="410" spans="1:47" s="2" customFormat="1" ht="12">
      <c r="A410" s="40"/>
      <c r="B410" s="41"/>
      <c r="C410" s="42"/>
      <c r="D410" s="224" t="s">
        <v>145</v>
      </c>
      <c r="E410" s="42"/>
      <c r="F410" s="225" t="s">
        <v>571</v>
      </c>
      <c r="G410" s="42"/>
      <c r="H410" s="42"/>
      <c r="I410" s="221"/>
      <c r="J410" s="42"/>
      <c r="K410" s="42"/>
      <c r="L410" s="46"/>
      <c r="M410" s="222"/>
      <c r="N410" s="223"/>
      <c r="O410" s="86"/>
      <c r="P410" s="86"/>
      <c r="Q410" s="86"/>
      <c r="R410" s="86"/>
      <c r="S410" s="86"/>
      <c r="T410" s="87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T410" s="19" t="s">
        <v>145</v>
      </c>
      <c r="AU410" s="19" t="s">
        <v>141</v>
      </c>
    </row>
    <row r="411" spans="1:63" s="12" customFormat="1" ht="22.8" customHeight="1">
      <c r="A411" s="12"/>
      <c r="B411" s="190"/>
      <c r="C411" s="191"/>
      <c r="D411" s="192" t="s">
        <v>75</v>
      </c>
      <c r="E411" s="204" t="s">
        <v>572</v>
      </c>
      <c r="F411" s="204" t="s">
        <v>573</v>
      </c>
      <c r="G411" s="191"/>
      <c r="H411" s="191"/>
      <c r="I411" s="194"/>
      <c r="J411" s="205">
        <f>BK411</f>
        <v>0</v>
      </c>
      <c r="K411" s="191"/>
      <c r="L411" s="196"/>
      <c r="M411" s="197"/>
      <c r="N411" s="198"/>
      <c r="O411" s="198"/>
      <c r="P411" s="199">
        <f>SUM(P412:P420)</f>
        <v>0</v>
      </c>
      <c r="Q411" s="198"/>
      <c r="R411" s="199">
        <f>SUM(R412:R420)</f>
        <v>0.004645000000000001</v>
      </c>
      <c r="S411" s="198"/>
      <c r="T411" s="200">
        <f>SUM(T412:T420)</f>
        <v>0</v>
      </c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R411" s="201" t="s">
        <v>141</v>
      </c>
      <c r="AT411" s="202" t="s">
        <v>75</v>
      </c>
      <c r="AU411" s="202" t="s">
        <v>84</v>
      </c>
      <c r="AY411" s="201" t="s">
        <v>133</v>
      </c>
      <c r="BK411" s="203">
        <f>SUM(BK412:BK420)</f>
        <v>0</v>
      </c>
    </row>
    <row r="412" spans="1:65" s="2" customFormat="1" ht="21.75" customHeight="1">
      <c r="A412" s="40"/>
      <c r="B412" s="41"/>
      <c r="C412" s="206" t="s">
        <v>566</v>
      </c>
      <c r="D412" s="206" t="s">
        <v>135</v>
      </c>
      <c r="E412" s="207" t="s">
        <v>575</v>
      </c>
      <c r="F412" s="208" t="s">
        <v>576</v>
      </c>
      <c r="G412" s="209" t="s">
        <v>256</v>
      </c>
      <c r="H412" s="210">
        <v>6.4</v>
      </c>
      <c r="I412" s="211"/>
      <c r="J412" s="212">
        <f>ROUND(I412*H412,2)</f>
        <v>0</v>
      </c>
      <c r="K412" s="208" t="s">
        <v>139</v>
      </c>
      <c r="L412" s="46"/>
      <c r="M412" s="213" t="s">
        <v>19</v>
      </c>
      <c r="N412" s="214" t="s">
        <v>48</v>
      </c>
      <c r="O412" s="86"/>
      <c r="P412" s="215">
        <f>O412*H412</f>
        <v>0</v>
      </c>
      <c r="Q412" s="215">
        <v>0.00055</v>
      </c>
      <c r="R412" s="215">
        <f>Q412*H412</f>
        <v>0.0035200000000000006</v>
      </c>
      <c r="S412" s="215">
        <v>0</v>
      </c>
      <c r="T412" s="216">
        <f>S412*H412</f>
        <v>0</v>
      </c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R412" s="217" t="s">
        <v>253</v>
      </c>
      <c r="AT412" s="217" t="s">
        <v>135</v>
      </c>
      <c r="AU412" s="217" t="s">
        <v>141</v>
      </c>
      <c r="AY412" s="19" t="s">
        <v>133</v>
      </c>
      <c r="BE412" s="218">
        <f>IF(N412="základní",J412,0)</f>
        <v>0</v>
      </c>
      <c r="BF412" s="218">
        <f>IF(N412="snížená",J412,0)</f>
        <v>0</v>
      </c>
      <c r="BG412" s="218">
        <f>IF(N412="zákl. přenesená",J412,0)</f>
        <v>0</v>
      </c>
      <c r="BH412" s="218">
        <f>IF(N412="sníž. přenesená",J412,0)</f>
        <v>0</v>
      </c>
      <c r="BI412" s="218">
        <f>IF(N412="nulová",J412,0)</f>
        <v>0</v>
      </c>
      <c r="BJ412" s="19" t="s">
        <v>141</v>
      </c>
      <c r="BK412" s="218">
        <f>ROUND(I412*H412,2)</f>
        <v>0</v>
      </c>
      <c r="BL412" s="19" t="s">
        <v>253</v>
      </c>
      <c r="BM412" s="217" t="s">
        <v>814</v>
      </c>
    </row>
    <row r="413" spans="1:47" s="2" customFormat="1" ht="12">
      <c r="A413" s="40"/>
      <c r="B413" s="41"/>
      <c r="C413" s="42"/>
      <c r="D413" s="219" t="s">
        <v>143</v>
      </c>
      <c r="E413" s="42"/>
      <c r="F413" s="220" t="s">
        <v>578</v>
      </c>
      <c r="G413" s="42"/>
      <c r="H413" s="42"/>
      <c r="I413" s="221"/>
      <c r="J413" s="42"/>
      <c r="K413" s="42"/>
      <c r="L413" s="46"/>
      <c r="M413" s="222"/>
      <c r="N413" s="223"/>
      <c r="O413" s="86"/>
      <c r="P413" s="86"/>
      <c r="Q413" s="86"/>
      <c r="R413" s="86"/>
      <c r="S413" s="86"/>
      <c r="T413" s="87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T413" s="19" t="s">
        <v>143</v>
      </c>
      <c r="AU413" s="19" t="s">
        <v>141</v>
      </c>
    </row>
    <row r="414" spans="1:47" s="2" customFormat="1" ht="12">
      <c r="A414" s="40"/>
      <c r="B414" s="41"/>
      <c r="C414" s="42"/>
      <c r="D414" s="224" t="s">
        <v>145</v>
      </c>
      <c r="E414" s="42"/>
      <c r="F414" s="225" t="s">
        <v>579</v>
      </c>
      <c r="G414" s="42"/>
      <c r="H414" s="42"/>
      <c r="I414" s="221"/>
      <c r="J414" s="42"/>
      <c r="K414" s="42"/>
      <c r="L414" s="46"/>
      <c r="M414" s="222"/>
      <c r="N414" s="223"/>
      <c r="O414" s="86"/>
      <c r="P414" s="86"/>
      <c r="Q414" s="86"/>
      <c r="R414" s="86"/>
      <c r="S414" s="86"/>
      <c r="T414" s="87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T414" s="19" t="s">
        <v>145</v>
      </c>
      <c r="AU414" s="19" t="s">
        <v>141</v>
      </c>
    </row>
    <row r="415" spans="1:65" s="2" customFormat="1" ht="16.5" customHeight="1">
      <c r="A415" s="40"/>
      <c r="B415" s="41"/>
      <c r="C415" s="269" t="s">
        <v>574</v>
      </c>
      <c r="D415" s="269" t="s">
        <v>268</v>
      </c>
      <c r="E415" s="270" t="s">
        <v>581</v>
      </c>
      <c r="F415" s="271" t="s">
        <v>582</v>
      </c>
      <c r="G415" s="272" t="s">
        <v>256</v>
      </c>
      <c r="H415" s="273">
        <v>7.5</v>
      </c>
      <c r="I415" s="274"/>
      <c r="J415" s="275">
        <f>ROUND(I415*H415,2)</f>
        <v>0</v>
      </c>
      <c r="K415" s="271" t="s">
        <v>19</v>
      </c>
      <c r="L415" s="276"/>
      <c r="M415" s="277" t="s">
        <v>19</v>
      </c>
      <c r="N415" s="278" t="s">
        <v>48</v>
      </c>
      <c r="O415" s="86"/>
      <c r="P415" s="215">
        <f>O415*H415</f>
        <v>0</v>
      </c>
      <c r="Q415" s="215">
        <v>0.00015</v>
      </c>
      <c r="R415" s="215">
        <f>Q415*H415</f>
        <v>0.001125</v>
      </c>
      <c r="S415" s="215">
        <v>0</v>
      </c>
      <c r="T415" s="216">
        <f>S415*H415</f>
        <v>0</v>
      </c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R415" s="217" t="s">
        <v>356</v>
      </c>
      <c r="AT415" s="217" t="s">
        <v>268</v>
      </c>
      <c r="AU415" s="217" t="s">
        <v>141</v>
      </c>
      <c r="AY415" s="19" t="s">
        <v>133</v>
      </c>
      <c r="BE415" s="218">
        <f>IF(N415="základní",J415,0)</f>
        <v>0</v>
      </c>
      <c r="BF415" s="218">
        <f>IF(N415="snížená",J415,0)</f>
        <v>0</v>
      </c>
      <c r="BG415" s="218">
        <f>IF(N415="zákl. přenesená",J415,0)</f>
        <v>0</v>
      </c>
      <c r="BH415" s="218">
        <f>IF(N415="sníž. přenesená",J415,0)</f>
        <v>0</v>
      </c>
      <c r="BI415" s="218">
        <f>IF(N415="nulová",J415,0)</f>
        <v>0</v>
      </c>
      <c r="BJ415" s="19" t="s">
        <v>141</v>
      </c>
      <c r="BK415" s="218">
        <f>ROUND(I415*H415,2)</f>
        <v>0</v>
      </c>
      <c r="BL415" s="19" t="s">
        <v>253</v>
      </c>
      <c r="BM415" s="217" t="s">
        <v>815</v>
      </c>
    </row>
    <row r="416" spans="1:47" s="2" customFormat="1" ht="12">
      <c r="A416" s="40"/>
      <c r="B416" s="41"/>
      <c r="C416" s="42"/>
      <c r="D416" s="219" t="s">
        <v>143</v>
      </c>
      <c r="E416" s="42"/>
      <c r="F416" s="220" t="s">
        <v>582</v>
      </c>
      <c r="G416" s="42"/>
      <c r="H416" s="42"/>
      <c r="I416" s="221"/>
      <c r="J416" s="42"/>
      <c r="K416" s="42"/>
      <c r="L416" s="46"/>
      <c r="M416" s="222"/>
      <c r="N416" s="223"/>
      <c r="O416" s="86"/>
      <c r="P416" s="86"/>
      <c r="Q416" s="86"/>
      <c r="R416" s="86"/>
      <c r="S416" s="86"/>
      <c r="T416" s="87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T416" s="19" t="s">
        <v>143</v>
      </c>
      <c r="AU416" s="19" t="s">
        <v>141</v>
      </c>
    </row>
    <row r="417" spans="1:51" s="13" customFormat="1" ht="12">
      <c r="A417" s="13"/>
      <c r="B417" s="226"/>
      <c r="C417" s="227"/>
      <c r="D417" s="219" t="s">
        <v>147</v>
      </c>
      <c r="E417" s="228" t="s">
        <v>19</v>
      </c>
      <c r="F417" s="229" t="s">
        <v>584</v>
      </c>
      <c r="G417" s="227"/>
      <c r="H417" s="230">
        <v>7.5</v>
      </c>
      <c r="I417" s="231"/>
      <c r="J417" s="227"/>
      <c r="K417" s="227"/>
      <c r="L417" s="232"/>
      <c r="M417" s="233"/>
      <c r="N417" s="234"/>
      <c r="O417" s="234"/>
      <c r="P417" s="234"/>
      <c r="Q417" s="234"/>
      <c r="R417" s="234"/>
      <c r="S417" s="234"/>
      <c r="T417" s="235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6" t="s">
        <v>147</v>
      </c>
      <c r="AU417" s="236" t="s">
        <v>141</v>
      </c>
      <c r="AV417" s="13" t="s">
        <v>141</v>
      </c>
      <c r="AW417" s="13" t="s">
        <v>37</v>
      </c>
      <c r="AX417" s="13" t="s">
        <v>84</v>
      </c>
      <c r="AY417" s="236" t="s">
        <v>133</v>
      </c>
    </row>
    <row r="418" spans="1:65" s="2" customFormat="1" ht="24.15" customHeight="1">
      <c r="A418" s="40"/>
      <c r="B418" s="41"/>
      <c r="C418" s="206" t="s">
        <v>580</v>
      </c>
      <c r="D418" s="206" t="s">
        <v>135</v>
      </c>
      <c r="E418" s="207" t="s">
        <v>586</v>
      </c>
      <c r="F418" s="208" t="s">
        <v>587</v>
      </c>
      <c r="G418" s="209" t="s">
        <v>442</v>
      </c>
      <c r="H418" s="279"/>
      <c r="I418" s="211"/>
      <c r="J418" s="212">
        <f>ROUND(I418*H418,2)</f>
        <v>0</v>
      </c>
      <c r="K418" s="208" t="s">
        <v>139</v>
      </c>
      <c r="L418" s="46"/>
      <c r="M418" s="213" t="s">
        <v>19</v>
      </c>
      <c r="N418" s="214" t="s">
        <v>48</v>
      </c>
      <c r="O418" s="86"/>
      <c r="P418" s="215">
        <f>O418*H418</f>
        <v>0</v>
      </c>
      <c r="Q418" s="215">
        <v>0</v>
      </c>
      <c r="R418" s="215">
        <f>Q418*H418</f>
        <v>0</v>
      </c>
      <c r="S418" s="215">
        <v>0</v>
      </c>
      <c r="T418" s="216">
        <f>S418*H418</f>
        <v>0</v>
      </c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R418" s="217" t="s">
        <v>253</v>
      </c>
      <c r="AT418" s="217" t="s">
        <v>135</v>
      </c>
      <c r="AU418" s="217" t="s">
        <v>141</v>
      </c>
      <c r="AY418" s="19" t="s">
        <v>133</v>
      </c>
      <c r="BE418" s="218">
        <f>IF(N418="základní",J418,0)</f>
        <v>0</v>
      </c>
      <c r="BF418" s="218">
        <f>IF(N418="snížená",J418,0)</f>
        <v>0</v>
      </c>
      <c r="BG418" s="218">
        <f>IF(N418="zákl. přenesená",J418,0)</f>
        <v>0</v>
      </c>
      <c r="BH418" s="218">
        <f>IF(N418="sníž. přenesená",J418,0)</f>
        <v>0</v>
      </c>
      <c r="BI418" s="218">
        <f>IF(N418="nulová",J418,0)</f>
        <v>0</v>
      </c>
      <c r="BJ418" s="19" t="s">
        <v>141</v>
      </c>
      <c r="BK418" s="218">
        <f>ROUND(I418*H418,2)</f>
        <v>0</v>
      </c>
      <c r="BL418" s="19" t="s">
        <v>253</v>
      </c>
      <c r="BM418" s="217" t="s">
        <v>816</v>
      </c>
    </row>
    <row r="419" spans="1:47" s="2" customFormat="1" ht="12">
      <c r="A419" s="40"/>
      <c r="B419" s="41"/>
      <c r="C419" s="42"/>
      <c r="D419" s="219" t="s">
        <v>143</v>
      </c>
      <c r="E419" s="42"/>
      <c r="F419" s="220" t="s">
        <v>589</v>
      </c>
      <c r="G419" s="42"/>
      <c r="H419" s="42"/>
      <c r="I419" s="221"/>
      <c r="J419" s="42"/>
      <c r="K419" s="42"/>
      <c r="L419" s="46"/>
      <c r="M419" s="222"/>
      <c r="N419" s="223"/>
      <c r="O419" s="86"/>
      <c r="P419" s="86"/>
      <c r="Q419" s="86"/>
      <c r="R419" s="86"/>
      <c r="S419" s="86"/>
      <c r="T419" s="87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T419" s="19" t="s">
        <v>143</v>
      </c>
      <c r="AU419" s="19" t="s">
        <v>141</v>
      </c>
    </row>
    <row r="420" spans="1:47" s="2" customFormat="1" ht="12">
      <c r="A420" s="40"/>
      <c r="B420" s="41"/>
      <c r="C420" s="42"/>
      <c r="D420" s="224" t="s">
        <v>145</v>
      </c>
      <c r="E420" s="42"/>
      <c r="F420" s="225" t="s">
        <v>590</v>
      </c>
      <c r="G420" s="42"/>
      <c r="H420" s="42"/>
      <c r="I420" s="221"/>
      <c r="J420" s="42"/>
      <c r="K420" s="42"/>
      <c r="L420" s="46"/>
      <c r="M420" s="222"/>
      <c r="N420" s="223"/>
      <c r="O420" s="86"/>
      <c r="P420" s="86"/>
      <c r="Q420" s="86"/>
      <c r="R420" s="86"/>
      <c r="S420" s="86"/>
      <c r="T420" s="87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T420" s="19" t="s">
        <v>145</v>
      </c>
      <c r="AU420" s="19" t="s">
        <v>141</v>
      </c>
    </row>
    <row r="421" spans="1:63" s="12" customFormat="1" ht="22.8" customHeight="1">
      <c r="A421" s="12"/>
      <c r="B421" s="190"/>
      <c r="C421" s="191"/>
      <c r="D421" s="192" t="s">
        <v>75</v>
      </c>
      <c r="E421" s="204" t="s">
        <v>591</v>
      </c>
      <c r="F421" s="204" t="s">
        <v>592</v>
      </c>
      <c r="G421" s="191"/>
      <c r="H421" s="191"/>
      <c r="I421" s="194"/>
      <c r="J421" s="205">
        <f>BK421</f>
        <v>0</v>
      </c>
      <c r="K421" s="191"/>
      <c r="L421" s="196"/>
      <c r="M421" s="197"/>
      <c r="N421" s="198"/>
      <c r="O421" s="198"/>
      <c r="P421" s="199">
        <f>SUM(P422:P435)</f>
        <v>0</v>
      </c>
      <c r="Q421" s="198"/>
      <c r="R421" s="199">
        <f>SUM(R422:R435)</f>
        <v>0.0063438</v>
      </c>
      <c r="S421" s="198"/>
      <c r="T421" s="200">
        <f>SUM(T422:T435)</f>
        <v>0</v>
      </c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R421" s="201" t="s">
        <v>141</v>
      </c>
      <c r="AT421" s="202" t="s">
        <v>75</v>
      </c>
      <c r="AU421" s="202" t="s">
        <v>84</v>
      </c>
      <c r="AY421" s="201" t="s">
        <v>133</v>
      </c>
      <c r="BK421" s="203">
        <f>SUM(BK422:BK435)</f>
        <v>0</v>
      </c>
    </row>
    <row r="422" spans="1:65" s="2" customFormat="1" ht="24.15" customHeight="1">
      <c r="A422" s="40"/>
      <c r="B422" s="41"/>
      <c r="C422" s="206" t="s">
        <v>585</v>
      </c>
      <c r="D422" s="206" t="s">
        <v>135</v>
      </c>
      <c r="E422" s="207" t="s">
        <v>594</v>
      </c>
      <c r="F422" s="208" t="s">
        <v>595</v>
      </c>
      <c r="G422" s="209" t="s">
        <v>138</v>
      </c>
      <c r="H422" s="210">
        <v>0.63</v>
      </c>
      <c r="I422" s="211"/>
      <c r="J422" s="212">
        <f>ROUND(I422*H422,2)</f>
        <v>0</v>
      </c>
      <c r="K422" s="208" t="s">
        <v>139</v>
      </c>
      <c r="L422" s="46"/>
      <c r="M422" s="213" t="s">
        <v>19</v>
      </c>
      <c r="N422" s="214" t="s">
        <v>48</v>
      </c>
      <c r="O422" s="86"/>
      <c r="P422" s="215">
        <f>O422*H422</f>
        <v>0</v>
      </c>
      <c r="Q422" s="215">
        <v>0.00014</v>
      </c>
      <c r="R422" s="215">
        <f>Q422*H422</f>
        <v>8.819999999999999E-05</v>
      </c>
      <c r="S422" s="215">
        <v>0</v>
      </c>
      <c r="T422" s="216">
        <f>S422*H422</f>
        <v>0</v>
      </c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R422" s="217" t="s">
        <v>253</v>
      </c>
      <c r="AT422" s="217" t="s">
        <v>135</v>
      </c>
      <c r="AU422" s="217" t="s">
        <v>141</v>
      </c>
      <c r="AY422" s="19" t="s">
        <v>133</v>
      </c>
      <c r="BE422" s="218">
        <f>IF(N422="základní",J422,0)</f>
        <v>0</v>
      </c>
      <c r="BF422" s="218">
        <f>IF(N422="snížená",J422,0)</f>
        <v>0</v>
      </c>
      <c r="BG422" s="218">
        <f>IF(N422="zákl. přenesená",J422,0)</f>
        <v>0</v>
      </c>
      <c r="BH422" s="218">
        <f>IF(N422="sníž. přenesená",J422,0)</f>
        <v>0</v>
      </c>
      <c r="BI422" s="218">
        <f>IF(N422="nulová",J422,0)</f>
        <v>0</v>
      </c>
      <c r="BJ422" s="19" t="s">
        <v>141</v>
      </c>
      <c r="BK422" s="218">
        <f>ROUND(I422*H422,2)</f>
        <v>0</v>
      </c>
      <c r="BL422" s="19" t="s">
        <v>253</v>
      </c>
      <c r="BM422" s="217" t="s">
        <v>817</v>
      </c>
    </row>
    <row r="423" spans="1:47" s="2" customFormat="1" ht="12">
      <c r="A423" s="40"/>
      <c r="B423" s="41"/>
      <c r="C423" s="42"/>
      <c r="D423" s="219" t="s">
        <v>143</v>
      </c>
      <c r="E423" s="42"/>
      <c r="F423" s="220" t="s">
        <v>597</v>
      </c>
      <c r="G423" s="42"/>
      <c r="H423" s="42"/>
      <c r="I423" s="221"/>
      <c r="J423" s="42"/>
      <c r="K423" s="42"/>
      <c r="L423" s="46"/>
      <c r="M423" s="222"/>
      <c r="N423" s="223"/>
      <c r="O423" s="86"/>
      <c r="P423" s="86"/>
      <c r="Q423" s="86"/>
      <c r="R423" s="86"/>
      <c r="S423" s="86"/>
      <c r="T423" s="87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T423" s="19" t="s">
        <v>143</v>
      </c>
      <c r="AU423" s="19" t="s">
        <v>141</v>
      </c>
    </row>
    <row r="424" spans="1:47" s="2" customFormat="1" ht="12">
      <c r="A424" s="40"/>
      <c r="B424" s="41"/>
      <c r="C424" s="42"/>
      <c r="D424" s="224" t="s">
        <v>145</v>
      </c>
      <c r="E424" s="42"/>
      <c r="F424" s="225" t="s">
        <v>598</v>
      </c>
      <c r="G424" s="42"/>
      <c r="H424" s="42"/>
      <c r="I424" s="221"/>
      <c r="J424" s="42"/>
      <c r="K424" s="42"/>
      <c r="L424" s="46"/>
      <c r="M424" s="222"/>
      <c r="N424" s="223"/>
      <c r="O424" s="86"/>
      <c r="P424" s="86"/>
      <c r="Q424" s="86"/>
      <c r="R424" s="86"/>
      <c r="S424" s="86"/>
      <c r="T424" s="87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T424" s="19" t="s">
        <v>145</v>
      </c>
      <c r="AU424" s="19" t="s">
        <v>141</v>
      </c>
    </row>
    <row r="425" spans="1:51" s="13" customFormat="1" ht="12">
      <c r="A425" s="13"/>
      <c r="B425" s="226"/>
      <c r="C425" s="227"/>
      <c r="D425" s="219" t="s">
        <v>147</v>
      </c>
      <c r="E425" s="228" t="s">
        <v>19</v>
      </c>
      <c r="F425" s="229" t="s">
        <v>599</v>
      </c>
      <c r="G425" s="227"/>
      <c r="H425" s="230">
        <v>0.63</v>
      </c>
      <c r="I425" s="231"/>
      <c r="J425" s="227"/>
      <c r="K425" s="227"/>
      <c r="L425" s="232"/>
      <c r="M425" s="233"/>
      <c r="N425" s="234"/>
      <c r="O425" s="234"/>
      <c r="P425" s="234"/>
      <c r="Q425" s="234"/>
      <c r="R425" s="234"/>
      <c r="S425" s="234"/>
      <c r="T425" s="235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6" t="s">
        <v>147</v>
      </c>
      <c r="AU425" s="236" t="s">
        <v>141</v>
      </c>
      <c r="AV425" s="13" t="s">
        <v>141</v>
      </c>
      <c r="AW425" s="13" t="s">
        <v>37</v>
      </c>
      <c r="AX425" s="13" t="s">
        <v>84</v>
      </c>
      <c r="AY425" s="236" t="s">
        <v>133</v>
      </c>
    </row>
    <row r="426" spans="1:65" s="2" customFormat="1" ht="24.15" customHeight="1">
      <c r="A426" s="40"/>
      <c r="B426" s="41"/>
      <c r="C426" s="206" t="s">
        <v>593</v>
      </c>
      <c r="D426" s="206" t="s">
        <v>135</v>
      </c>
      <c r="E426" s="207" t="s">
        <v>601</v>
      </c>
      <c r="F426" s="208" t="s">
        <v>602</v>
      </c>
      <c r="G426" s="209" t="s">
        <v>138</v>
      </c>
      <c r="H426" s="210">
        <v>0.63</v>
      </c>
      <c r="I426" s="211"/>
      <c r="J426" s="212">
        <f>ROUND(I426*H426,2)</f>
        <v>0</v>
      </c>
      <c r="K426" s="208" t="s">
        <v>139</v>
      </c>
      <c r="L426" s="46"/>
      <c r="M426" s="213" t="s">
        <v>19</v>
      </c>
      <c r="N426" s="214" t="s">
        <v>48</v>
      </c>
      <c r="O426" s="86"/>
      <c r="P426" s="215">
        <f>O426*H426</f>
        <v>0</v>
      </c>
      <c r="Q426" s="215">
        <v>0.00014</v>
      </c>
      <c r="R426" s="215">
        <f>Q426*H426</f>
        <v>8.819999999999999E-05</v>
      </c>
      <c r="S426" s="215">
        <v>0</v>
      </c>
      <c r="T426" s="216">
        <f>S426*H426</f>
        <v>0</v>
      </c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R426" s="217" t="s">
        <v>253</v>
      </c>
      <c r="AT426" s="217" t="s">
        <v>135</v>
      </c>
      <c r="AU426" s="217" t="s">
        <v>141</v>
      </c>
      <c r="AY426" s="19" t="s">
        <v>133</v>
      </c>
      <c r="BE426" s="218">
        <f>IF(N426="základní",J426,0)</f>
        <v>0</v>
      </c>
      <c r="BF426" s="218">
        <f>IF(N426="snížená",J426,0)</f>
        <v>0</v>
      </c>
      <c r="BG426" s="218">
        <f>IF(N426="zákl. přenesená",J426,0)</f>
        <v>0</v>
      </c>
      <c r="BH426" s="218">
        <f>IF(N426="sníž. přenesená",J426,0)</f>
        <v>0</v>
      </c>
      <c r="BI426" s="218">
        <f>IF(N426="nulová",J426,0)</f>
        <v>0</v>
      </c>
      <c r="BJ426" s="19" t="s">
        <v>141</v>
      </c>
      <c r="BK426" s="218">
        <f>ROUND(I426*H426,2)</f>
        <v>0</v>
      </c>
      <c r="BL426" s="19" t="s">
        <v>253</v>
      </c>
      <c r="BM426" s="217" t="s">
        <v>818</v>
      </c>
    </row>
    <row r="427" spans="1:47" s="2" customFormat="1" ht="12">
      <c r="A427" s="40"/>
      <c r="B427" s="41"/>
      <c r="C427" s="42"/>
      <c r="D427" s="219" t="s">
        <v>143</v>
      </c>
      <c r="E427" s="42"/>
      <c r="F427" s="220" t="s">
        <v>604</v>
      </c>
      <c r="G427" s="42"/>
      <c r="H427" s="42"/>
      <c r="I427" s="221"/>
      <c r="J427" s="42"/>
      <c r="K427" s="42"/>
      <c r="L427" s="46"/>
      <c r="M427" s="222"/>
      <c r="N427" s="223"/>
      <c r="O427" s="86"/>
      <c r="P427" s="86"/>
      <c r="Q427" s="86"/>
      <c r="R427" s="86"/>
      <c r="S427" s="86"/>
      <c r="T427" s="87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T427" s="19" t="s">
        <v>143</v>
      </c>
      <c r="AU427" s="19" t="s">
        <v>141</v>
      </c>
    </row>
    <row r="428" spans="1:47" s="2" customFormat="1" ht="12">
      <c r="A428" s="40"/>
      <c r="B428" s="41"/>
      <c r="C428" s="42"/>
      <c r="D428" s="224" t="s">
        <v>145</v>
      </c>
      <c r="E428" s="42"/>
      <c r="F428" s="225" t="s">
        <v>605</v>
      </c>
      <c r="G428" s="42"/>
      <c r="H428" s="42"/>
      <c r="I428" s="221"/>
      <c r="J428" s="42"/>
      <c r="K428" s="42"/>
      <c r="L428" s="46"/>
      <c r="M428" s="222"/>
      <c r="N428" s="223"/>
      <c r="O428" s="86"/>
      <c r="P428" s="86"/>
      <c r="Q428" s="86"/>
      <c r="R428" s="86"/>
      <c r="S428" s="86"/>
      <c r="T428" s="87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T428" s="19" t="s">
        <v>145</v>
      </c>
      <c r="AU428" s="19" t="s">
        <v>141</v>
      </c>
    </row>
    <row r="429" spans="1:65" s="2" customFormat="1" ht="21.75" customHeight="1">
      <c r="A429" s="40"/>
      <c r="B429" s="41"/>
      <c r="C429" s="206" t="s">
        <v>600</v>
      </c>
      <c r="D429" s="206" t="s">
        <v>135</v>
      </c>
      <c r="E429" s="207" t="s">
        <v>607</v>
      </c>
      <c r="F429" s="208" t="s">
        <v>608</v>
      </c>
      <c r="G429" s="209" t="s">
        <v>138</v>
      </c>
      <c r="H429" s="210">
        <v>6.492</v>
      </c>
      <c r="I429" s="211"/>
      <c r="J429" s="212">
        <f>ROUND(I429*H429,2)</f>
        <v>0</v>
      </c>
      <c r="K429" s="208" t="s">
        <v>139</v>
      </c>
      <c r="L429" s="46"/>
      <c r="M429" s="213" t="s">
        <v>19</v>
      </c>
      <c r="N429" s="214" t="s">
        <v>48</v>
      </c>
      <c r="O429" s="86"/>
      <c r="P429" s="215">
        <f>O429*H429</f>
        <v>0</v>
      </c>
      <c r="Q429" s="215">
        <v>0.00012</v>
      </c>
      <c r="R429" s="215">
        <f>Q429*H429</f>
        <v>0.00077904</v>
      </c>
      <c r="S429" s="215">
        <v>0</v>
      </c>
      <c r="T429" s="216">
        <f>S429*H429</f>
        <v>0</v>
      </c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217" t="s">
        <v>253</v>
      </c>
      <c r="AT429" s="217" t="s">
        <v>135</v>
      </c>
      <c r="AU429" s="217" t="s">
        <v>141</v>
      </c>
      <c r="AY429" s="19" t="s">
        <v>133</v>
      </c>
      <c r="BE429" s="218">
        <f>IF(N429="základní",J429,0)</f>
        <v>0</v>
      </c>
      <c r="BF429" s="218">
        <f>IF(N429="snížená",J429,0)</f>
        <v>0</v>
      </c>
      <c r="BG429" s="218">
        <f>IF(N429="zákl. přenesená",J429,0)</f>
        <v>0</v>
      </c>
      <c r="BH429" s="218">
        <f>IF(N429="sníž. přenesená",J429,0)</f>
        <v>0</v>
      </c>
      <c r="BI429" s="218">
        <f>IF(N429="nulová",J429,0)</f>
        <v>0</v>
      </c>
      <c r="BJ429" s="19" t="s">
        <v>141</v>
      </c>
      <c r="BK429" s="218">
        <f>ROUND(I429*H429,2)</f>
        <v>0</v>
      </c>
      <c r="BL429" s="19" t="s">
        <v>253</v>
      </c>
      <c r="BM429" s="217" t="s">
        <v>819</v>
      </c>
    </row>
    <row r="430" spans="1:47" s="2" customFormat="1" ht="12">
      <c r="A430" s="40"/>
      <c r="B430" s="41"/>
      <c r="C430" s="42"/>
      <c r="D430" s="219" t="s">
        <v>143</v>
      </c>
      <c r="E430" s="42"/>
      <c r="F430" s="220" t="s">
        <v>610</v>
      </c>
      <c r="G430" s="42"/>
      <c r="H430" s="42"/>
      <c r="I430" s="221"/>
      <c r="J430" s="42"/>
      <c r="K430" s="42"/>
      <c r="L430" s="46"/>
      <c r="M430" s="222"/>
      <c r="N430" s="223"/>
      <c r="O430" s="86"/>
      <c r="P430" s="86"/>
      <c r="Q430" s="86"/>
      <c r="R430" s="86"/>
      <c r="S430" s="86"/>
      <c r="T430" s="87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T430" s="19" t="s">
        <v>143</v>
      </c>
      <c r="AU430" s="19" t="s">
        <v>141</v>
      </c>
    </row>
    <row r="431" spans="1:47" s="2" customFormat="1" ht="12">
      <c r="A431" s="40"/>
      <c r="B431" s="41"/>
      <c r="C431" s="42"/>
      <c r="D431" s="224" t="s">
        <v>145</v>
      </c>
      <c r="E431" s="42"/>
      <c r="F431" s="225" t="s">
        <v>611</v>
      </c>
      <c r="G431" s="42"/>
      <c r="H431" s="42"/>
      <c r="I431" s="221"/>
      <c r="J431" s="42"/>
      <c r="K431" s="42"/>
      <c r="L431" s="46"/>
      <c r="M431" s="222"/>
      <c r="N431" s="223"/>
      <c r="O431" s="86"/>
      <c r="P431" s="86"/>
      <c r="Q431" s="86"/>
      <c r="R431" s="86"/>
      <c r="S431" s="86"/>
      <c r="T431" s="87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T431" s="19" t="s">
        <v>145</v>
      </c>
      <c r="AU431" s="19" t="s">
        <v>141</v>
      </c>
    </row>
    <row r="432" spans="1:51" s="13" customFormat="1" ht="12">
      <c r="A432" s="13"/>
      <c r="B432" s="226"/>
      <c r="C432" s="227"/>
      <c r="D432" s="219" t="s">
        <v>147</v>
      </c>
      <c r="E432" s="228" t="s">
        <v>19</v>
      </c>
      <c r="F432" s="229" t="s">
        <v>820</v>
      </c>
      <c r="G432" s="227"/>
      <c r="H432" s="230">
        <v>6.492</v>
      </c>
      <c r="I432" s="231"/>
      <c r="J432" s="227"/>
      <c r="K432" s="227"/>
      <c r="L432" s="232"/>
      <c r="M432" s="233"/>
      <c r="N432" s="234"/>
      <c r="O432" s="234"/>
      <c r="P432" s="234"/>
      <c r="Q432" s="234"/>
      <c r="R432" s="234"/>
      <c r="S432" s="234"/>
      <c r="T432" s="235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6" t="s">
        <v>147</v>
      </c>
      <c r="AU432" s="236" t="s">
        <v>141</v>
      </c>
      <c r="AV432" s="13" t="s">
        <v>141</v>
      </c>
      <c r="AW432" s="13" t="s">
        <v>37</v>
      </c>
      <c r="AX432" s="13" t="s">
        <v>84</v>
      </c>
      <c r="AY432" s="236" t="s">
        <v>133</v>
      </c>
    </row>
    <row r="433" spans="1:65" s="2" customFormat="1" ht="24.15" customHeight="1">
      <c r="A433" s="40"/>
      <c r="B433" s="41"/>
      <c r="C433" s="206" t="s">
        <v>606</v>
      </c>
      <c r="D433" s="206" t="s">
        <v>135</v>
      </c>
      <c r="E433" s="207" t="s">
        <v>614</v>
      </c>
      <c r="F433" s="208" t="s">
        <v>615</v>
      </c>
      <c r="G433" s="209" t="s">
        <v>138</v>
      </c>
      <c r="H433" s="210">
        <v>6.492</v>
      </c>
      <c r="I433" s="211"/>
      <c r="J433" s="212">
        <f>ROUND(I433*H433,2)</f>
        <v>0</v>
      </c>
      <c r="K433" s="208" t="s">
        <v>139</v>
      </c>
      <c r="L433" s="46"/>
      <c r="M433" s="213" t="s">
        <v>19</v>
      </c>
      <c r="N433" s="214" t="s">
        <v>48</v>
      </c>
      <c r="O433" s="86"/>
      <c r="P433" s="215">
        <f>O433*H433</f>
        <v>0</v>
      </c>
      <c r="Q433" s="215">
        <v>0.00083</v>
      </c>
      <c r="R433" s="215">
        <f>Q433*H433</f>
        <v>0.00538836</v>
      </c>
      <c r="S433" s="215">
        <v>0</v>
      </c>
      <c r="T433" s="216">
        <f>S433*H433</f>
        <v>0</v>
      </c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R433" s="217" t="s">
        <v>253</v>
      </c>
      <c r="AT433" s="217" t="s">
        <v>135</v>
      </c>
      <c r="AU433" s="217" t="s">
        <v>141</v>
      </c>
      <c r="AY433" s="19" t="s">
        <v>133</v>
      </c>
      <c r="BE433" s="218">
        <f>IF(N433="základní",J433,0)</f>
        <v>0</v>
      </c>
      <c r="BF433" s="218">
        <f>IF(N433="snížená",J433,0)</f>
        <v>0</v>
      </c>
      <c r="BG433" s="218">
        <f>IF(N433="zákl. přenesená",J433,0)</f>
        <v>0</v>
      </c>
      <c r="BH433" s="218">
        <f>IF(N433="sníž. přenesená",J433,0)</f>
        <v>0</v>
      </c>
      <c r="BI433" s="218">
        <f>IF(N433="nulová",J433,0)</f>
        <v>0</v>
      </c>
      <c r="BJ433" s="19" t="s">
        <v>141</v>
      </c>
      <c r="BK433" s="218">
        <f>ROUND(I433*H433,2)</f>
        <v>0</v>
      </c>
      <c r="BL433" s="19" t="s">
        <v>253</v>
      </c>
      <c r="BM433" s="217" t="s">
        <v>821</v>
      </c>
    </row>
    <row r="434" spans="1:47" s="2" customFormat="1" ht="12">
      <c r="A434" s="40"/>
      <c r="B434" s="41"/>
      <c r="C434" s="42"/>
      <c r="D434" s="219" t="s">
        <v>143</v>
      </c>
      <c r="E434" s="42"/>
      <c r="F434" s="220" t="s">
        <v>617</v>
      </c>
      <c r="G434" s="42"/>
      <c r="H434" s="42"/>
      <c r="I434" s="221"/>
      <c r="J434" s="42"/>
      <c r="K434" s="42"/>
      <c r="L434" s="46"/>
      <c r="M434" s="222"/>
      <c r="N434" s="223"/>
      <c r="O434" s="86"/>
      <c r="P434" s="86"/>
      <c r="Q434" s="86"/>
      <c r="R434" s="86"/>
      <c r="S434" s="86"/>
      <c r="T434" s="87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T434" s="19" t="s">
        <v>143</v>
      </c>
      <c r="AU434" s="19" t="s">
        <v>141</v>
      </c>
    </row>
    <row r="435" spans="1:47" s="2" customFormat="1" ht="12">
      <c r="A435" s="40"/>
      <c r="B435" s="41"/>
      <c r="C435" s="42"/>
      <c r="D435" s="224" t="s">
        <v>145</v>
      </c>
      <c r="E435" s="42"/>
      <c r="F435" s="225" t="s">
        <v>618</v>
      </c>
      <c r="G435" s="42"/>
      <c r="H435" s="42"/>
      <c r="I435" s="221"/>
      <c r="J435" s="42"/>
      <c r="K435" s="42"/>
      <c r="L435" s="46"/>
      <c r="M435" s="222"/>
      <c r="N435" s="223"/>
      <c r="O435" s="86"/>
      <c r="P435" s="86"/>
      <c r="Q435" s="86"/>
      <c r="R435" s="86"/>
      <c r="S435" s="86"/>
      <c r="T435" s="87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T435" s="19" t="s">
        <v>145</v>
      </c>
      <c r="AU435" s="19" t="s">
        <v>141</v>
      </c>
    </row>
    <row r="436" spans="1:63" s="12" customFormat="1" ht="25.9" customHeight="1">
      <c r="A436" s="12"/>
      <c r="B436" s="190"/>
      <c r="C436" s="191"/>
      <c r="D436" s="192" t="s">
        <v>75</v>
      </c>
      <c r="E436" s="193" t="s">
        <v>619</v>
      </c>
      <c r="F436" s="193" t="s">
        <v>620</v>
      </c>
      <c r="G436" s="191"/>
      <c r="H436" s="191"/>
      <c r="I436" s="194"/>
      <c r="J436" s="195">
        <f>BK436</f>
        <v>0</v>
      </c>
      <c r="K436" s="191"/>
      <c r="L436" s="196"/>
      <c r="M436" s="197"/>
      <c r="N436" s="198"/>
      <c r="O436" s="198"/>
      <c r="P436" s="199">
        <f>P437+P441+P449</f>
        <v>0</v>
      </c>
      <c r="Q436" s="198"/>
      <c r="R436" s="199">
        <f>R437+R441+R449</f>
        <v>0</v>
      </c>
      <c r="S436" s="198"/>
      <c r="T436" s="200">
        <f>T437+T441+T449</f>
        <v>0</v>
      </c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R436" s="201" t="s">
        <v>157</v>
      </c>
      <c r="AT436" s="202" t="s">
        <v>75</v>
      </c>
      <c r="AU436" s="202" t="s">
        <v>76</v>
      </c>
      <c r="AY436" s="201" t="s">
        <v>133</v>
      </c>
      <c r="BK436" s="203">
        <f>BK437+BK441+BK449</f>
        <v>0</v>
      </c>
    </row>
    <row r="437" spans="1:63" s="12" customFormat="1" ht="22.8" customHeight="1">
      <c r="A437" s="12"/>
      <c r="B437" s="190"/>
      <c r="C437" s="191"/>
      <c r="D437" s="192" t="s">
        <v>75</v>
      </c>
      <c r="E437" s="204" t="s">
        <v>621</v>
      </c>
      <c r="F437" s="204" t="s">
        <v>622</v>
      </c>
      <c r="G437" s="191"/>
      <c r="H437" s="191"/>
      <c r="I437" s="194"/>
      <c r="J437" s="205">
        <f>BK437</f>
        <v>0</v>
      </c>
      <c r="K437" s="191"/>
      <c r="L437" s="196"/>
      <c r="M437" s="197"/>
      <c r="N437" s="198"/>
      <c r="O437" s="198"/>
      <c r="P437" s="199">
        <f>SUM(P438:P440)</f>
        <v>0</v>
      </c>
      <c r="Q437" s="198"/>
      <c r="R437" s="199">
        <f>SUM(R438:R440)</f>
        <v>0</v>
      </c>
      <c r="S437" s="198"/>
      <c r="T437" s="200">
        <f>SUM(T438:T440)</f>
        <v>0</v>
      </c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R437" s="201" t="s">
        <v>157</v>
      </c>
      <c r="AT437" s="202" t="s">
        <v>75</v>
      </c>
      <c r="AU437" s="202" t="s">
        <v>84</v>
      </c>
      <c r="AY437" s="201" t="s">
        <v>133</v>
      </c>
      <c r="BK437" s="203">
        <f>SUM(BK438:BK440)</f>
        <v>0</v>
      </c>
    </row>
    <row r="438" spans="1:65" s="2" customFormat="1" ht="16.5" customHeight="1">
      <c r="A438" s="40"/>
      <c r="B438" s="41"/>
      <c r="C438" s="206" t="s">
        <v>613</v>
      </c>
      <c r="D438" s="206" t="s">
        <v>135</v>
      </c>
      <c r="E438" s="207" t="s">
        <v>624</v>
      </c>
      <c r="F438" s="208" t="s">
        <v>625</v>
      </c>
      <c r="G438" s="209" t="s">
        <v>492</v>
      </c>
      <c r="H438" s="210">
        <v>1</v>
      </c>
      <c r="I438" s="211"/>
      <c r="J438" s="212">
        <f>ROUND(I438*H438,2)</f>
        <v>0</v>
      </c>
      <c r="K438" s="208" t="s">
        <v>139</v>
      </c>
      <c r="L438" s="46"/>
      <c r="M438" s="213" t="s">
        <v>19</v>
      </c>
      <c r="N438" s="214" t="s">
        <v>48</v>
      </c>
      <c r="O438" s="86"/>
      <c r="P438" s="215">
        <f>O438*H438</f>
        <v>0</v>
      </c>
      <c r="Q438" s="215">
        <v>0</v>
      </c>
      <c r="R438" s="215">
        <f>Q438*H438</f>
        <v>0</v>
      </c>
      <c r="S438" s="215">
        <v>0</v>
      </c>
      <c r="T438" s="216">
        <f>S438*H438</f>
        <v>0</v>
      </c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R438" s="217" t="s">
        <v>626</v>
      </c>
      <c r="AT438" s="217" t="s">
        <v>135</v>
      </c>
      <c r="AU438" s="217" t="s">
        <v>141</v>
      </c>
      <c r="AY438" s="19" t="s">
        <v>133</v>
      </c>
      <c r="BE438" s="218">
        <f>IF(N438="základní",J438,0)</f>
        <v>0</v>
      </c>
      <c r="BF438" s="218">
        <f>IF(N438="snížená",J438,0)</f>
        <v>0</v>
      </c>
      <c r="BG438" s="218">
        <f>IF(N438="zákl. přenesená",J438,0)</f>
        <v>0</v>
      </c>
      <c r="BH438" s="218">
        <f>IF(N438="sníž. přenesená",J438,0)</f>
        <v>0</v>
      </c>
      <c r="BI438" s="218">
        <f>IF(N438="nulová",J438,0)</f>
        <v>0</v>
      </c>
      <c r="BJ438" s="19" t="s">
        <v>141</v>
      </c>
      <c r="BK438" s="218">
        <f>ROUND(I438*H438,2)</f>
        <v>0</v>
      </c>
      <c r="BL438" s="19" t="s">
        <v>626</v>
      </c>
      <c r="BM438" s="217" t="s">
        <v>822</v>
      </c>
    </row>
    <row r="439" spans="1:47" s="2" customFormat="1" ht="12">
      <c r="A439" s="40"/>
      <c r="B439" s="41"/>
      <c r="C439" s="42"/>
      <c r="D439" s="219" t="s">
        <v>143</v>
      </c>
      <c r="E439" s="42"/>
      <c r="F439" s="220" t="s">
        <v>625</v>
      </c>
      <c r="G439" s="42"/>
      <c r="H439" s="42"/>
      <c r="I439" s="221"/>
      <c r="J439" s="42"/>
      <c r="K439" s="42"/>
      <c r="L439" s="46"/>
      <c r="M439" s="222"/>
      <c r="N439" s="223"/>
      <c r="O439" s="86"/>
      <c r="P439" s="86"/>
      <c r="Q439" s="86"/>
      <c r="R439" s="86"/>
      <c r="S439" s="86"/>
      <c r="T439" s="87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T439" s="19" t="s">
        <v>143</v>
      </c>
      <c r="AU439" s="19" t="s">
        <v>141</v>
      </c>
    </row>
    <row r="440" spans="1:47" s="2" customFormat="1" ht="12">
      <c r="A440" s="40"/>
      <c r="B440" s="41"/>
      <c r="C440" s="42"/>
      <c r="D440" s="224" t="s">
        <v>145</v>
      </c>
      <c r="E440" s="42"/>
      <c r="F440" s="225" t="s">
        <v>628</v>
      </c>
      <c r="G440" s="42"/>
      <c r="H440" s="42"/>
      <c r="I440" s="221"/>
      <c r="J440" s="42"/>
      <c r="K440" s="42"/>
      <c r="L440" s="46"/>
      <c r="M440" s="222"/>
      <c r="N440" s="223"/>
      <c r="O440" s="86"/>
      <c r="P440" s="86"/>
      <c r="Q440" s="86"/>
      <c r="R440" s="86"/>
      <c r="S440" s="86"/>
      <c r="T440" s="87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T440" s="19" t="s">
        <v>145</v>
      </c>
      <c r="AU440" s="19" t="s">
        <v>141</v>
      </c>
    </row>
    <row r="441" spans="1:63" s="12" customFormat="1" ht="22.8" customHeight="1">
      <c r="A441" s="12"/>
      <c r="B441" s="190"/>
      <c r="C441" s="191"/>
      <c r="D441" s="192" t="s">
        <v>75</v>
      </c>
      <c r="E441" s="204" t="s">
        <v>629</v>
      </c>
      <c r="F441" s="204" t="s">
        <v>630</v>
      </c>
      <c r="G441" s="191"/>
      <c r="H441" s="191"/>
      <c r="I441" s="194"/>
      <c r="J441" s="205">
        <f>BK441</f>
        <v>0</v>
      </c>
      <c r="K441" s="191"/>
      <c r="L441" s="196"/>
      <c r="M441" s="197"/>
      <c r="N441" s="198"/>
      <c r="O441" s="198"/>
      <c r="P441" s="199">
        <f>SUM(P442:P448)</f>
        <v>0</v>
      </c>
      <c r="Q441" s="198"/>
      <c r="R441" s="199">
        <f>SUM(R442:R448)</f>
        <v>0</v>
      </c>
      <c r="S441" s="198"/>
      <c r="T441" s="200">
        <f>SUM(T442:T448)</f>
        <v>0</v>
      </c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R441" s="201" t="s">
        <v>157</v>
      </c>
      <c r="AT441" s="202" t="s">
        <v>75</v>
      </c>
      <c r="AU441" s="202" t="s">
        <v>84</v>
      </c>
      <c r="AY441" s="201" t="s">
        <v>133</v>
      </c>
      <c r="BK441" s="203">
        <f>SUM(BK442:BK448)</f>
        <v>0</v>
      </c>
    </row>
    <row r="442" spans="1:65" s="2" customFormat="1" ht="16.5" customHeight="1">
      <c r="A442" s="40"/>
      <c r="B442" s="41"/>
      <c r="C442" s="206" t="s">
        <v>623</v>
      </c>
      <c r="D442" s="206" t="s">
        <v>135</v>
      </c>
      <c r="E442" s="207" t="s">
        <v>632</v>
      </c>
      <c r="F442" s="208" t="s">
        <v>630</v>
      </c>
      <c r="G442" s="209" t="s">
        <v>442</v>
      </c>
      <c r="H442" s="279"/>
      <c r="I442" s="211"/>
      <c r="J442" s="212">
        <f>ROUND(I442*H442,2)</f>
        <v>0</v>
      </c>
      <c r="K442" s="208" t="s">
        <v>139</v>
      </c>
      <c r="L442" s="46"/>
      <c r="M442" s="213" t="s">
        <v>19</v>
      </c>
      <c r="N442" s="214" t="s">
        <v>48</v>
      </c>
      <c r="O442" s="86"/>
      <c r="P442" s="215">
        <f>O442*H442</f>
        <v>0</v>
      </c>
      <c r="Q442" s="215">
        <v>0</v>
      </c>
      <c r="R442" s="215">
        <f>Q442*H442</f>
        <v>0</v>
      </c>
      <c r="S442" s="215">
        <v>0</v>
      </c>
      <c r="T442" s="216">
        <f>S442*H442</f>
        <v>0</v>
      </c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R442" s="217" t="s">
        <v>626</v>
      </c>
      <c r="AT442" s="217" t="s">
        <v>135</v>
      </c>
      <c r="AU442" s="217" t="s">
        <v>141</v>
      </c>
      <c r="AY442" s="19" t="s">
        <v>133</v>
      </c>
      <c r="BE442" s="218">
        <f>IF(N442="základní",J442,0)</f>
        <v>0</v>
      </c>
      <c r="BF442" s="218">
        <f>IF(N442="snížená",J442,0)</f>
        <v>0</v>
      </c>
      <c r="BG442" s="218">
        <f>IF(N442="zákl. přenesená",J442,0)</f>
        <v>0</v>
      </c>
      <c r="BH442" s="218">
        <f>IF(N442="sníž. přenesená",J442,0)</f>
        <v>0</v>
      </c>
      <c r="BI442" s="218">
        <f>IF(N442="nulová",J442,0)</f>
        <v>0</v>
      </c>
      <c r="BJ442" s="19" t="s">
        <v>141</v>
      </c>
      <c r="BK442" s="218">
        <f>ROUND(I442*H442,2)</f>
        <v>0</v>
      </c>
      <c r="BL442" s="19" t="s">
        <v>626</v>
      </c>
      <c r="BM442" s="217" t="s">
        <v>823</v>
      </c>
    </row>
    <row r="443" spans="1:47" s="2" customFormat="1" ht="12">
      <c r="A443" s="40"/>
      <c r="B443" s="41"/>
      <c r="C443" s="42"/>
      <c r="D443" s="219" t="s">
        <v>143</v>
      </c>
      <c r="E443" s="42"/>
      <c r="F443" s="220" t="s">
        <v>630</v>
      </c>
      <c r="G443" s="42"/>
      <c r="H443" s="42"/>
      <c r="I443" s="221"/>
      <c r="J443" s="42"/>
      <c r="K443" s="42"/>
      <c r="L443" s="46"/>
      <c r="M443" s="222"/>
      <c r="N443" s="223"/>
      <c r="O443" s="86"/>
      <c r="P443" s="86"/>
      <c r="Q443" s="86"/>
      <c r="R443" s="86"/>
      <c r="S443" s="86"/>
      <c r="T443" s="87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T443" s="19" t="s">
        <v>143</v>
      </c>
      <c r="AU443" s="19" t="s">
        <v>141</v>
      </c>
    </row>
    <row r="444" spans="1:47" s="2" customFormat="1" ht="12">
      <c r="A444" s="40"/>
      <c r="B444" s="41"/>
      <c r="C444" s="42"/>
      <c r="D444" s="224" t="s">
        <v>145</v>
      </c>
      <c r="E444" s="42"/>
      <c r="F444" s="225" t="s">
        <v>634</v>
      </c>
      <c r="G444" s="42"/>
      <c r="H444" s="42"/>
      <c r="I444" s="221"/>
      <c r="J444" s="42"/>
      <c r="K444" s="42"/>
      <c r="L444" s="46"/>
      <c r="M444" s="222"/>
      <c r="N444" s="223"/>
      <c r="O444" s="86"/>
      <c r="P444" s="86"/>
      <c r="Q444" s="86"/>
      <c r="R444" s="86"/>
      <c r="S444" s="86"/>
      <c r="T444" s="87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T444" s="19" t="s">
        <v>145</v>
      </c>
      <c r="AU444" s="19" t="s">
        <v>141</v>
      </c>
    </row>
    <row r="445" spans="1:65" s="2" customFormat="1" ht="16.5" customHeight="1">
      <c r="A445" s="40"/>
      <c r="B445" s="41"/>
      <c r="C445" s="206" t="s">
        <v>631</v>
      </c>
      <c r="D445" s="206" t="s">
        <v>135</v>
      </c>
      <c r="E445" s="207" t="s">
        <v>636</v>
      </c>
      <c r="F445" s="208" t="s">
        <v>637</v>
      </c>
      <c r="G445" s="209" t="s">
        <v>256</v>
      </c>
      <c r="H445" s="210">
        <v>24.15</v>
      </c>
      <c r="I445" s="211"/>
      <c r="J445" s="212">
        <f>ROUND(I445*H445,2)</f>
        <v>0</v>
      </c>
      <c r="K445" s="208" t="s">
        <v>139</v>
      </c>
      <c r="L445" s="46"/>
      <c r="M445" s="213" t="s">
        <v>19</v>
      </c>
      <c r="N445" s="214" t="s">
        <v>48</v>
      </c>
      <c r="O445" s="86"/>
      <c r="P445" s="215">
        <f>O445*H445</f>
        <v>0</v>
      </c>
      <c r="Q445" s="215">
        <v>0</v>
      </c>
      <c r="R445" s="215">
        <f>Q445*H445</f>
        <v>0</v>
      </c>
      <c r="S445" s="215">
        <v>0</v>
      </c>
      <c r="T445" s="216">
        <f>S445*H445</f>
        <v>0</v>
      </c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R445" s="217" t="s">
        <v>626</v>
      </c>
      <c r="AT445" s="217" t="s">
        <v>135</v>
      </c>
      <c r="AU445" s="217" t="s">
        <v>141</v>
      </c>
      <c r="AY445" s="19" t="s">
        <v>133</v>
      </c>
      <c r="BE445" s="218">
        <f>IF(N445="základní",J445,0)</f>
        <v>0</v>
      </c>
      <c r="BF445" s="218">
        <f>IF(N445="snížená",J445,0)</f>
        <v>0</v>
      </c>
      <c r="BG445" s="218">
        <f>IF(N445="zákl. přenesená",J445,0)</f>
        <v>0</v>
      </c>
      <c r="BH445" s="218">
        <f>IF(N445="sníž. přenesená",J445,0)</f>
        <v>0</v>
      </c>
      <c r="BI445" s="218">
        <f>IF(N445="nulová",J445,0)</f>
        <v>0</v>
      </c>
      <c r="BJ445" s="19" t="s">
        <v>141</v>
      </c>
      <c r="BK445" s="218">
        <f>ROUND(I445*H445,2)</f>
        <v>0</v>
      </c>
      <c r="BL445" s="19" t="s">
        <v>626</v>
      </c>
      <c r="BM445" s="217" t="s">
        <v>824</v>
      </c>
    </row>
    <row r="446" spans="1:47" s="2" customFormat="1" ht="12">
      <c r="A446" s="40"/>
      <c r="B446" s="41"/>
      <c r="C446" s="42"/>
      <c r="D446" s="219" t="s">
        <v>143</v>
      </c>
      <c r="E446" s="42"/>
      <c r="F446" s="220" t="s">
        <v>637</v>
      </c>
      <c r="G446" s="42"/>
      <c r="H446" s="42"/>
      <c r="I446" s="221"/>
      <c r="J446" s="42"/>
      <c r="K446" s="42"/>
      <c r="L446" s="46"/>
      <c r="M446" s="222"/>
      <c r="N446" s="223"/>
      <c r="O446" s="86"/>
      <c r="P446" s="86"/>
      <c r="Q446" s="86"/>
      <c r="R446" s="86"/>
      <c r="S446" s="86"/>
      <c r="T446" s="87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T446" s="19" t="s">
        <v>143</v>
      </c>
      <c r="AU446" s="19" t="s">
        <v>141</v>
      </c>
    </row>
    <row r="447" spans="1:47" s="2" customFormat="1" ht="12">
      <c r="A447" s="40"/>
      <c r="B447" s="41"/>
      <c r="C447" s="42"/>
      <c r="D447" s="224" t="s">
        <v>145</v>
      </c>
      <c r="E447" s="42"/>
      <c r="F447" s="225" t="s">
        <v>639</v>
      </c>
      <c r="G447" s="42"/>
      <c r="H447" s="42"/>
      <c r="I447" s="221"/>
      <c r="J447" s="42"/>
      <c r="K447" s="42"/>
      <c r="L447" s="46"/>
      <c r="M447" s="222"/>
      <c r="N447" s="223"/>
      <c r="O447" s="86"/>
      <c r="P447" s="86"/>
      <c r="Q447" s="86"/>
      <c r="R447" s="86"/>
      <c r="S447" s="86"/>
      <c r="T447" s="87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T447" s="19" t="s">
        <v>145</v>
      </c>
      <c r="AU447" s="19" t="s">
        <v>141</v>
      </c>
    </row>
    <row r="448" spans="1:51" s="13" customFormat="1" ht="12">
      <c r="A448" s="13"/>
      <c r="B448" s="226"/>
      <c r="C448" s="227"/>
      <c r="D448" s="219" t="s">
        <v>147</v>
      </c>
      <c r="E448" s="228" t="s">
        <v>19</v>
      </c>
      <c r="F448" s="229" t="s">
        <v>825</v>
      </c>
      <c r="G448" s="227"/>
      <c r="H448" s="230">
        <v>24.15</v>
      </c>
      <c r="I448" s="231"/>
      <c r="J448" s="227"/>
      <c r="K448" s="227"/>
      <c r="L448" s="232"/>
      <c r="M448" s="233"/>
      <c r="N448" s="234"/>
      <c r="O448" s="234"/>
      <c r="P448" s="234"/>
      <c r="Q448" s="234"/>
      <c r="R448" s="234"/>
      <c r="S448" s="234"/>
      <c r="T448" s="235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6" t="s">
        <v>147</v>
      </c>
      <c r="AU448" s="236" t="s">
        <v>141</v>
      </c>
      <c r="AV448" s="13" t="s">
        <v>141</v>
      </c>
      <c r="AW448" s="13" t="s">
        <v>37</v>
      </c>
      <c r="AX448" s="13" t="s">
        <v>84</v>
      </c>
      <c r="AY448" s="236" t="s">
        <v>133</v>
      </c>
    </row>
    <row r="449" spans="1:63" s="12" customFormat="1" ht="22.8" customHeight="1">
      <c r="A449" s="12"/>
      <c r="B449" s="190"/>
      <c r="C449" s="191"/>
      <c r="D449" s="192" t="s">
        <v>75</v>
      </c>
      <c r="E449" s="204" t="s">
        <v>641</v>
      </c>
      <c r="F449" s="204" t="s">
        <v>642</v>
      </c>
      <c r="G449" s="191"/>
      <c r="H449" s="191"/>
      <c r="I449" s="194"/>
      <c r="J449" s="205">
        <f>BK449</f>
        <v>0</v>
      </c>
      <c r="K449" s="191"/>
      <c r="L449" s="196"/>
      <c r="M449" s="197"/>
      <c r="N449" s="198"/>
      <c r="O449" s="198"/>
      <c r="P449" s="199">
        <f>SUM(P450:P451)</f>
        <v>0</v>
      </c>
      <c r="Q449" s="198"/>
      <c r="R449" s="199">
        <f>SUM(R450:R451)</f>
        <v>0</v>
      </c>
      <c r="S449" s="198"/>
      <c r="T449" s="200">
        <f>SUM(T450:T451)</f>
        <v>0</v>
      </c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R449" s="201" t="s">
        <v>157</v>
      </c>
      <c r="AT449" s="202" t="s">
        <v>75</v>
      </c>
      <c r="AU449" s="202" t="s">
        <v>84</v>
      </c>
      <c r="AY449" s="201" t="s">
        <v>133</v>
      </c>
      <c r="BK449" s="203">
        <f>SUM(BK450:BK451)</f>
        <v>0</v>
      </c>
    </row>
    <row r="450" spans="1:65" s="2" customFormat="1" ht="24.15" customHeight="1">
      <c r="A450" s="40"/>
      <c r="B450" s="41"/>
      <c r="C450" s="206" t="s">
        <v>635</v>
      </c>
      <c r="D450" s="206" t="s">
        <v>135</v>
      </c>
      <c r="E450" s="207" t="s">
        <v>644</v>
      </c>
      <c r="F450" s="208" t="s">
        <v>645</v>
      </c>
      <c r="G450" s="209" t="s">
        <v>492</v>
      </c>
      <c r="H450" s="210">
        <v>1</v>
      </c>
      <c r="I450" s="211"/>
      <c r="J450" s="212">
        <f>ROUND(I450*H450,2)</f>
        <v>0</v>
      </c>
      <c r="K450" s="208" t="s">
        <v>19</v>
      </c>
      <c r="L450" s="46"/>
      <c r="M450" s="213" t="s">
        <v>19</v>
      </c>
      <c r="N450" s="214" t="s">
        <v>48</v>
      </c>
      <c r="O450" s="86"/>
      <c r="P450" s="215">
        <f>O450*H450</f>
        <v>0</v>
      </c>
      <c r="Q450" s="215">
        <v>0</v>
      </c>
      <c r="R450" s="215">
        <f>Q450*H450</f>
        <v>0</v>
      </c>
      <c r="S450" s="215">
        <v>0</v>
      </c>
      <c r="T450" s="216">
        <f>S450*H450</f>
        <v>0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17" t="s">
        <v>626</v>
      </c>
      <c r="AT450" s="217" t="s">
        <v>135</v>
      </c>
      <c r="AU450" s="217" t="s">
        <v>141</v>
      </c>
      <c r="AY450" s="19" t="s">
        <v>133</v>
      </c>
      <c r="BE450" s="218">
        <f>IF(N450="základní",J450,0)</f>
        <v>0</v>
      </c>
      <c r="BF450" s="218">
        <f>IF(N450="snížená",J450,0)</f>
        <v>0</v>
      </c>
      <c r="BG450" s="218">
        <f>IF(N450="zákl. přenesená",J450,0)</f>
        <v>0</v>
      </c>
      <c r="BH450" s="218">
        <f>IF(N450="sníž. přenesená",J450,0)</f>
        <v>0</v>
      </c>
      <c r="BI450" s="218">
        <f>IF(N450="nulová",J450,0)</f>
        <v>0</v>
      </c>
      <c r="BJ450" s="19" t="s">
        <v>141</v>
      </c>
      <c r="BK450" s="218">
        <f>ROUND(I450*H450,2)</f>
        <v>0</v>
      </c>
      <c r="BL450" s="19" t="s">
        <v>626</v>
      </c>
      <c r="BM450" s="217" t="s">
        <v>826</v>
      </c>
    </row>
    <row r="451" spans="1:47" s="2" customFormat="1" ht="12">
      <c r="A451" s="40"/>
      <c r="B451" s="41"/>
      <c r="C451" s="42"/>
      <c r="D451" s="219" t="s">
        <v>143</v>
      </c>
      <c r="E451" s="42"/>
      <c r="F451" s="220" t="s">
        <v>647</v>
      </c>
      <c r="G451" s="42"/>
      <c r="H451" s="42"/>
      <c r="I451" s="221"/>
      <c r="J451" s="42"/>
      <c r="K451" s="42"/>
      <c r="L451" s="46"/>
      <c r="M451" s="280"/>
      <c r="N451" s="281"/>
      <c r="O451" s="282"/>
      <c r="P451" s="282"/>
      <c r="Q451" s="282"/>
      <c r="R451" s="282"/>
      <c r="S451" s="282"/>
      <c r="T451" s="283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T451" s="19" t="s">
        <v>143</v>
      </c>
      <c r="AU451" s="19" t="s">
        <v>141</v>
      </c>
    </row>
    <row r="452" spans="1:31" s="2" customFormat="1" ht="6.95" customHeight="1">
      <c r="A452" s="40"/>
      <c r="B452" s="61"/>
      <c r="C452" s="62"/>
      <c r="D452" s="62"/>
      <c r="E452" s="62"/>
      <c r="F452" s="62"/>
      <c r="G452" s="62"/>
      <c r="H452" s="62"/>
      <c r="I452" s="62"/>
      <c r="J452" s="62"/>
      <c r="K452" s="62"/>
      <c r="L452" s="46"/>
      <c r="M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</row>
  </sheetData>
  <sheetProtection password="CC35" sheet="1" objects="1" scenarios="1" formatColumns="0" formatRows="0" autoFilter="0"/>
  <autoFilter ref="C96:K451"/>
  <mergeCells count="9">
    <mergeCell ref="E7:H7"/>
    <mergeCell ref="E9:H9"/>
    <mergeCell ref="E18:H18"/>
    <mergeCell ref="E27:H27"/>
    <mergeCell ref="E48:H48"/>
    <mergeCell ref="E50:H50"/>
    <mergeCell ref="E87:H87"/>
    <mergeCell ref="E89:H89"/>
    <mergeCell ref="L2:V2"/>
  </mergeCells>
  <hyperlinks>
    <hyperlink ref="F102" r:id="rId1" display="https://podminky.urs.cz/item/CS_URS_2022_01/113106123"/>
    <hyperlink ref="F107" r:id="rId2" display="https://podminky.urs.cz/item/CS_URS_2022_01/596211110"/>
    <hyperlink ref="F111" r:id="rId3" display="https://podminky.urs.cz/item/CS_URS_2022_01/622131121"/>
    <hyperlink ref="F130" r:id="rId4" display="https://podminky.urs.cz/item/CS_URS_2022_01/622142001"/>
    <hyperlink ref="F141" r:id="rId5" display="https://podminky.urs.cz/item/CS_URS_2022_01/622151021"/>
    <hyperlink ref="F144" r:id="rId6" display="https://podminky.urs.cz/item/CS_URS_2022_01/622321111"/>
    <hyperlink ref="F154" r:id="rId7" display="https://podminky.urs.cz/item/CS_URS_2022_01/622321121"/>
    <hyperlink ref="F157" r:id="rId8" display="https://podminky.urs.cz/item/CS_URS_2022_01/622511112"/>
    <hyperlink ref="F160" r:id="rId9" display="https://podminky.urs.cz/item/CS_URS_2022_01/629991001"/>
    <hyperlink ref="F164" r:id="rId10" display="https://podminky.urs.cz/item/CS_URS_2022_01/629991011"/>
    <hyperlink ref="F172" r:id="rId11" display="https://podminky.urs.cz/item/CS_URS_2022_01/629995101"/>
    <hyperlink ref="F182" r:id="rId12" display="https://podminky.urs.cz/item/CS_URS_2022_01/631351101"/>
    <hyperlink ref="F188" r:id="rId13" display="https://podminky.urs.cz/item/CS_URS_2022_01/631351102"/>
    <hyperlink ref="F191" r:id="rId14" display="https://podminky.urs.cz/item/CS_URS_2022_01/632450131"/>
    <hyperlink ref="F197" r:id="rId15" display="https://podminky.urs.cz/item/CS_URS_2022_01/634112113"/>
    <hyperlink ref="F201" r:id="rId16" display="https://podminky.urs.cz/item/CS_URS_2022_01/644941112"/>
    <hyperlink ref="F209" r:id="rId17" display="https://podminky.urs.cz/item/CS_URS_2022_01/941211111"/>
    <hyperlink ref="F215" r:id="rId18" display="https://podminky.urs.cz/item/CS_URS_2022_01/941211211"/>
    <hyperlink ref="F219" r:id="rId19" display="https://podminky.urs.cz/item/CS_URS_2022_01/941211811"/>
    <hyperlink ref="F222" r:id="rId20" display="https://podminky.urs.cz/item/CS_URS_2022_01/944511111"/>
    <hyperlink ref="F225" r:id="rId21" display="https://podminky.urs.cz/item/CS_URS_2022_01/944511211"/>
    <hyperlink ref="F229" r:id="rId22" display="https://podminky.urs.cz/item/CS_URS_2022_01/944511811"/>
    <hyperlink ref="F232" r:id="rId23" display="https://podminky.urs.cz/item/CS_URS_2022_01/965045112"/>
    <hyperlink ref="F238" r:id="rId24" display="https://podminky.urs.cz/item/CS_URS_2022_01/965081611"/>
    <hyperlink ref="F242" r:id="rId25" display="https://podminky.urs.cz/item/CS_URS_2022_01/976072221"/>
    <hyperlink ref="F245" r:id="rId26" display="https://podminky.urs.cz/item/CS_URS_2022_01/978036391"/>
    <hyperlink ref="F257" r:id="rId27" display="https://podminky.urs.cz/item/CS_URS_2022_01/978071251"/>
    <hyperlink ref="F263" r:id="rId28" display="https://podminky.urs.cz/item/CS_URS_2022_01/978071261"/>
    <hyperlink ref="F269" r:id="rId29" display="https://podminky.urs.cz/item/CS_URS_2022_01/979071121"/>
    <hyperlink ref="F273" r:id="rId30" display="https://podminky.urs.cz/item/CS_URS_2022_01/997013213"/>
    <hyperlink ref="F276" r:id="rId31" display="https://podminky.urs.cz/item/CS_URS_2022_01/997013501"/>
    <hyperlink ref="F279" r:id="rId32" display="https://podminky.urs.cz/item/CS_URS_2022_01/997013509"/>
    <hyperlink ref="F283" r:id="rId33" display="https://podminky.urs.cz/item/CS_URS_2022_01/997013631"/>
    <hyperlink ref="F286" r:id="rId34" display="https://podminky.urs.cz/item/CS_URS_2022_01/997013645"/>
    <hyperlink ref="F290" r:id="rId35" display="https://podminky.urs.cz/item/CS_URS_2022_01/998011002"/>
    <hyperlink ref="F295" r:id="rId36" display="https://podminky.urs.cz/item/CS_URS_2022_01/711161232"/>
    <hyperlink ref="F305" r:id="rId37" display="https://podminky.urs.cz/item/CS_URS_2022_01/711161384"/>
    <hyperlink ref="F314" r:id="rId38" display="https://podminky.urs.cz/item/CS_URS_2022_01/711413111"/>
    <hyperlink ref="F321" r:id="rId39" display="https://podminky.urs.cz/item/CS_URS_2022_01/711413121"/>
    <hyperlink ref="F326" r:id="rId40" display="https://podminky.urs.cz/item/CS_URS_2022_01/998711202"/>
    <hyperlink ref="F330" r:id="rId41" display="https://podminky.urs.cz/item/CS_URS_2022_01/764002861"/>
    <hyperlink ref="F336" r:id="rId42" display="https://podminky.urs.cz/item/CS_URS_2022_01/764228424"/>
    <hyperlink ref="F342" r:id="rId43" display="https://podminky.urs.cz/item/CS_URS_2022_01/764228445"/>
    <hyperlink ref="F345" r:id="rId44" display="https://podminky.urs.cz/item/CS_URS_2022_01/998764202"/>
    <hyperlink ref="F360" r:id="rId45" display="https://podminky.urs.cz/item/CS_URS_2022_01/998767202"/>
    <hyperlink ref="F364" r:id="rId46" display="https://podminky.urs.cz/item/CS_URS_2022_01/771121011"/>
    <hyperlink ref="F371" r:id="rId47" display="https://podminky.urs.cz/item/CS_URS_2022_01/771474113"/>
    <hyperlink ref="F379" r:id="rId48" display="https://podminky.urs.cz/item/CS_URS_2022_01/771551810"/>
    <hyperlink ref="F385" r:id="rId49" display="https://podminky.urs.cz/item/CS_URS_2022_01/771574315"/>
    <hyperlink ref="F394" r:id="rId50" display="https://podminky.urs.cz/item/CS_URS_2022_01/771591184"/>
    <hyperlink ref="F400" r:id="rId51" display="https://podminky.urs.cz/item/CS_URS_2022_01/771591241"/>
    <hyperlink ref="F403" r:id="rId52" display="https://podminky.urs.cz/item/CS_URS_2022_01/771591264"/>
    <hyperlink ref="F407" r:id="rId53" display="https://podminky.urs.cz/item/CS_URS_2022_01/771591266"/>
    <hyperlink ref="F410" r:id="rId54" display="https://podminky.urs.cz/item/CS_URS_2022_01/998771202"/>
    <hyperlink ref="F414" r:id="rId55" display="https://podminky.urs.cz/item/CS_URS_2022_01/781494111"/>
    <hyperlink ref="F420" r:id="rId56" display="https://podminky.urs.cz/item/CS_URS_2022_01/998781202"/>
    <hyperlink ref="F424" r:id="rId57" display="https://podminky.urs.cz/item/CS_URS_2022_01/783314203"/>
    <hyperlink ref="F428" r:id="rId58" display="https://podminky.urs.cz/item/CS_URS_2022_01/783317105"/>
    <hyperlink ref="F431" r:id="rId59" display="https://podminky.urs.cz/item/CS_URS_2022_01/783823163"/>
    <hyperlink ref="F435" r:id="rId60" display="https://podminky.urs.cz/item/CS_URS_2022_01/783827443"/>
    <hyperlink ref="F440" r:id="rId61" display="https://podminky.urs.cz/item/CS_URS_2022_01/013254000"/>
    <hyperlink ref="F444" r:id="rId62" display="https://podminky.urs.cz/item/CS_URS_2022_01/030001000"/>
    <hyperlink ref="F447" r:id="rId63" display="https://podminky.urs.cz/item/CS_URS_2022_01/0341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4" customWidth="1"/>
    <col min="2" max="2" width="1.7109375" style="284" customWidth="1"/>
    <col min="3" max="4" width="5.00390625" style="284" customWidth="1"/>
    <col min="5" max="5" width="11.7109375" style="284" customWidth="1"/>
    <col min="6" max="6" width="9.140625" style="284" customWidth="1"/>
    <col min="7" max="7" width="5.00390625" style="284" customWidth="1"/>
    <col min="8" max="8" width="77.8515625" style="284" customWidth="1"/>
    <col min="9" max="10" width="20.00390625" style="284" customWidth="1"/>
    <col min="11" max="11" width="1.7109375" style="284" customWidth="1"/>
  </cols>
  <sheetData>
    <row r="1" s="1" customFormat="1" ht="37.5" customHeight="1"/>
    <row r="2" spans="2:11" s="1" customFormat="1" ht="7.5" customHeight="1">
      <c r="B2" s="285"/>
      <c r="C2" s="286"/>
      <c r="D2" s="286"/>
      <c r="E2" s="286"/>
      <c r="F2" s="286"/>
      <c r="G2" s="286"/>
      <c r="H2" s="286"/>
      <c r="I2" s="286"/>
      <c r="J2" s="286"/>
      <c r="K2" s="287"/>
    </row>
    <row r="3" spans="2:11" s="17" customFormat="1" ht="45" customHeight="1">
      <c r="B3" s="288"/>
      <c r="C3" s="289" t="s">
        <v>827</v>
      </c>
      <c r="D3" s="289"/>
      <c r="E3" s="289"/>
      <c r="F3" s="289"/>
      <c r="G3" s="289"/>
      <c r="H3" s="289"/>
      <c r="I3" s="289"/>
      <c r="J3" s="289"/>
      <c r="K3" s="290"/>
    </row>
    <row r="4" spans="2:11" s="1" customFormat="1" ht="25.5" customHeight="1">
      <c r="B4" s="291"/>
      <c r="C4" s="292" t="s">
        <v>828</v>
      </c>
      <c r="D4" s="292"/>
      <c r="E4" s="292"/>
      <c r="F4" s="292"/>
      <c r="G4" s="292"/>
      <c r="H4" s="292"/>
      <c r="I4" s="292"/>
      <c r="J4" s="292"/>
      <c r="K4" s="293"/>
    </row>
    <row r="5" spans="2:11" s="1" customFormat="1" ht="5.25" customHeight="1">
      <c r="B5" s="291"/>
      <c r="C5" s="294"/>
      <c r="D5" s="294"/>
      <c r="E5" s="294"/>
      <c r="F5" s="294"/>
      <c r="G5" s="294"/>
      <c r="H5" s="294"/>
      <c r="I5" s="294"/>
      <c r="J5" s="294"/>
      <c r="K5" s="293"/>
    </row>
    <row r="6" spans="2:11" s="1" customFormat="1" ht="15" customHeight="1">
      <c r="B6" s="291"/>
      <c r="C6" s="295" t="s">
        <v>829</v>
      </c>
      <c r="D6" s="295"/>
      <c r="E6" s="295"/>
      <c r="F6" s="295"/>
      <c r="G6" s="295"/>
      <c r="H6" s="295"/>
      <c r="I6" s="295"/>
      <c r="J6" s="295"/>
      <c r="K6" s="293"/>
    </row>
    <row r="7" spans="2:11" s="1" customFormat="1" ht="15" customHeight="1">
      <c r="B7" s="296"/>
      <c r="C7" s="295" t="s">
        <v>830</v>
      </c>
      <c r="D7" s="295"/>
      <c r="E7" s="295"/>
      <c r="F7" s="295"/>
      <c r="G7" s="295"/>
      <c r="H7" s="295"/>
      <c r="I7" s="295"/>
      <c r="J7" s="295"/>
      <c r="K7" s="293"/>
    </row>
    <row r="8" spans="2:11" s="1" customFormat="1" ht="12.75" customHeight="1">
      <c r="B8" s="296"/>
      <c r="C8" s="295"/>
      <c r="D8" s="295"/>
      <c r="E8" s="295"/>
      <c r="F8" s="295"/>
      <c r="G8" s="295"/>
      <c r="H8" s="295"/>
      <c r="I8" s="295"/>
      <c r="J8" s="295"/>
      <c r="K8" s="293"/>
    </row>
    <row r="9" spans="2:11" s="1" customFormat="1" ht="15" customHeight="1">
      <c r="B9" s="296"/>
      <c r="C9" s="295" t="s">
        <v>831</v>
      </c>
      <c r="D9" s="295"/>
      <c r="E9" s="295"/>
      <c r="F9" s="295"/>
      <c r="G9" s="295"/>
      <c r="H9" s="295"/>
      <c r="I9" s="295"/>
      <c r="J9" s="295"/>
      <c r="K9" s="293"/>
    </row>
    <row r="10" spans="2:11" s="1" customFormat="1" ht="15" customHeight="1">
      <c r="B10" s="296"/>
      <c r="C10" s="295"/>
      <c r="D10" s="295" t="s">
        <v>832</v>
      </c>
      <c r="E10" s="295"/>
      <c r="F10" s="295"/>
      <c r="G10" s="295"/>
      <c r="H10" s="295"/>
      <c r="I10" s="295"/>
      <c r="J10" s="295"/>
      <c r="K10" s="293"/>
    </row>
    <row r="11" spans="2:11" s="1" customFormat="1" ht="15" customHeight="1">
      <c r="B11" s="296"/>
      <c r="C11" s="297"/>
      <c r="D11" s="295" t="s">
        <v>833</v>
      </c>
      <c r="E11" s="295"/>
      <c r="F11" s="295"/>
      <c r="G11" s="295"/>
      <c r="H11" s="295"/>
      <c r="I11" s="295"/>
      <c r="J11" s="295"/>
      <c r="K11" s="293"/>
    </row>
    <row r="12" spans="2:11" s="1" customFormat="1" ht="15" customHeight="1">
      <c r="B12" s="296"/>
      <c r="C12" s="297"/>
      <c r="D12" s="295"/>
      <c r="E12" s="295"/>
      <c r="F12" s="295"/>
      <c r="G12" s="295"/>
      <c r="H12" s="295"/>
      <c r="I12" s="295"/>
      <c r="J12" s="295"/>
      <c r="K12" s="293"/>
    </row>
    <row r="13" spans="2:11" s="1" customFormat="1" ht="15" customHeight="1">
      <c r="B13" s="296"/>
      <c r="C13" s="297"/>
      <c r="D13" s="298" t="s">
        <v>834</v>
      </c>
      <c r="E13" s="295"/>
      <c r="F13" s="295"/>
      <c r="G13" s="295"/>
      <c r="H13" s="295"/>
      <c r="I13" s="295"/>
      <c r="J13" s="295"/>
      <c r="K13" s="293"/>
    </row>
    <row r="14" spans="2:11" s="1" customFormat="1" ht="12.75" customHeight="1">
      <c r="B14" s="296"/>
      <c r="C14" s="297"/>
      <c r="D14" s="297"/>
      <c r="E14" s="297"/>
      <c r="F14" s="297"/>
      <c r="G14" s="297"/>
      <c r="H14" s="297"/>
      <c r="I14" s="297"/>
      <c r="J14" s="297"/>
      <c r="K14" s="293"/>
    </row>
    <row r="15" spans="2:11" s="1" customFormat="1" ht="15" customHeight="1">
      <c r="B15" s="296"/>
      <c r="C15" s="297"/>
      <c r="D15" s="295" t="s">
        <v>835</v>
      </c>
      <c r="E15" s="295"/>
      <c r="F15" s="295"/>
      <c r="G15" s="295"/>
      <c r="H15" s="295"/>
      <c r="I15" s="295"/>
      <c r="J15" s="295"/>
      <c r="K15" s="293"/>
    </row>
    <row r="16" spans="2:11" s="1" customFormat="1" ht="15" customHeight="1">
      <c r="B16" s="296"/>
      <c r="C16" s="297"/>
      <c r="D16" s="295" t="s">
        <v>836</v>
      </c>
      <c r="E16" s="295"/>
      <c r="F16" s="295"/>
      <c r="G16" s="295"/>
      <c r="H16" s="295"/>
      <c r="I16" s="295"/>
      <c r="J16" s="295"/>
      <c r="K16" s="293"/>
    </row>
    <row r="17" spans="2:11" s="1" customFormat="1" ht="15" customHeight="1">
      <c r="B17" s="296"/>
      <c r="C17" s="297"/>
      <c r="D17" s="295" t="s">
        <v>837</v>
      </c>
      <c r="E17" s="295"/>
      <c r="F17" s="295"/>
      <c r="G17" s="295"/>
      <c r="H17" s="295"/>
      <c r="I17" s="295"/>
      <c r="J17" s="295"/>
      <c r="K17" s="293"/>
    </row>
    <row r="18" spans="2:11" s="1" customFormat="1" ht="15" customHeight="1">
      <c r="B18" s="296"/>
      <c r="C18" s="297"/>
      <c r="D18" s="297"/>
      <c r="E18" s="299" t="s">
        <v>83</v>
      </c>
      <c r="F18" s="295" t="s">
        <v>838</v>
      </c>
      <c r="G18" s="295"/>
      <c r="H18" s="295"/>
      <c r="I18" s="295"/>
      <c r="J18" s="295"/>
      <c r="K18" s="293"/>
    </row>
    <row r="19" spans="2:11" s="1" customFormat="1" ht="15" customHeight="1">
      <c r="B19" s="296"/>
      <c r="C19" s="297"/>
      <c r="D19" s="297"/>
      <c r="E19" s="299" t="s">
        <v>839</v>
      </c>
      <c r="F19" s="295" t="s">
        <v>840</v>
      </c>
      <c r="G19" s="295"/>
      <c r="H19" s="295"/>
      <c r="I19" s="295"/>
      <c r="J19" s="295"/>
      <c r="K19" s="293"/>
    </row>
    <row r="20" spans="2:11" s="1" customFormat="1" ht="15" customHeight="1">
      <c r="B20" s="296"/>
      <c r="C20" s="297"/>
      <c r="D20" s="297"/>
      <c r="E20" s="299" t="s">
        <v>841</v>
      </c>
      <c r="F20" s="295" t="s">
        <v>842</v>
      </c>
      <c r="G20" s="295"/>
      <c r="H20" s="295"/>
      <c r="I20" s="295"/>
      <c r="J20" s="295"/>
      <c r="K20" s="293"/>
    </row>
    <row r="21" spans="2:11" s="1" customFormat="1" ht="15" customHeight="1">
      <c r="B21" s="296"/>
      <c r="C21" s="297"/>
      <c r="D21" s="297"/>
      <c r="E21" s="299" t="s">
        <v>843</v>
      </c>
      <c r="F21" s="295" t="s">
        <v>844</v>
      </c>
      <c r="G21" s="295"/>
      <c r="H21" s="295"/>
      <c r="I21" s="295"/>
      <c r="J21" s="295"/>
      <c r="K21" s="293"/>
    </row>
    <row r="22" spans="2:11" s="1" customFormat="1" ht="15" customHeight="1">
      <c r="B22" s="296"/>
      <c r="C22" s="297"/>
      <c r="D22" s="297"/>
      <c r="E22" s="299" t="s">
        <v>845</v>
      </c>
      <c r="F22" s="295" t="s">
        <v>846</v>
      </c>
      <c r="G22" s="295"/>
      <c r="H22" s="295"/>
      <c r="I22" s="295"/>
      <c r="J22" s="295"/>
      <c r="K22" s="293"/>
    </row>
    <row r="23" spans="2:11" s="1" customFormat="1" ht="15" customHeight="1">
      <c r="B23" s="296"/>
      <c r="C23" s="297"/>
      <c r="D23" s="297"/>
      <c r="E23" s="299" t="s">
        <v>847</v>
      </c>
      <c r="F23" s="295" t="s">
        <v>848</v>
      </c>
      <c r="G23" s="295"/>
      <c r="H23" s="295"/>
      <c r="I23" s="295"/>
      <c r="J23" s="295"/>
      <c r="K23" s="293"/>
    </row>
    <row r="24" spans="2:11" s="1" customFormat="1" ht="12.75" customHeight="1">
      <c r="B24" s="296"/>
      <c r="C24" s="297"/>
      <c r="D24" s="297"/>
      <c r="E24" s="297"/>
      <c r="F24" s="297"/>
      <c r="G24" s="297"/>
      <c r="H24" s="297"/>
      <c r="I24" s="297"/>
      <c r="J24" s="297"/>
      <c r="K24" s="293"/>
    </row>
    <row r="25" spans="2:11" s="1" customFormat="1" ht="15" customHeight="1">
      <c r="B25" s="296"/>
      <c r="C25" s="295" t="s">
        <v>849</v>
      </c>
      <c r="D25" s="295"/>
      <c r="E25" s="295"/>
      <c r="F25" s="295"/>
      <c r="G25" s="295"/>
      <c r="H25" s="295"/>
      <c r="I25" s="295"/>
      <c r="J25" s="295"/>
      <c r="K25" s="293"/>
    </row>
    <row r="26" spans="2:11" s="1" customFormat="1" ht="15" customHeight="1">
      <c r="B26" s="296"/>
      <c r="C26" s="295" t="s">
        <v>850</v>
      </c>
      <c r="D26" s="295"/>
      <c r="E26" s="295"/>
      <c r="F26" s="295"/>
      <c r="G26" s="295"/>
      <c r="H26" s="295"/>
      <c r="I26" s="295"/>
      <c r="J26" s="295"/>
      <c r="K26" s="293"/>
    </row>
    <row r="27" spans="2:11" s="1" customFormat="1" ht="15" customHeight="1">
      <c r="B27" s="296"/>
      <c r="C27" s="295"/>
      <c r="D27" s="295" t="s">
        <v>851</v>
      </c>
      <c r="E27" s="295"/>
      <c r="F27" s="295"/>
      <c r="G27" s="295"/>
      <c r="H27" s="295"/>
      <c r="I27" s="295"/>
      <c r="J27" s="295"/>
      <c r="K27" s="293"/>
    </row>
    <row r="28" spans="2:11" s="1" customFormat="1" ht="15" customHeight="1">
      <c r="B28" s="296"/>
      <c r="C28" s="297"/>
      <c r="D28" s="295" t="s">
        <v>852</v>
      </c>
      <c r="E28" s="295"/>
      <c r="F28" s="295"/>
      <c r="G28" s="295"/>
      <c r="H28" s="295"/>
      <c r="I28" s="295"/>
      <c r="J28" s="295"/>
      <c r="K28" s="293"/>
    </row>
    <row r="29" spans="2:11" s="1" customFormat="1" ht="12.75" customHeight="1">
      <c r="B29" s="296"/>
      <c r="C29" s="297"/>
      <c r="D29" s="297"/>
      <c r="E29" s="297"/>
      <c r="F29" s="297"/>
      <c r="G29" s="297"/>
      <c r="H29" s="297"/>
      <c r="I29" s="297"/>
      <c r="J29" s="297"/>
      <c r="K29" s="293"/>
    </row>
    <row r="30" spans="2:11" s="1" customFormat="1" ht="15" customHeight="1">
      <c r="B30" s="296"/>
      <c r="C30" s="297"/>
      <c r="D30" s="295" t="s">
        <v>853</v>
      </c>
      <c r="E30" s="295"/>
      <c r="F30" s="295"/>
      <c r="G30" s="295"/>
      <c r="H30" s="295"/>
      <c r="I30" s="295"/>
      <c r="J30" s="295"/>
      <c r="K30" s="293"/>
    </row>
    <row r="31" spans="2:11" s="1" customFormat="1" ht="15" customHeight="1">
      <c r="B31" s="296"/>
      <c r="C31" s="297"/>
      <c r="D31" s="295" t="s">
        <v>854</v>
      </c>
      <c r="E31" s="295"/>
      <c r="F31" s="295"/>
      <c r="G31" s="295"/>
      <c r="H31" s="295"/>
      <c r="I31" s="295"/>
      <c r="J31" s="295"/>
      <c r="K31" s="293"/>
    </row>
    <row r="32" spans="2:11" s="1" customFormat="1" ht="12.75" customHeight="1">
      <c r="B32" s="296"/>
      <c r="C32" s="297"/>
      <c r="D32" s="297"/>
      <c r="E32" s="297"/>
      <c r="F32" s="297"/>
      <c r="G32" s="297"/>
      <c r="H32" s="297"/>
      <c r="I32" s="297"/>
      <c r="J32" s="297"/>
      <c r="K32" s="293"/>
    </row>
    <row r="33" spans="2:11" s="1" customFormat="1" ht="15" customHeight="1">
      <c r="B33" s="296"/>
      <c r="C33" s="297"/>
      <c r="D33" s="295" t="s">
        <v>855</v>
      </c>
      <c r="E33" s="295"/>
      <c r="F33" s="295"/>
      <c r="G33" s="295"/>
      <c r="H33" s="295"/>
      <c r="I33" s="295"/>
      <c r="J33" s="295"/>
      <c r="K33" s="293"/>
    </row>
    <row r="34" spans="2:11" s="1" customFormat="1" ht="15" customHeight="1">
      <c r="B34" s="296"/>
      <c r="C34" s="297"/>
      <c r="D34" s="295" t="s">
        <v>856</v>
      </c>
      <c r="E34" s="295"/>
      <c r="F34" s="295"/>
      <c r="G34" s="295"/>
      <c r="H34" s="295"/>
      <c r="I34" s="295"/>
      <c r="J34" s="295"/>
      <c r="K34" s="293"/>
    </row>
    <row r="35" spans="2:11" s="1" customFormat="1" ht="15" customHeight="1">
      <c r="B35" s="296"/>
      <c r="C35" s="297"/>
      <c r="D35" s="295" t="s">
        <v>857</v>
      </c>
      <c r="E35" s="295"/>
      <c r="F35" s="295"/>
      <c r="G35" s="295"/>
      <c r="H35" s="295"/>
      <c r="I35" s="295"/>
      <c r="J35" s="295"/>
      <c r="K35" s="293"/>
    </row>
    <row r="36" spans="2:11" s="1" customFormat="1" ht="15" customHeight="1">
      <c r="B36" s="296"/>
      <c r="C36" s="297"/>
      <c r="D36" s="295"/>
      <c r="E36" s="298" t="s">
        <v>119</v>
      </c>
      <c r="F36" s="295"/>
      <c r="G36" s="295" t="s">
        <v>858</v>
      </c>
      <c r="H36" s="295"/>
      <c r="I36" s="295"/>
      <c r="J36" s="295"/>
      <c r="K36" s="293"/>
    </row>
    <row r="37" spans="2:11" s="1" customFormat="1" ht="30.75" customHeight="1">
      <c r="B37" s="296"/>
      <c r="C37" s="297"/>
      <c r="D37" s="295"/>
      <c r="E37" s="298" t="s">
        <v>859</v>
      </c>
      <c r="F37" s="295"/>
      <c r="G37" s="295" t="s">
        <v>860</v>
      </c>
      <c r="H37" s="295"/>
      <c r="I37" s="295"/>
      <c r="J37" s="295"/>
      <c r="K37" s="293"/>
    </row>
    <row r="38" spans="2:11" s="1" customFormat="1" ht="15" customHeight="1">
      <c r="B38" s="296"/>
      <c r="C38" s="297"/>
      <c r="D38" s="295"/>
      <c r="E38" s="298" t="s">
        <v>57</v>
      </c>
      <c r="F38" s="295"/>
      <c r="G38" s="295" t="s">
        <v>861</v>
      </c>
      <c r="H38" s="295"/>
      <c r="I38" s="295"/>
      <c r="J38" s="295"/>
      <c r="K38" s="293"/>
    </row>
    <row r="39" spans="2:11" s="1" customFormat="1" ht="15" customHeight="1">
      <c r="B39" s="296"/>
      <c r="C39" s="297"/>
      <c r="D39" s="295"/>
      <c r="E39" s="298" t="s">
        <v>58</v>
      </c>
      <c r="F39" s="295"/>
      <c r="G39" s="295" t="s">
        <v>862</v>
      </c>
      <c r="H39" s="295"/>
      <c r="I39" s="295"/>
      <c r="J39" s="295"/>
      <c r="K39" s="293"/>
    </row>
    <row r="40" spans="2:11" s="1" customFormat="1" ht="15" customHeight="1">
      <c r="B40" s="296"/>
      <c r="C40" s="297"/>
      <c r="D40" s="295"/>
      <c r="E40" s="298" t="s">
        <v>120</v>
      </c>
      <c r="F40" s="295"/>
      <c r="G40" s="295" t="s">
        <v>863</v>
      </c>
      <c r="H40" s="295"/>
      <c r="I40" s="295"/>
      <c r="J40" s="295"/>
      <c r="K40" s="293"/>
    </row>
    <row r="41" spans="2:11" s="1" customFormat="1" ht="15" customHeight="1">
      <c r="B41" s="296"/>
      <c r="C41" s="297"/>
      <c r="D41" s="295"/>
      <c r="E41" s="298" t="s">
        <v>121</v>
      </c>
      <c r="F41" s="295"/>
      <c r="G41" s="295" t="s">
        <v>864</v>
      </c>
      <c r="H41" s="295"/>
      <c r="I41" s="295"/>
      <c r="J41" s="295"/>
      <c r="K41" s="293"/>
    </row>
    <row r="42" spans="2:11" s="1" customFormat="1" ht="15" customHeight="1">
      <c r="B42" s="296"/>
      <c r="C42" s="297"/>
      <c r="D42" s="295"/>
      <c r="E42" s="298" t="s">
        <v>865</v>
      </c>
      <c r="F42" s="295"/>
      <c r="G42" s="295" t="s">
        <v>866</v>
      </c>
      <c r="H42" s="295"/>
      <c r="I42" s="295"/>
      <c r="J42" s="295"/>
      <c r="K42" s="293"/>
    </row>
    <row r="43" spans="2:11" s="1" customFormat="1" ht="15" customHeight="1">
      <c r="B43" s="296"/>
      <c r="C43" s="297"/>
      <c r="D43" s="295"/>
      <c r="E43" s="298"/>
      <c r="F43" s="295"/>
      <c r="G43" s="295" t="s">
        <v>867</v>
      </c>
      <c r="H43" s="295"/>
      <c r="I43" s="295"/>
      <c r="J43" s="295"/>
      <c r="K43" s="293"/>
    </row>
    <row r="44" spans="2:11" s="1" customFormat="1" ht="15" customHeight="1">
      <c r="B44" s="296"/>
      <c r="C44" s="297"/>
      <c r="D44" s="295"/>
      <c r="E44" s="298" t="s">
        <v>868</v>
      </c>
      <c r="F44" s="295"/>
      <c r="G44" s="295" t="s">
        <v>869</v>
      </c>
      <c r="H44" s="295"/>
      <c r="I44" s="295"/>
      <c r="J44" s="295"/>
      <c r="K44" s="293"/>
    </row>
    <row r="45" spans="2:11" s="1" customFormat="1" ht="15" customHeight="1">
      <c r="B45" s="296"/>
      <c r="C45" s="297"/>
      <c r="D45" s="295"/>
      <c r="E45" s="298" t="s">
        <v>123</v>
      </c>
      <c r="F45" s="295"/>
      <c r="G45" s="295" t="s">
        <v>870</v>
      </c>
      <c r="H45" s="295"/>
      <c r="I45" s="295"/>
      <c r="J45" s="295"/>
      <c r="K45" s="293"/>
    </row>
    <row r="46" spans="2:11" s="1" customFormat="1" ht="12.75" customHeight="1">
      <c r="B46" s="296"/>
      <c r="C46" s="297"/>
      <c r="D46" s="295"/>
      <c r="E46" s="295"/>
      <c r="F46" s="295"/>
      <c r="G46" s="295"/>
      <c r="H46" s="295"/>
      <c r="I46" s="295"/>
      <c r="J46" s="295"/>
      <c r="K46" s="293"/>
    </row>
    <row r="47" spans="2:11" s="1" customFormat="1" ht="15" customHeight="1">
      <c r="B47" s="296"/>
      <c r="C47" s="297"/>
      <c r="D47" s="295" t="s">
        <v>871</v>
      </c>
      <c r="E47" s="295"/>
      <c r="F47" s="295"/>
      <c r="G47" s="295"/>
      <c r="H47" s="295"/>
      <c r="I47" s="295"/>
      <c r="J47" s="295"/>
      <c r="K47" s="293"/>
    </row>
    <row r="48" spans="2:11" s="1" customFormat="1" ht="15" customHeight="1">
      <c r="B48" s="296"/>
      <c r="C48" s="297"/>
      <c r="D48" s="297"/>
      <c r="E48" s="295" t="s">
        <v>872</v>
      </c>
      <c r="F48" s="295"/>
      <c r="G48" s="295"/>
      <c r="H48" s="295"/>
      <c r="I48" s="295"/>
      <c r="J48" s="295"/>
      <c r="K48" s="293"/>
    </row>
    <row r="49" spans="2:11" s="1" customFormat="1" ht="15" customHeight="1">
      <c r="B49" s="296"/>
      <c r="C49" s="297"/>
      <c r="D49" s="297"/>
      <c r="E49" s="295" t="s">
        <v>873</v>
      </c>
      <c r="F49" s="295"/>
      <c r="G49" s="295"/>
      <c r="H49" s="295"/>
      <c r="I49" s="295"/>
      <c r="J49" s="295"/>
      <c r="K49" s="293"/>
    </row>
    <row r="50" spans="2:11" s="1" customFormat="1" ht="15" customHeight="1">
      <c r="B50" s="296"/>
      <c r="C50" s="297"/>
      <c r="D50" s="297"/>
      <c r="E50" s="295" t="s">
        <v>874</v>
      </c>
      <c r="F50" s="295"/>
      <c r="G50" s="295"/>
      <c r="H50" s="295"/>
      <c r="I50" s="295"/>
      <c r="J50" s="295"/>
      <c r="K50" s="293"/>
    </row>
    <row r="51" spans="2:11" s="1" customFormat="1" ht="15" customHeight="1">
      <c r="B51" s="296"/>
      <c r="C51" s="297"/>
      <c r="D51" s="295" t="s">
        <v>875</v>
      </c>
      <c r="E51" s="295"/>
      <c r="F51" s="295"/>
      <c r="G51" s="295"/>
      <c r="H51" s="295"/>
      <c r="I51" s="295"/>
      <c r="J51" s="295"/>
      <c r="K51" s="293"/>
    </row>
    <row r="52" spans="2:11" s="1" customFormat="1" ht="25.5" customHeight="1">
      <c r="B52" s="291"/>
      <c r="C52" s="292" t="s">
        <v>876</v>
      </c>
      <c r="D52" s="292"/>
      <c r="E52" s="292"/>
      <c r="F52" s="292"/>
      <c r="G52" s="292"/>
      <c r="H52" s="292"/>
      <c r="I52" s="292"/>
      <c r="J52" s="292"/>
      <c r="K52" s="293"/>
    </row>
    <row r="53" spans="2:11" s="1" customFormat="1" ht="5.25" customHeight="1">
      <c r="B53" s="291"/>
      <c r="C53" s="294"/>
      <c r="D53" s="294"/>
      <c r="E53" s="294"/>
      <c r="F53" s="294"/>
      <c r="G53" s="294"/>
      <c r="H53" s="294"/>
      <c r="I53" s="294"/>
      <c r="J53" s="294"/>
      <c r="K53" s="293"/>
    </row>
    <row r="54" spans="2:11" s="1" customFormat="1" ht="15" customHeight="1">
      <c r="B54" s="291"/>
      <c r="C54" s="295" t="s">
        <v>877</v>
      </c>
      <c r="D54" s="295"/>
      <c r="E54" s="295"/>
      <c r="F54" s="295"/>
      <c r="G54" s="295"/>
      <c r="H54" s="295"/>
      <c r="I54" s="295"/>
      <c r="J54" s="295"/>
      <c r="K54" s="293"/>
    </row>
    <row r="55" spans="2:11" s="1" customFormat="1" ht="15" customHeight="1">
      <c r="B55" s="291"/>
      <c r="C55" s="295" t="s">
        <v>878</v>
      </c>
      <c r="D55" s="295"/>
      <c r="E55" s="295"/>
      <c r="F55" s="295"/>
      <c r="G55" s="295"/>
      <c r="H55" s="295"/>
      <c r="I55" s="295"/>
      <c r="J55" s="295"/>
      <c r="K55" s="293"/>
    </row>
    <row r="56" spans="2:11" s="1" customFormat="1" ht="12.75" customHeight="1">
      <c r="B56" s="291"/>
      <c r="C56" s="295"/>
      <c r="D56" s="295"/>
      <c r="E56" s="295"/>
      <c r="F56" s="295"/>
      <c r="G56" s="295"/>
      <c r="H56" s="295"/>
      <c r="I56" s="295"/>
      <c r="J56" s="295"/>
      <c r="K56" s="293"/>
    </row>
    <row r="57" spans="2:11" s="1" customFormat="1" ht="15" customHeight="1">
      <c r="B57" s="291"/>
      <c r="C57" s="295" t="s">
        <v>879</v>
      </c>
      <c r="D57" s="295"/>
      <c r="E57" s="295"/>
      <c r="F57" s="295"/>
      <c r="G57" s="295"/>
      <c r="H57" s="295"/>
      <c r="I57" s="295"/>
      <c r="J57" s="295"/>
      <c r="K57" s="293"/>
    </row>
    <row r="58" spans="2:11" s="1" customFormat="1" ht="15" customHeight="1">
      <c r="B58" s="291"/>
      <c r="C58" s="297"/>
      <c r="D58" s="295" t="s">
        <v>880</v>
      </c>
      <c r="E58" s="295"/>
      <c r="F58" s="295"/>
      <c r="G58" s="295"/>
      <c r="H58" s="295"/>
      <c r="I58" s="295"/>
      <c r="J58" s="295"/>
      <c r="K58" s="293"/>
    </row>
    <row r="59" spans="2:11" s="1" customFormat="1" ht="15" customHeight="1">
      <c r="B59" s="291"/>
      <c r="C59" s="297"/>
      <c r="D59" s="295" t="s">
        <v>881</v>
      </c>
      <c r="E59" s="295"/>
      <c r="F59" s="295"/>
      <c r="G59" s="295"/>
      <c r="H59" s="295"/>
      <c r="I59" s="295"/>
      <c r="J59" s="295"/>
      <c r="K59" s="293"/>
    </row>
    <row r="60" spans="2:11" s="1" customFormat="1" ht="15" customHeight="1">
      <c r="B60" s="291"/>
      <c r="C60" s="297"/>
      <c r="D60" s="295" t="s">
        <v>882</v>
      </c>
      <c r="E60" s="295"/>
      <c r="F60" s="295"/>
      <c r="G60" s="295"/>
      <c r="H60" s="295"/>
      <c r="I60" s="295"/>
      <c r="J60" s="295"/>
      <c r="K60" s="293"/>
    </row>
    <row r="61" spans="2:11" s="1" customFormat="1" ht="15" customHeight="1">
      <c r="B61" s="291"/>
      <c r="C61" s="297"/>
      <c r="D61" s="295" t="s">
        <v>883</v>
      </c>
      <c r="E61" s="295"/>
      <c r="F61" s="295"/>
      <c r="G61" s="295"/>
      <c r="H61" s="295"/>
      <c r="I61" s="295"/>
      <c r="J61" s="295"/>
      <c r="K61" s="293"/>
    </row>
    <row r="62" spans="2:11" s="1" customFormat="1" ht="15" customHeight="1">
      <c r="B62" s="291"/>
      <c r="C62" s="297"/>
      <c r="D62" s="300" t="s">
        <v>884</v>
      </c>
      <c r="E62" s="300"/>
      <c r="F62" s="300"/>
      <c r="G62" s="300"/>
      <c r="H62" s="300"/>
      <c r="I62" s="300"/>
      <c r="J62" s="300"/>
      <c r="K62" s="293"/>
    </row>
    <row r="63" spans="2:11" s="1" customFormat="1" ht="15" customHeight="1">
      <c r="B63" s="291"/>
      <c r="C63" s="297"/>
      <c r="D63" s="295" t="s">
        <v>885</v>
      </c>
      <c r="E63" s="295"/>
      <c r="F63" s="295"/>
      <c r="G63" s="295"/>
      <c r="H63" s="295"/>
      <c r="I63" s="295"/>
      <c r="J63" s="295"/>
      <c r="K63" s="293"/>
    </row>
    <row r="64" spans="2:11" s="1" customFormat="1" ht="12.75" customHeight="1">
      <c r="B64" s="291"/>
      <c r="C64" s="297"/>
      <c r="D64" s="297"/>
      <c r="E64" s="301"/>
      <c r="F64" s="297"/>
      <c r="G64" s="297"/>
      <c r="H64" s="297"/>
      <c r="I64" s="297"/>
      <c r="J64" s="297"/>
      <c r="K64" s="293"/>
    </row>
    <row r="65" spans="2:11" s="1" customFormat="1" ht="15" customHeight="1">
      <c r="B65" s="291"/>
      <c r="C65" s="297"/>
      <c r="D65" s="295" t="s">
        <v>886</v>
      </c>
      <c r="E65" s="295"/>
      <c r="F65" s="295"/>
      <c r="G65" s="295"/>
      <c r="H65" s="295"/>
      <c r="I65" s="295"/>
      <c r="J65" s="295"/>
      <c r="K65" s="293"/>
    </row>
    <row r="66" spans="2:11" s="1" customFormat="1" ht="15" customHeight="1">
      <c r="B66" s="291"/>
      <c r="C66" s="297"/>
      <c r="D66" s="300" t="s">
        <v>887</v>
      </c>
      <c r="E66" s="300"/>
      <c r="F66" s="300"/>
      <c r="G66" s="300"/>
      <c r="H66" s="300"/>
      <c r="I66" s="300"/>
      <c r="J66" s="300"/>
      <c r="K66" s="293"/>
    </row>
    <row r="67" spans="2:11" s="1" customFormat="1" ht="15" customHeight="1">
      <c r="B67" s="291"/>
      <c r="C67" s="297"/>
      <c r="D67" s="295" t="s">
        <v>888</v>
      </c>
      <c r="E67" s="295"/>
      <c r="F67" s="295"/>
      <c r="G67" s="295"/>
      <c r="H67" s="295"/>
      <c r="I67" s="295"/>
      <c r="J67" s="295"/>
      <c r="K67" s="293"/>
    </row>
    <row r="68" spans="2:11" s="1" customFormat="1" ht="15" customHeight="1">
      <c r="B68" s="291"/>
      <c r="C68" s="297"/>
      <c r="D68" s="295" t="s">
        <v>889</v>
      </c>
      <c r="E68" s="295"/>
      <c r="F68" s="295"/>
      <c r="G68" s="295"/>
      <c r="H68" s="295"/>
      <c r="I68" s="295"/>
      <c r="J68" s="295"/>
      <c r="K68" s="293"/>
    </row>
    <row r="69" spans="2:11" s="1" customFormat="1" ht="15" customHeight="1">
      <c r="B69" s="291"/>
      <c r="C69" s="297"/>
      <c r="D69" s="295" t="s">
        <v>890</v>
      </c>
      <c r="E69" s="295"/>
      <c r="F69" s="295"/>
      <c r="G69" s="295"/>
      <c r="H69" s="295"/>
      <c r="I69" s="295"/>
      <c r="J69" s="295"/>
      <c r="K69" s="293"/>
    </row>
    <row r="70" spans="2:11" s="1" customFormat="1" ht="15" customHeight="1">
      <c r="B70" s="291"/>
      <c r="C70" s="297"/>
      <c r="D70" s="295" t="s">
        <v>891</v>
      </c>
      <c r="E70" s="295"/>
      <c r="F70" s="295"/>
      <c r="G70" s="295"/>
      <c r="H70" s="295"/>
      <c r="I70" s="295"/>
      <c r="J70" s="295"/>
      <c r="K70" s="293"/>
    </row>
    <row r="71" spans="2:11" s="1" customFormat="1" ht="12.75" customHeight="1">
      <c r="B71" s="302"/>
      <c r="C71" s="303"/>
      <c r="D71" s="303"/>
      <c r="E71" s="303"/>
      <c r="F71" s="303"/>
      <c r="G71" s="303"/>
      <c r="H71" s="303"/>
      <c r="I71" s="303"/>
      <c r="J71" s="303"/>
      <c r="K71" s="304"/>
    </row>
    <row r="72" spans="2:11" s="1" customFormat="1" ht="18.75" customHeight="1">
      <c r="B72" s="305"/>
      <c r="C72" s="305"/>
      <c r="D72" s="305"/>
      <c r="E72" s="305"/>
      <c r="F72" s="305"/>
      <c r="G72" s="305"/>
      <c r="H72" s="305"/>
      <c r="I72" s="305"/>
      <c r="J72" s="305"/>
      <c r="K72" s="306"/>
    </row>
    <row r="73" spans="2:11" s="1" customFormat="1" ht="18.75" customHeight="1">
      <c r="B73" s="306"/>
      <c r="C73" s="306"/>
      <c r="D73" s="306"/>
      <c r="E73" s="306"/>
      <c r="F73" s="306"/>
      <c r="G73" s="306"/>
      <c r="H73" s="306"/>
      <c r="I73" s="306"/>
      <c r="J73" s="306"/>
      <c r="K73" s="306"/>
    </row>
    <row r="74" spans="2:11" s="1" customFormat="1" ht="7.5" customHeight="1">
      <c r="B74" s="307"/>
      <c r="C74" s="308"/>
      <c r="D74" s="308"/>
      <c r="E74" s="308"/>
      <c r="F74" s="308"/>
      <c r="G74" s="308"/>
      <c r="H74" s="308"/>
      <c r="I74" s="308"/>
      <c r="J74" s="308"/>
      <c r="K74" s="309"/>
    </row>
    <row r="75" spans="2:11" s="1" customFormat="1" ht="45" customHeight="1">
      <c r="B75" s="310"/>
      <c r="C75" s="311" t="s">
        <v>892</v>
      </c>
      <c r="D75" s="311"/>
      <c r="E75" s="311"/>
      <c r="F75" s="311"/>
      <c r="G75" s="311"/>
      <c r="H75" s="311"/>
      <c r="I75" s="311"/>
      <c r="J75" s="311"/>
      <c r="K75" s="312"/>
    </row>
    <row r="76" spans="2:11" s="1" customFormat="1" ht="17.25" customHeight="1">
      <c r="B76" s="310"/>
      <c r="C76" s="313" t="s">
        <v>893</v>
      </c>
      <c r="D76" s="313"/>
      <c r="E76" s="313"/>
      <c r="F76" s="313" t="s">
        <v>894</v>
      </c>
      <c r="G76" s="314"/>
      <c r="H76" s="313" t="s">
        <v>58</v>
      </c>
      <c r="I76" s="313" t="s">
        <v>61</v>
      </c>
      <c r="J76" s="313" t="s">
        <v>895</v>
      </c>
      <c r="K76" s="312"/>
    </row>
    <row r="77" spans="2:11" s="1" customFormat="1" ht="17.25" customHeight="1">
      <c r="B77" s="310"/>
      <c r="C77" s="315" t="s">
        <v>896</v>
      </c>
      <c r="D77" s="315"/>
      <c r="E77" s="315"/>
      <c r="F77" s="316" t="s">
        <v>897</v>
      </c>
      <c r="G77" s="317"/>
      <c r="H77" s="315"/>
      <c r="I77" s="315"/>
      <c r="J77" s="315" t="s">
        <v>898</v>
      </c>
      <c r="K77" s="312"/>
    </row>
    <row r="78" spans="2:11" s="1" customFormat="1" ht="5.25" customHeight="1">
      <c r="B78" s="310"/>
      <c r="C78" s="318"/>
      <c r="D78" s="318"/>
      <c r="E78" s="318"/>
      <c r="F78" s="318"/>
      <c r="G78" s="319"/>
      <c r="H78" s="318"/>
      <c r="I78" s="318"/>
      <c r="J78" s="318"/>
      <c r="K78" s="312"/>
    </row>
    <row r="79" spans="2:11" s="1" customFormat="1" ht="15" customHeight="1">
      <c r="B79" s="310"/>
      <c r="C79" s="298" t="s">
        <v>57</v>
      </c>
      <c r="D79" s="320"/>
      <c r="E79" s="320"/>
      <c r="F79" s="321" t="s">
        <v>899</v>
      </c>
      <c r="G79" s="322"/>
      <c r="H79" s="298" t="s">
        <v>900</v>
      </c>
      <c r="I79" s="298" t="s">
        <v>901</v>
      </c>
      <c r="J79" s="298">
        <v>20</v>
      </c>
      <c r="K79" s="312"/>
    </row>
    <row r="80" spans="2:11" s="1" customFormat="1" ht="15" customHeight="1">
      <c r="B80" s="310"/>
      <c r="C80" s="298" t="s">
        <v>902</v>
      </c>
      <c r="D80" s="298"/>
      <c r="E80" s="298"/>
      <c r="F80" s="321" t="s">
        <v>899</v>
      </c>
      <c r="G80" s="322"/>
      <c r="H80" s="298" t="s">
        <v>903</v>
      </c>
      <c r="I80" s="298" t="s">
        <v>901</v>
      </c>
      <c r="J80" s="298">
        <v>120</v>
      </c>
      <c r="K80" s="312"/>
    </row>
    <row r="81" spans="2:11" s="1" customFormat="1" ht="15" customHeight="1">
      <c r="B81" s="323"/>
      <c r="C81" s="298" t="s">
        <v>904</v>
      </c>
      <c r="D81" s="298"/>
      <c r="E81" s="298"/>
      <c r="F81" s="321" t="s">
        <v>905</v>
      </c>
      <c r="G81" s="322"/>
      <c r="H81" s="298" t="s">
        <v>906</v>
      </c>
      <c r="I81" s="298" t="s">
        <v>901</v>
      </c>
      <c r="J81" s="298">
        <v>50</v>
      </c>
      <c r="K81" s="312"/>
    </row>
    <row r="82" spans="2:11" s="1" customFormat="1" ht="15" customHeight="1">
      <c r="B82" s="323"/>
      <c r="C82" s="298" t="s">
        <v>907</v>
      </c>
      <c r="D82" s="298"/>
      <c r="E82" s="298"/>
      <c r="F82" s="321" t="s">
        <v>899</v>
      </c>
      <c r="G82" s="322"/>
      <c r="H82" s="298" t="s">
        <v>908</v>
      </c>
      <c r="I82" s="298" t="s">
        <v>909</v>
      </c>
      <c r="J82" s="298"/>
      <c r="K82" s="312"/>
    </row>
    <row r="83" spans="2:11" s="1" customFormat="1" ht="15" customHeight="1">
      <c r="B83" s="323"/>
      <c r="C83" s="324" t="s">
        <v>910</v>
      </c>
      <c r="D83" s="324"/>
      <c r="E83" s="324"/>
      <c r="F83" s="325" t="s">
        <v>905</v>
      </c>
      <c r="G83" s="324"/>
      <c r="H83" s="324" t="s">
        <v>911</v>
      </c>
      <c r="I83" s="324" t="s">
        <v>901</v>
      </c>
      <c r="J83" s="324">
        <v>15</v>
      </c>
      <c r="K83" s="312"/>
    </row>
    <row r="84" spans="2:11" s="1" customFormat="1" ht="15" customHeight="1">
      <c r="B84" s="323"/>
      <c r="C84" s="324" t="s">
        <v>912</v>
      </c>
      <c r="D84" s="324"/>
      <c r="E84" s="324"/>
      <c r="F84" s="325" t="s">
        <v>905</v>
      </c>
      <c r="G84" s="324"/>
      <c r="H84" s="324" t="s">
        <v>913</v>
      </c>
      <c r="I84" s="324" t="s">
        <v>901</v>
      </c>
      <c r="J84" s="324">
        <v>15</v>
      </c>
      <c r="K84" s="312"/>
    </row>
    <row r="85" spans="2:11" s="1" customFormat="1" ht="15" customHeight="1">
      <c r="B85" s="323"/>
      <c r="C85" s="324" t="s">
        <v>914</v>
      </c>
      <c r="D85" s="324"/>
      <c r="E85" s="324"/>
      <c r="F85" s="325" t="s">
        <v>905</v>
      </c>
      <c r="G85" s="324"/>
      <c r="H85" s="324" t="s">
        <v>915</v>
      </c>
      <c r="I85" s="324" t="s">
        <v>901</v>
      </c>
      <c r="J85" s="324">
        <v>20</v>
      </c>
      <c r="K85" s="312"/>
    </row>
    <row r="86" spans="2:11" s="1" customFormat="1" ht="15" customHeight="1">
      <c r="B86" s="323"/>
      <c r="C86" s="324" t="s">
        <v>916</v>
      </c>
      <c r="D86" s="324"/>
      <c r="E86" s="324"/>
      <c r="F86" s="325" t="s">
        <v>905</v>
      </c>
      <c r="G86" s="324"/>
      <c r="H86" s="324" t="s">
        <v>917</v>
      </c>
      <c r="I86" s="324" t="s">
        <v>901</v>
      </c>
      <c r="J86" s="324">
        <v>20</v>
      </c>
      <c r="K86" s="312"/>
    </row>
    <row r="87" spans="2:11" s="1" customFormat="1" ht="15" customHeight="1">
      <c r="B87" s="323"/>
      <c r="C87" s="298" t="s">
        <v>918</v>
      </c>
      <c r="D87" s="298"/>
      <c r="E87" s="298"/>
      <c r="F87" s="321" t="s">
        <v>905</v>
      </c>
      <c r="G87" s="322"/>
      <c r="H87" s="298" t="s">
        <v>919</v>
      </c>
      <c r="I87" s="298" t="s">
        <v>901</v>
      </c>
      <c r="J87" s="298">
        <v>50</v>
      </c>
      <c r="K87" s="312"/>
    </row>
    <row r="88" spans="2:11" s="1" customFormat="1" ht="15" customHeight="1">
      <c r="B88" s="323"/>
      <c r="C88" s="298" t="s">
        <v>920</v>
      </c>
      <c r="D88" s="298"/>
      <c r="E88" s="298"/>
      <c r="F88" s="321" t="s">
        <v>905</v>
      </c>
      <c r="G88" s="322"/>
      <c r="H88" s="298" t="s">
        <v>921</v>
      </c>
      <c r="I88" s="298" t="s">
        <v>901</v>
      </c>
      <c r="J88" s="298">
        <v>20</v>
      </c>
      <c r="K88" s="312"/>
    </row>
    <row r="89" spans="2:11" s="1" customFormat="1" ht="15" customHeight="1">
      <c r="B89" s="323"/>
      <c r="C89" s="298" t="s">
        <v>922</v>
      </c>
      <c r="D89" s="298"/>
      <c r="E89" s="298"/>
      <c r="F89" s="321" t="s">
        <v>905</v>
      </c>
      <c r="G89" s="322"/>
      <c r="H89" s="298" t="s">
        <v>923</v>
      </c>
      <c r="I89" s="298" t="s">
        <v>901</v>
      </c>
      <c r="J89" s="298">
        <v>20</v>
      </c>
      <c r="K89" s="312"/>
    </row>
    <row r="90" spans="2:11" s="1" customFormat="1" ht="15" customHeight="1">
      <c r="B90" s="323"/>
      <c r="C90" s="298" t="s">
        <v>924</v>
      </c>
      <c r="D90" s="298"/>
      <c r="E90" s="298"/>
      <c r="F90" s="321" t="s">
        <v>905</v>
      </c>
      <c r="G90" s="322"/>
      <c r="H90" s="298" t="s">
        <v>925</v>
      </c>
      <c r="I90" s="298" t="s">
        <v>901</v>
      </c>
      <c r="J90" s="298">
        <v>50</v>
      </c>
      <c r="K90" s="312"/>
    </row>
    <row r="91" spans="2:11" s="1" customFormat="1" ht="15" customHeight="1">
      <c r="B91" s="323"/>
      <c r="C91" s="298" t="s">
        <v>926</v>
      </c>
      <c r="D91" s="298"/>
      <c r="E91" s="298"/>
      <c r="F91" s="321" t="s">
        <v>905</v>
      </c>
      <c r="G91" s="322"/>
      <c r="H91" s="298" t="s">
        <v>926</v>
      </c>
      <c r="I91" s="298" t="s">
        <v>901</v>
      </c>
      <c r="J91" s="298">
        <v>50</v>
      </c>
      <c r="K91" s="312"/>
    </row>
    <row r="92" spans="2:11" s="1" customFormat="1" ht="15" customHeight="1">
      <c r="B92" s="323"/>
      <c r="C92" s="298" t="s">
        <v>927</v>
      </c>
      <c r="D92" s="298"/>
      <c r="E92" s="298"/>
      <c r="F92" s="321" t="s">
        <v>905</v>
      </c>
      <c r="G92" s="322"/>
      <c r="H92" s="298" t="s">
        <v>928</v>
      </c>
      <c r="I92" s="298" t="s">
        <v>901</v>
      </c>
      <c r="J92" s="298">
        <v>255</v>
      </c>
      <c r="K92" s="312"/>
    </row>
    <row r="93" spans="2:11" s="1" customFormat="1" ht="15" customHeight="1">
      <c r="B93" s="323"/>
      <c r="C93" s="298" t="s">
        <v>929</v>
      </c>
      <c r="D93" s="298"/>
      <c r="E93" s="298"/>
      <c r="F93" s="321" t="s">
        <v>899</v>
      </c>
      <c r="G93" s="322"/>
      <c r="H93" s="298" t="s">
        <v>930</v>
      </c>
      <c r="I93" s="298" t="s">
        <v>931</v>
      </c>
      <c r="J93" s="298"/>
      <c r="K93" s="312"/>
    </row>
    <row r="94" spans="2:11" s="1" customFormat="1" ht="15" customHeight="1">
      <c r="B94" s="323"/>
      <c r="C94" s="298" t="s">
        <v>932</v>
      </c>
      <c r="D94" s="298"/>
      <c r="E94" s="298"/>
      <c r="F94" s="321" t="s">
        <v>899</v>
      </c>
      <c r="G94" s="322"/>
      <c r="H94" s="298" t="s">
        <v>933</v>
      </c>
      <c r="I94" s="298" t="s">
        <v>934</v>
      </c>
      <c r="J94" s="298"/>
      <c r="K94" s="312"/>
    </row>
    <row r="95" spans="2:11" s="1" customFormat="1" ht="15" customHeight="1">
      <c r="B95" s="323"/>
      <c r="C95" s="298" t="s">
        <v>935</v>
      </c>
      <c r="D95" s="298"/>
      <c r="E95" s="298"/>
      <c r="F95" s="321" t="s">
        <v>899</v>
      </c>
      <c r="G95" s="322"/>
      <c r="H95" s="298" t="s">
        <v>935</v>
      </c>
      <c r="I95" s="298" t="s">
        <v>934</v>
      </c>
      <c r="J95" s="298"/>
      <c r="K95" s="312"/>
    </row>
    <row r="96" spans="2:11" s="1" customFormat="1" ht="15" customHeight="1">
      <c r="B96" s="323"/>
      <c r="C96" s="298" t="s">
        <v>42</v>
      </c>
      <c r="D96" s="298"/>
      <c r="E96" s="298"/>
      <c r="F96" s="321" t="s">
        <v>899</v>
      </c>
      <c r="G96" s="322"/>
      <c r="H96" s="298" t="s">
        <v>936</v>
      </c>
      <c r="I96" s="298" t="s">
        <v>934</v>
      </c>
      <c r="J96" s="298"/>
      <c r="K96" s="312"/>
    </row>
    <row r="97" spans="2:11" s="1" customFormat="1" ht="15" customHeight="1">
      <c r="B97" s="323"/>
      <c r="C97" s="298" t="s">
        <v>52</v>
      </c>
      <c r="D97" s="298"/>
      <c r="E97" s="298"/>
      <c r="F97" s="321" t="s">
        <v>899</v>
      </c>
      <c r="G97" s="322"/>
      <c r="H97" s="298" t="s">
        <v>937</v>
      </c>
      <c r="I97" s="298" t="s">
        <v>934</v>
      </c>
      <c r="J97" s="298"/>
      <c r="K97" s="312"/>
    </row>
    <row r="98" spans="2:11" s="1" customFormat="1" ht="15" customHeight="1">
      <c r="B98" s="326"/>
      <c r="C98" s="327"/>
      <c r="D98" s="327"/>
      <c r="E98" s="327"/>
      <c r="F98" s="327"/>
      <c r="G98" s="327"/>
      <c r="H98" s="327"/>
      <c r="I98" s="327"/>
      <c r="J98" s="327"/>
      <c r="K98" s="328"/>
    </row>
    <row r="99" spans="2:11" s="1" customFormat="1" ht="18.75" customHeight="1">
      <c r="B99" s="329"/>
      <c r="C99" s="330"/>
      <c r="D99" s="330"/>
      <c r="E99" s="330"/>
      <c r="F99" s="330"/>
      <c r="G99" s="330"/>
      <c r="H99" s="330"/>
      <c r="I99" s="330"/>
      <c r="J99" s="330"/>
      <c r="K99" s="329"/>
    </row>
    <row r="100" spans="2:11" s="1" customFormat="1" ht="18.75" customHeight="1">
      <c r="B100" s="306"/>
      <c r="C100" s="306"/>
      <c r="D100" s="306"/>
      <c r="E100" s="306"/>
      <c r="F100" s="306"/>
      <c r="G100" s="306"/>
      <c r="H100" s="306"/>
      <c r="I100" s="306"/>
      <c r="J100" s="306"/>
      <c r="K100" s="306"/>
    </row>
    <row r="101" spans="2:11" s="1" customFormat="1" ht="7.5" customHeight="1">
      <c r="B101" s="307"/>
      <c r="C101" s="308"/>
      <c r="D101" s="308"/>
      <c r="E101" s="308"/>
      <c r="F101" s="308"/>
      <c r="G101" s="308"/>
      <c r="H101" s="308"/>
      <c r="I101" s="308"/>
      <c r="J101" s="308"/>
      <c r="K101" s="309"/>
    </row>
    <row r="102" spans="2:11" s="1" customFormat="1" ht="45" customHeight="1">
      <c r="B102" s="310"/>
      <c r="C102" s="311" t="s">
        <v>938</v>
      </c>
      <c r="D102" s="311"/>
      <c r="E102" s="311"/>
      <c r="F102" s="311"/>
      <c r="G102" s="311"/>
      <c r="H102" s="311"/>
      <c r="I102" s="311"/>
      <c r="J102" s="311"/>
      <c r="K102" s="312"/>
    </row>
    <row r="103" spans="2:11" s="1" customFormat="1" ht="17.25" customHeight="1">
      <c r="B103" s="310"/>
      <c r="C103" s="313" t="s">
        <v>893</v>
      </c>
      <c r="D103" s="313"/>
      <c r="E103" s="313"/>
      <c r="F103" s="313" t="s">
        <v>894</v>
      </c>
      <c r="G103" s="314"/>
      <c r="H103" s="313" t="s">
        <v>58</v>
      </c>
      <c r="I103" s="313" t="s">
        <v>61</v>
      </c>
      <c r="J103" s="313" t="s">
        <v>895</v>
      </c>
      <c r="K103" s="312"/>
    </row>
    <row r="104" spans="2:11" s="1" customFormat="1" ht="17.25" customHeight="1">
      <c r="B104" s="310"/>
      <c r="C104" s="315" t="s">
        <v>896</v>
      </c>
      <c r="D104" s="315"/>
      <c r="E104" s="315"/>
      <c r="F104" s="316" t="s">
        <v>897</v>
      </c>
      <c r="G104" s="317"/>
      <c r="H104" s="315"/>
      <c r="I104" s="315"/>
      <c r="J104" s="315" t="s">
        <v>898</v>
      </c>
      <c r="K104" s="312"/>
    </row>
    <row r="105" spans="2:11" s="1" customFormat="1" ht="5.25" customHeight="1">
      <c r="B105" s="310"/>
      <c r="C105" s="313"/>
      <c r="D105" s="313"/>
      <c r="E105" s="313"/>
      <c r="F105" s="313"/>
      <c r="G105" s="331"/>
      <c r="H105" s="313"/>
      <c r="I105" s="313"/>
      <c r="J105" s="313"/>
      <c r="K105" s="312"/>
    </row>
    <row r="106" spans="2:11" s="1" customFormat="1" ht="15" customHeight="1">
      <c r="B106" s="310"/>
      <c r="C106" s="298" t="s">
        <v>57</v>
      </c>
      <c r="D106" s="320"/>
      <c r="E106" s="320"/>
      <c r="F106" s="321" t="s">
        <v>899</v>
      </c>
      <c r="G106" s="298"/>
      <c r="H106" s="298" t="s">
        <v>939</v>
      </c>
      <c r="I106" s="298" t="s">
        <v>901</v>
      </c>
      <c r="J106" s="298">
        <v>20</v>
      </c>
      <c r="K106" s="312"/>
    </row>
    <row r="107" spans="2:11" s="1" customFormat="1" ht="15" customHeight="1">
      <c r="B107" s="310"/>
      <c r="C107" s="298" t="s">
        <v>902</v>
      </c>
      <c r="D107" s="298"/>
      <c r="E107" s="298"/>
      <c r="F107" s="321" t="s">
        <v>899</v>
      </c>
      <c r="G107" s="298"/>
      <c r="H107" s="298" t="s">
        <v>939</v>
      </c>
      <c r="I107" s="298" t="s">
        <v>901</v>
      </c>
      <c r="J107" s="298">
        <v>120</v>
      </c>
      <c r="K107" s="312"/>
    </row>
    <row r="108" spans="2:11" s="1" customFormat="1" ht="15" customHeight="1">
      <c r="B108" s="323"/>
      <c r="C108" s="298" t="s">
        <v>904</v>
      </c>
      <c r="D108" s="298"/>
      <c r="E108" s="298"/>
      <c r="F108" s="321" t="s">
        <v>905</v>
      </c>
      <c r="G108" s="298"/>
      <c r="H108" s="298" t="s">
        <v>939</v>
      </c>
      <c r="I108" s="298" t="s">
        <v>901</v>
      </c>
      <c r="J108" s="298">
        <v>50</v>
      </c>
      <c r="K108" s="312"/>
    </row>
    <row r="109" spans="2:11" s="1" customFormat="1" ht="15" customHeight="1">
      <c r="B109" s="323"/>
      <c r="C109" s="298" t="s">
        <v>907</v>
      </c>
      <c r="D109" s="298"/>
      <c r="E109" s="298"/>
      <c r="F109" s="321" t="s">
        <v>899</v>
      </c>
      <c r="G109" s="298"/>
      <c r="H109" s="298" t="s">
        <v>939</v>
      </c>
      <c r="I109" s="298" t="s">
        <v>909</v>
      </c>
      <c r="J109" s="298"/>
      <c r="K109" s="312"/>
    </row>
    <row r="110" spans="2:11" s="1" customFormat="1" ht="15" customHeight="1">
      <c r="B110" s="323"/>
      <c r="C110" s="298" t="s">
        <v>918</v>
      </c>
      <c r="D110" s="298"/>
      <c r="E110" s="298"/>
      <c r="F110" s="321" t="s">
        <v>905</v>
      </c>
      <c r="G110" s="298"/>
      <c r="H110" s="298" t="s">
        <v>939</v>
      </c>
      <c r="I110" s="298" t="s">
        <v>901</v>
      </c>
      <c r="J110" s="298">
        <v>50</v>
      </c>
      <c r="K110" s="312"/>
    </row>
    <row r="111" spans="2:11" s="1" customFormat="1" ht="15" customHeight="1">
      <c r="B111" s="323"/>
      <c r="C111" s="298" t="s">
        <v>926</v>
      </c>
      <c r="D111" s="298"/>
      <c r="E111" s="298"/>
      <c r="F111" s="321" t="s">
        <v>905</v>
      </c>
      <c r="G111" s="298"/>
      <c r="H111" s="298" t="s">
        <v>939</v>
      </c>
      <c r="I111" s="298" t="s">
        <v>901</v>
      </c>
      <c r="J111" s="298">
        <v>50</v>
      </c>
      <c r="K111" s="312"/>
    </row>
    <row r="112" spans="2:11" s="1" customFormat="1" ht="15" customHeight="1">
      <c r="B112" s="323"/>
      <c r="C112" s="298" t="s">
        <v>924</v>
      </c>
      <c r="D112" s="298"/>
      <c r="E112" s="298"/>
      <c r="F112" s="321" t="s">
        <v>905</v>
      </c>
      <c r="G112" s="298"/>
      <c r="H112" s="298" t="s">
        <v>939</v>
      </c>
      <c r="I112" s="298" t="s">
        <v>901</v>
      </c>
      <c r="J112" s="298">
        <v>50</v>
      </c>
      <c r="K112" s="312"/>
    </row>
    <row r="113" spans="2:11" s="1" customFormat="1" ht="15" customHeight="1">
      <c r="B113" s="323"/>
      <c r="C113" s="298" t="s">
        <v>57</v>
      </c>
      <c r="D113" s="298"/>
      <c r="E113" s="298"/>
      <c r="F113" s="321" t="s">
        <v>899</v>
      </c>
      <c r="G113" s="298"/>
      <c r="H113" s="298" t="s">
        <v>940</v>
      </c>
      <c r="I113" s="298" t="s">
        <v>901</v>
      </c>
      <c r="J113" s="298">
        <v>20</v>
      </c>
      <c r="K113" s="312"/>
    </row>
    <row r="114" spans="2:11" s="1" customFormat="1" ht="15" customHeight="1">
      <c r="B114" s="323"/>
      <c r="C114" s="298" t="s">
        <v>941</v>
      </c>
      <c r="D114" s="298"/>
      <c r="E114" s="298"/>
      <c r="F114" s="321" t="s">
        <v>899</v>
      </c>
      <c r="G114" s="298"/>
      <c r="H114" s="298" t="s">
        <v>942</v>
      </c>
      <c r="I114" s="298" t="s">
        <v>901</v>
      </c>
      <c r="J114" s="298">
        <v>120</v>
      </c>
      <c r="K114" s="312"/>
    </row>
    <row r="115" spans="2:11" s="1" customFormat="1" ht="15" customHeight="1">
      <c r="B115" s="323"/>
      <c r="C115" s="298" t="s">
        <v>42</v>
      </c>
      <c r="D115" s="298"/>
      <c r="E115" s="298"/>
      <c r="F115" s="321" t="s">
        <v>899</v>
      </c>
      <c r="G115" s="298"/>
      <c r="H115" s="298" t="s">
        <v>943</v>
      </c>
      <c r="I115" s="298" t="s">
        <v>934</v>
      </c>
      <c r="J115" s="298"/>
      <c r="K115" s="312"/>
    </row>
    <row r="116" spans="2:11" s="1" customFormat="1" ht="15" customHeight="1">
      <c r="B116" s="323"/>
      <c r="C116" s="298" t="s">
        <v>52</v>
      </c>
      <c r="D116" s="298"/>
      <c r="E116" s="298"/>
      <c r="F116" s="321" t="s">
        <v>899</v>
      </c>
      <c r="G116" s="298"/>
      <c r="H116" s="298" t="s">
        <v>944</v>
      </c>
      <c r="I116" s="298" t="s">
        <v>934</v>
      </c>
      <c r="J116" s="298"/>
      <c r="K116" s="312"/>
    </row>
    <row r="117" spans="2:11" s="1" customFormat="1" ht="15" customHeight="1">
      <c r="B117" s="323"/>
      <c r="C117" s="298" t="s">
        <v>61</v>
      </c>
      <c r="D117" s="298"/>
      <c r="E117" s="298"/>
      <c r="F117" s="321" t="s">
        <v>899</v>
      </c>
      <c r="G117" s="298"/>
      <c r="H117" s="298" t="s">
        <v>945</v>
      </c>
      <c r="I117" s="298" t="s">
        <v>946</v>
      </c>
      <c r="J117" s="298"/>
      <c r="K117" s="312"/>
    </row>
    <row r="118" spans="2:11" s="1" customFormat="1" ht="15" customHeight="1">
      <c r="B118" s="326"/>
      <c r="C118" s="332"/>
      <c r="D118" s="332"/>
      <c r="E118" s="332"/>
      <c r="F118" s="332"/>
      <c r="G118" s="332"/>
      <c r="H118" s="332"/>
      <c r="I118" s="332"/>
      <c r="J118" s="332"/>
      <c r="K118" s="328"/>
    </row>
    <row r="119" spans="2:11" s="1" customFormat="1" ht="18.75" customHeight="1">
      <c r="B119" s="333"/>
      <c r="C119" s="334"/>
      <c r="D119" s="334"/>
      <c r="E119" s="334"/>
      <c r="F119" s="335"/>
      <c r="G119" s="334"/>
      <c r="H119" s="334"/>
      <c r="I119" s="334"/>
      <c r="J119" s="334"/>
      <c r="K119" s="333"/>
    </row>
    <row r="120" spans="2:11" s="1" customFormat="1" ht="18.75" customHeight="1">
      <c r="B120" s="306"/>
      <c r="C120" s="306"/>
      <c r="D120" s="306"/>
      <c r="E120" s="306"/>
      <c r="F120" s="306"/>
      <c r="G120" s="306"/>
      <c r="H120" s="306"/>
      <c r="I120" s="306"/>
      <c r="J120" s="306"/>
      <c r="K120" s="306"/>
    </row>
    <row r="121" spans="2:11" s="1" customFormat="1" ht="7.5" customHeight="1">
      <c r="B121" s="336"/>
      <c r="C121" s="337"/>
      <c r="D121" s="337"/>
      <c r="E121" s="337"/>
      <c r="F121" s="337"/>
      <c r="G121" s="337"/>
      <c r="H121" s="337"/>
      <c r="I121" s="337"/>
      <c r="J121" s="337"/>
      <c r="K121" s="338"/>
    </row>
    <row r="122" spans="2:11" s="1" customFormat="1" ht="45" customHeight="1">
      <c r="B122" s="339"/>
      <c r="C122" s="289" t="s">
        <v>947</v>
      </c>
      <c r="D122" s="289"/>
      <c r="E122" s="289"/>
      <c r="F122" s="289"/>
      <c r="G122" s="289"/>
      <c r="H122" s="289"/>
      <c r="I122" s="289"/>
      <c r="J122" s="289"/>
      <c r="K122" s="340"/>
    </row>
    <row r="123" spans="2:11" s="1" customFormat="1" ht="17.25" customHeight="1">
      <c r="B123" s="341"/>
      <c r="C123" s="313" t="s">
        <v>893</v>
      </c>
      <c r="D123" s="313"/>
      <c r="E123" s="313"/>
      <c r="F123" s="313" t="s">
        <v>894</v>
      </c>
      <c r="G123" s="314"/>
      <c r="H123" s="313" t="s">
        <v>58</v>
      </c>
      <c r="I123" s="313" t="s">
        <v>61</v>
      </c>
      <c r="J123" s="313" t="s">
        <v>895</v>
      </c>
      <c r="K123" s="342"/>
    </row>
    <row r="124" spans="2:11" s="1" customFormat="1" ht="17.25" customHeight="1">
      <c r="B124" s="341"/>
      <c r="C124" s="315" t="s">
        <v>896</v>
      </c>
      <c r="D124" s="315"/>
      <c r="E124" s="315"/>
      <c r="F124" s="316" t="s">
        <v>897</v>
      </c>
      <c r="G124" s="317"/>
      <c r="H124" s="315"/>
      <c r="I124" s="315"/>
      <c r="J124" s="315" t="s">
        <v>898</v>
      </c>
      <c r="K124" s="342"/>
    </row>
    <row r="125" spans="2:11" s="1" customFormat="1" ht="5.25" customHeight="1">
      <c r="B125" s="343"/>
      <c r="C125" s="318"/>
      <c r="D125" s="318"/>
      <c r="E125" s="318"/>
      <c r="F125" s="318"/>
      <c r="G125" s="344"/>
      <c r="H125" s="318"/>
      <c r="I125" s="318"/>
      <c r="J125" s="318"/>
      <c r="K125" s="345"/>
    </row>
    <row r="126" spans="2:11" s="1" customFormat="1" ht="15" customHeight="1">
      <c r="B126" s="343"/>
      <c r="C126" s="298" t="s">
        <v>902</v>
      </c>
      <c r="D126" s="320"/>
      <c r="E126" s="320"/>
      <c r="F126" s="321" t="s">
        <v>899</v>
      </c>
      <c r="G126" s="298"/>
      <c r="H126" s="298" t="s">
        <v>939</v>
      </c>
      <c r="I126" s="298" t="s">
        <v>901</v>
      </c>
      <c r="J126" s="298">
        <v>120</v>
      </c>
      <c r="K126" s="346"/>
    </row>
    <row r="127" spans="2:11" s="1" customFormat="1" ht="15" customHeight="1">
      <c r="B127" s="343"/>
      <c r="C127" s="298" t="s">
        <v>948</v>
      </c>
      <c r="D127" s="298"/>
      <c r="E127" s="298"/>
      <c r="F127" s="321" t="s">
        <v>899</v>
      </c>
      <c r="G127" s="298"/>
      <c r="H127" s="298" t="s">
        <v>949</v>
      </c>
      <c r="I127" s="298" t="s">
        <v>901</v>
      </c>
      <c r="J127" s="298" t="s">
        <v>950</v>
      </c>
      <c r="K127" s="346"/>
    </row>
    <row r="128" spans="2:11" s="1" customFormat="1" ht="15" customHeight="1">
      <c r="B128" s="343"/>
      <c r="C128" s="298" t="s">
        <v>847</v>
      </c>
      <c r="D128" s="298"/>
      <c r="E128" s="298"/>
      <c r="F128" s="321" t="s">
        <v>899</v>
      </c>
      <c r="G128" s="298"/>
      <c r="H128" s="298" t="s">
        <v>951</v>
      </c>
      <c r="I128" s="298" t="s">
        <v>901</v>
      </c>
      <c r="J128" s="298" t="s">
        <v>950</v>
      </c>
      <c r="K128" s="346"/>
    </row>
    <row r="129" spans="2:11" s="1" customFormat="1" ht="15" customHeight="1">
      <c r="B129" s="343"/>
      <c r="C129" s="298" t="s">
        <v>910</v>
      </c>
      <c r="D129" s="298"/>
      <c r="E129" s="298"/>
      <c r="F129" s="321" t="s">
        <v>905</v>
      </c>
      <c r="G129" s="298"/>
      <c r="H129" s="298" t="s">
        <v>911</v>
      </c>
      <c r="I129" s="298" t="s">
        <v>901</v>
      </c>
      <c r="J129" s="298">
        <v>15</v>
      </c>
      <c r="K129" s="346"/>
    </row>
    <row r="130" spans="2:11" s="1" customFormat="1" ht="15" customHeight="1">
      <c r="B130" s="343"/>
      <c r="C130" s="324" t="s">
        <v>912</v>
      </c>
      <c r="D130" s="324"/>
      <c r="E130" s="324"/>
      <c r="F130" s="325" t="s">
        <v>905</v>
      </c>
      <c r="G130" s="324"/>
      <c r="H130" s="324" t="s">
        <v>913</v>
      </c>
      <c r="I130" s="324" t="s">
        <v>901</v>
      </c>
      <c r="J130" s="324">
        <v>15</v>
      </c>
      <c r="K130" s="346"/>
    </row>
    <row r="131" spans="2:11" s="1" customFormat="1" ht="15" customHeight="1">
      <c r="B131" s="343"/>
      <c r="C131" s="324" t="s">
        <v>914</v>
      </c>
      <c r="D131" s="324"/>
      <c r="E131" s="324"/>
      <c r="F131" s="325" t="s">
        <v>905</v>
      </c>
      <c r="G131" s="324"/>
      <c r="H131" s="324" t="s">
        <v>915</v>
      </c>
      <c r="I131" s="324" t="s">
        <v>901</v>
      </c>
      <c r="J131" s="324">
        <v>20</v>
      </c>
      <c r="K131" s="346"/>
    </row>
    <row r="132" spans="2:11" s="1" customFormat="1" ht="15" customHeight="1">
      <c r="B132" s="343"/>
      <c r="C132" s="324" t="s">
        <v>916</v>
      </c>
      <c r="D132" s="324"/>
      <c r="E132" s="324"/>
      <c r="F132" s="325" t="s">
        <v>905</v>
      </c>
      <c r="G132" s="324"/>
      <c r="H132" s="324" t="s">
        <v>917</v>
      </c>
      <c r="I132" s="324" t="s">
        <v>901</v>
      </c>
      <c r="J132" s="324">
        <v>20</v>
      </c>
      <c r="K132" s="346"/>
    </row>
    <row r="133" spans="2:11" s="1" customFormat="1" ht="15" customHeight="1">
      <c r="B133" s="343"/>
      <c r="C133" s="298" t="s">
        <v>904</v>
      </c>
      <c r="D133" s="298"/>
      <c r="E133" s="298"/>
      <c r="F133" s="321" t="s">
        <v>905</v>
      </c>
      <c r="G133" s="298"/>
      <c r="H133" s="298" t="s">
        <v>939</v>
      </c>
      <c r="I133" s="298" t="s">
        <v>901</v>
      </c>
      <c r="J133" s="298">
        <v>50</v>
      </c>
      <c r="K133" s="346"/>
    </row>
    <row r="134" spans="2:11" s="1" customFormat="1" ht="15" customHeight="1">
      <c r="B134" s="343"/>
      <c r="C134" s="298" t="s">
        <v>918</v>
      </c>
      <c r="D134" s="298"/>
      <c r="E134" s="298"/>
      <c r="F134" s="321" t="s">
        <v>905</v>
      </c>
      <c r="G134" s="298"/>
      <c r="H134" s="298" t="s">
        <v>939</v>
      </c>
      <c r="I134" s="298" t="s">
        <v>901</v>
      </c>
      <c r="J134" s="298">
        <v>50</v>
      </c>
      <c r="K134" s="346"/>
    </row>
    <row r="135" spans="2:11" s="1" customFormat="1" ht="15" customHeight="1">
      <c r="B135" s="343"/>
      <c r="C135" s="298" t="s">
        <v>924</v>
      </c>
      <c r="D135" s="298"/>
      <c r="E135" s="298"/>
      <c r="F135" s="321" t="s">
        <v>905</v>
      </c>
      <c r="G135" s="298"/>
      <c r="H135" s="298" t="s">
        <v>939</v>
      </c>
      <c r="I135" s="298" t="s">
        <v>901</v>
      </c>
      <c r="J135" s="298">
        <v>50</v>
      </c>
      <c r="K135" s="346"/>
    </row>
    <row r="136" spans="2:11" s="1" customFormat="1" ht="15" customHeight="1">
      <c r="B136" s="343"/>
      <c r="C136" s="298" t="s">
        <v>926</v>
      </c>
      <c r="D136" s="298"/>
      <c r="E136" s="298"/>
      <c r="F136" s="321" t="s">
        <v>905</v>
      </c>
      <c r="G136" s="298"/>
      <c r="H136" s="298" t="s">
        <v>939</v>
      </c>
      <c r="I136" s="298" t="s">
        <v>901</v>
      </c>
      <c r="J136" s="298">
        <v>50</v>
      </c>
      <c r="K136" s="346"/>
    </row>
    <row r="137" spans="2:11" s="1" customFormat="1" ht="15" customHeight="1">
      <c r="B137" s="343"/>
      <c r="C137" s="298" t="s">
        <v>927</v>
      </c>
      <c r="D137" s="298"/>
      <c r="E137" s="298"/>
      <c r="F137" s="321" t="s">
        <v>905</v>
      </c>
      <c r="G137" s="298"/>
      <c r="H137" s="298" t="s">
        <v>952</v>
      </c>
      <c r="I137" s="298" t="s">
        <v>901</v>
      </c>
      <c r="J137" s="298">
        <v>255</v>
      </c>
      <c r="K137" s="346"/>
    </row>
    <row r="138" spans="2:11" s="1" customFormat="1" ht="15" customHeight="1">
      <c r="B138" s="343"/>
      <c r="C138" s="298" t="s">
        <v>929</v>
      </c>
      <c r="D138" s="298"/>
      <c r="E138" s="298"/>
      <c r="F138" s="321" t="s">
        <v>899</v>
      </c>
      <c r="G138" s="298"/>
      <c r="H138" s="298" t="s">
        <v>953</v>
      </c>
      <c r="I138" s="298" t="s">
        <v>931</v>
      </c>
      <c r="J138" s="298"/>
      <c r="K138" s="346"/>
    </row>
    <row r="139" spans="2:11" s="1" customFormat="1" ht="15" customHeight="1">
      <c r="B139" s="343"/>
      <c r="C139" s="298" t="s">
        <v>932</v>
      </c>
      <c r="D139" s="298"/>
      <c r="E139" s="298"/>
      <c r="F139" s="321" t="s">
        <v>899</v>
      </c>
      <c r="G139" s="298"/>
      <c r="H139" s="298" t="s">
        <v>954</v>
      </c>
      <c r="I139" s="298" t="s">
        <v>934</v>
      </c>
      <c r="J139" s="298"/>
      <c r="K139" s="346"/>
    </row>
    <row r="140" spans="2:11" s="1" customFormat="1" ht="15" customHeight="1">
      <c r="B140" s="343"/>
      <c r="C140" s="298" t="s">
        <v>935</v>
      </c>
      <c r="D140" s="298"/>
      <c r="E140" s="298"/>
      <c r="F140" s="321" t="s">
        <v>899</v>
      </c>
      <c r="G140" s="298"/>
      <c r="H140" s="298" t="s">
        <v>935</v>
      </c>
      <c r="I140" s="298" t="s">
        <v>934</v>
      </c>
      <c r="J140" s="298"/>
      <c r="K140" s="346"/>
    </row>
    <row r="141" spans="2:11" s="1" customFormat="1" ht="15" customHeight="1">
      <c r="B141" s="343"/>
      <c r="C141" s="298" t="s">
        <v>42</v>
      </c>
      <c r="D141" s="298"/>
      <c r="E141" s="298"/>
      <c r="F141" s="321" t="s">
        <v>899</v>
      </c>
      <c r="G141" s="298"/>
      <c r="H141" s="298" t="s">
        <v>955</v>
      </c>
      <c r="I141" s="298" t="s">
        <v>934</v>
      </c>
      <c r="J141" s="298"/>
      <c r="K141" s="346"/>
    </row>
    <row r="142" spans="2:11" s="1" customFormat="1" ht="15" customHeight="1">
      <c r="B142" s="343"/>
      <c r="C142" s="298" t="s">
        <v>956</v>
      </c>
      <c r="D142" s="298"/>
      <c r="E142" s="298"/>
      <c r="F142" s="321" t="s">
        <v>899</v>
      </c>
      <c r="G142" s="298"/>
      <c r="H142" s="298" t="s">
        <v>957</v>
      </c>
      <c r="I142" s="298" t="s">
        <v>934</v>
      </c>
      <c r="J142" s="298"/>
      <c r="K142" s="346"/>
    </row>
    <row r="143" spans="2:11" s="1" customFormat="1" ht="15" customHeight="1">
      <c r="B143" s="347"/>
      <c r="C143" s="348"/>
      <c r="D143" s="348"/>
      <c r="E143" s="348"/>
      <c r="F143" s="348"/>
      <c r="G143" s="348"/>
      <c r="H143" s="348"/>
      <c r="I143" s="348"/>
      <c r="J143" s="348"/>
      <c r="K143" s="349"/>
    </row>
    <row r="144" spans="2:11" s="1" customFormat="1" ht="18.75" customHeight="1">
      <c r="B144" s="334"/>
      <c r="C144" s="334"/>
      <c r="D144" s="334"/>
      <c r="E144" s="334"/>
      <c r="F144" s="335"/>
      <c r="G144" s="334"/>
      <c r="H144" s="334"/>
      <c r="I144" s="334"/>
      <c r="J144" s="334"/>
      <c r="K144" s="334"/>
    </row>
    <row r="145" spans="2:11" s="1" customFormat="1" ht="18.75" customHeight="1">
      <c r="B145" s="306"/>
      <c r="C145" s="306"/>
      <c r="D145" s="306"/>
      <c r="E145" s="306"/>
      <c r="F145" s="306"/>
      <c r="G145" s="306"/>
      <c r="H145" s="306"/>
      <c r="I145" s="306"/>
      <c r="J145" s="306"/>
      <c r="K145" s="306"/>
    </row>
    <row r="146" spans="2:11" s="1" customFormat="1" ht="7.5" customHeight="1">
      <c r="B146" s="307"/>
      <c r="C146" s="308"/>
      <c r="D146" s="308"/>
      <c r="E146" s="308"/>
      <c r="F146" s="308"/>
      <c r="G146" s="308"/>
      <c r="H146" s="308"/>
      <c r="I146" s="308"/>
      <c r="J146" s="308"/>
      <c r="K146" s="309"/>
    </row>
    <row r="147" spans="2:11" s="1" customFormat="1" ht="45" customHeight="1">
      <c r="B147" s="310"/>
      <c r="C147" s="311" t="s">
        <v>958</v>
      </c>
      <c r="D147" s="311"/>
      <c r="E147" s="311"/>
      <c r="F147" s="311"/>
      <c r="G147" s="311"/>
      <c r="H147" s="311"/>
      <c r="I147" s="311"/>
      <c r="J147" s="311"/>
      <c r="K147" s="312"/>
    </row>
    <row r="148" spans="2:11" s="1" customFormat="1" ht="17.25" customHeight="1">
      <c r="B148" s="310"/>
      <c r="C148" s="313" t="s">
        <v>893</v>
      </c>
      <c r="D148" s="313"/>
      <c r="E148" s="313"/>
      <c r="F148" s="313" t="s">
        <v>894</v>
      </c>
      <c r="G148" s="314"/>
      <c r="H148" s="313" t="s">
        <v>58</v>
      </c>
      <c r="I148" s="313" t="s">
        <v>61</v>
      </c>
      <c r="J148" s="313" t="s">
        <v>895</v>
      </c>
      <c r="K148" s="312"/>
    </row>
    <row r="149" spans="2:11" s="1" customFormat="1" ht="17.25" customHeight="1">
      <c r="B149" s="310"/>
      <c r="C149" s="315" t="s">
        <v>896</v>
      </c>
      <c r="D149" s="315"/>
      <c r="E149" s="315"/>
      <c r="F149" s="316" t="s">
        <v>897</v>
      </c>
      <c r="G149" s="317"/>
      <c r="H149" s="315"/>
      <c r="I149" s="315"/>
      <c r="J149" s="315" t="s">
        <v>898</v>
      </c>
      <c r="K149" s="312"/>
    </row>
    <row r="150" spans="2:11" s="1" customFormat="1" ht="5.25" customHeight="1">
      <c r="B150" s="323"/>
      <c r="C150" s="318"/>
      <c r="D150" s="318"/>
      <c r="E150" s="318"/>
      <c r="F150" s="318"/>
      <c r="G150" s="319"/>
      <c r="H150" s="318"/>
      <c r="I150" s="318"/>
      <c r="J150" s="318"/>
      <c r="K150" s="346"/>
    </row>
    <row r="151" spans="2:11" s="1" customFormat="1" ht="15" customHeight="1">
      <c r="B151" s="323"/>
      <c r="C151" s="350" t="s">
        <v>902</v>
      </c>
      <c r="D151" s="298"/>
      <c r="E151" s="298"/>
      <c r="F151" s="351" t="s">
        <v>899</v>
      </c>
      <c r="G151" s="298"/>
      <c r="H151" s="350" t="s">
        <v>939</v>
      </c>
      <c r="I151" s="350" t="s">
        <v>901</v>
      </c>
      <c r="J151" s="350">
        <v>120</v>
      </c>
      <c r="K151" s="346"/>
    </row>
    <row r="152" spans="2:11" s="1" customFormat="1" ht="15" customHeight="1">
      <c r="B152" s="323"/>
      <c r="C152" s="350" t="s">
        <v>948</v>
      </c>
      <c r="D152" s="298"/>
      <c r="E152" s="298"/>
      <c r="F152" s="351" t="s">
        <v>899</v>
      </c>
      <c r="G152" s="298"/>
      <c r="H152" s="350" t="s">
        <v>959</v>
      </c>
      <c r="I152" s="350" t="s">
        <v>901</v>
      </c>
      <c r="J152" s="350" t="s">
        <v>950</v>
      </c>
      <c r="K152" s="346"/>
    </row>
    <row r="153" spans="2:11" s="1" customFormat="1" ht="15" customHeight="1">
      <c r="B153" s="323"/>
      <c r="C153" s="350" t="s">
        <v>847</v>
      </c>
      <c r="D153" s="298"/>
      <c r="E153" s="298"/>
      <c r="F153" s="351" t="s">
        <v>899</v>
      </c>
      <c r="G153" s="298"/>
      <c r="H153" s="350" t="s">
        <v>960</v>
      </c>
      <c r="I153" s="350" t="s">
        <v>901</v>
      </c>
      <c r="J153" s="350" t="s">
        <v>950</v>
      </c>
      <c r="K153" s="346"/>
    </row>
    <row r="154" spans="2:11" s="1" customFormat="1" ht="15" customHeight="1">
      <c r="B154" s="323"/>
      <c r="C154" s="350" t="s">
        <v>904</v>
      </c>
      <c r="D154" s="298"/>
      <c r="E154" s="298"/>
      <c r="F154" s="351" t="s">
        <v>905</v>
      </c>
      <c r="G154" s="298"/>
      <c r="H154" s="350" t="s">
        <v>939</v>
      </c>
      <c r="I154" s="350" t="s">
        <v>901</v>
      </c>
      <c r="J154" s="350">
        <v>50</v>
      </c>
      <c r="K154" s="346"/>
    </row>
    <row r="155" spans="2:11" s="1" customFormat="1" ht="15" customHeight="1">
      <c r="B155" s="323"/>
      <c r="C155" s="350" t="s">
        <v>907</v>
      </c>
      <c r="D155" s="298"/>
      <c r="E155" s="298"/>
      <c r="F155" s="351" t="s">
        <v>899</v>
      </c>
      <c r="G155" s="298"/>
      <c r="H155" s="350" t="s">
        <v>939</v>
      </c>
      <c r="I155" s="350" t="s">
        <v>909</v>
      </c>
      <c r="J155" s="350"/>
      <c r="K155" s="346"/>
    </row>
    <row r="156" spans="2:11" s="1" customFormat="1" ht="15" customHeight="1">
      <c r="B156" s="323"/>
      <c r="C156" s="350" t="s">
        <v>918</v>
      </c>
      <c r="D156" s="298"/>
      <c r="E156" s="298"/>
      <c r="F156" s="351" t="s">
        <v>905</v>
      </c>
      <c r="G156" s="298"/>
      <c r="H156" s="350" t="s">
        <v>939</v>
      </c>
      <c r="I156" s="350" t="s">
        <v>901</v>
      </c>
      <c r="J156" s="350">
        <v>50</v>
      </c>
      <c r="K156" s="346"/>
    </row>
    <row r="157" spans="2:11" s="1" customFormat="1" ht="15" customHeight="1">
      <c r="B157" s="323"/>
      <c r="C157" s="350" t="s">
        <v>926</v>
      </c>
      <c r="D157" s="298"/>
      <c r="E157" s="298"/>
      <c r="F157" s="351" t="s">
        <v>905</v>
      </c>
      <c r="G157" s="298"/>
      <c r="H157" s="350" t="s">
        <v>939</v>
      </c>
      <c r="I157" s="350" t="s">
        <v>901</v>
      </c>
      <c r="J157" s="350">
        <v>50</v>
      </c>
      <c r="K157" s="346"/>
    </row>
    <row r="158" spans="2:11" s="1" customFormat="1" ht="15" customHeight="1">
      <c r="B158" s="323"/>
      <c r="C158" s="350" t="s">
        <v>924</v>
      </c>
      <c r="D158" s="298"/>
      <c r="E158" s="298"/>
      <c r="F158" s="351" t="s">
        <v>905</v>
      </c>
      <c r="G158" s="298"/>
      <c r="H158" s="350" t="s">
        <v>939</v>
      </c>
      <c r="I158" s="350" t="s">
        <v>901</v>
      </c>
      <c r="J158" s="350">
        <v>50</v>
      </c>
      <c r="K158" s="346"/>
    </row>
    <row r="159" spans="2:11" s="1" customFormat="1" ht="15" customHeight="1">
      <c r="B159" s="323"/>
      <c r="C159" s="350" t="s">
        <v>96</v>
      </c>
      <c r="D159" s="298"/>
      <c r="E159" s="298"/>
      <c r="F159" s="351" t="s">
        <v>899</v>
      </c>
      <c r="G159" s="298"/>
      <c r="H159" s="350" t="s">
        <v>961</v>
      </c>
      <c r="I159" s="350" t="s">
        <v>901</v>
      </c>
      <c r="J159" s="350" t="s">
        <v>962</v>
      </c>
      <c r="K159" s="346"/>
    </row>
    <row r="160" spans="2:11" s="1" customFormat="1" ht="15" customHeight="1">
      <c r="B160" s="323"/>
      <c r="C160" s="350" t="s">
        <v>963</v>
      </c>
      <c r="D160" s="298"/>
      <c r="E160" s="298"/>
      <c r="F160" s="351" t="s">
        <v>899</v>
      </c>
      <c r="G160" s="298"/>
      <c r="H160" s="350" t="s">
        <v>964</v>
      </c>
      <c r="I160" s="350" t="s">
        <v>934</v>
      </c>
      <c r="J160" s="350"/>
      <c r="K160" s="346"/>
    </row>
    <row r="161" spans="2:11" s="1" customFormat="1" ht="15" customHeight="1">
      <c r="B161" s="352"/>
      <c r="C161" s="332"/>
      <c r="D161" s="332"/>
      <c r="E161" s="332"/>
      <c r="F161" s="332"/>
      <c r="G161" s="332"/>
      <c r="H161" s="332"/>
      <c r="I161" s="332"/>
      <c r="J161" s="332"/>
      <c r="K161" s="353"/>
    </row>
    <row r="162" spans="2:11" s="1" customFormat="1" ht="18.75" customHeight="1">
      <c r="B162" s="334"/>
      <c r="C162" s="344"/>
      <c r="D162" s="344"/>
      <c r="E162" s="344"/>
      <c r="F162" s="354"/>
      <c r="G162" s="344"/>
      <c r="H162" s="344"/>
      <c r="I162" s="344"/>
      <c r="J162" s="344"/>
      <c r="K162" s="334"/>
    </row>
    <row r="163" spans="2:11" s="1" customFormat="1" ht="18.75" customHeight="1">
      <c r="B163" s="306"/>
      <c r="C163" s="306"/>
      <c r="D163" s="306"/>
      <c r="E163" s="306"/>
      <c r="F163" s="306"/>
      <c r="G163" s="306"/>
      <c r="H163" s="306"/>
      <c r="I163" s="306"/>
      <c r="J163" s="306"/>
      <c r="K163" s="306"/>
    </row>
    <row r="164" spans="2:11" s="1" customFormat="1" ht="7.5" customHeight="1">
      <c r="B164" s="285"/>
      <c r="C164" s="286"/>
      <c r="D164" s="286"/>
      <c r="E164" s="286"/>
      <c r="F164" s="286"/>
      <c r="G164" s="286"/>
      <c r="H164" s="286"/>
      <c r="I164" s="286"/>
      <c r="J164" s="286"/>
      <c r="K164" s="287"/>
    </row>
    <row r="165" spans="2:11" s="1" customFormat="1" ht="45" customHeight="1">
      <c r="B165" s="288"/>
      <c r="C165" s="289" t="s">
        <v>965</v>
      </c>
      <c r="D165" s="289"/>
      <c r="E165" s="289"/>
      <c r="F165" s="289"/>
      <c r="G165" s="289"/>
      <c r="H165" s="289"/>
      <c r="I165" s="289"/>
      <c r="J165" s="289"/>
      <c r="K165" s="290"/>
    </row>
    <row r="166" spans="2:11" s="1" customFormat="1" ht="17.25" customHeight="1">
      <c r="B166" s="288"/>
      <c r="C166" s="313" t="s">
        <v>893</v>
      </c>
      <c r="D166" s="313"/>
      <c r="E166" s="313"/>
      <c r="F166" s="313" t="s">
        <v>894</v>
      </c>
      <c r="G166" s="355"/>
      <c r="H166" s="356" t="s">
        <v>58</v>
      </c>
      <c r="I166" s="356" t="s">
        <v>61</v>
      </c>
      <c r="J166" s="313" t="s">
        <v>895</v>
      </c>
      <c r="K166" s="290"/>
    </row>
    <row r="167" spans="2:11" s="1" customFormat="1" ht="17.25" customHeight="1">
      <c r="B167" s="291"/>
      <c r="C167" s="315" t="s">
        <v>896</v>
      </c>
      <c r="D167" s="315"/>
      <c r="E167" s="315"/>
      <c r="F167" s="316" t="s">
        <v>897</v>
      </c>
      <c r="G167" s="357"/>
      <c r="H167" s="358"/>
      <c r="I167" s="358"/>
      <c r="J167" s="315" t="s">
        <v>898</v>
      </c>
      <c r="K167" s="293"/>
    </row>
    <row r="168" spans="2:11" s="1" customFormat="1" ht="5.25" customHeight="1">
      <c r="B168" s="323"/>
      <c r="C168" s="318"/>
      <c r="D168" s="318"/>
      <c r="E168" s="318"/>
      <c r="F168" s="318"/>
      <c r="G168" s="319"/>
      <c r="H168" s="318"/>
      <c r="I168" s="318"/>
      <c r="J168" s="318"/>
      <c r="K168" s="346"/>
    </row>
    <row r="169" spans="2:11" s="1" customFormat="1" ht="15" customHeight="1">
      <c r="B169" s="323"/>
      <c r="C169" s="298" t="s">
        <v>902</v>
      </c>
      <c r="D169" s="298"/>
      <c r="E169" s="298"/>
      <c r="F169" s="321" t="s">
        <v>899</v>
      </c>
      <c r="G169" s="298"/>
      <c r="H169" s="298" t="s">
        <v>939</v>
      </c>
      <c r="I169" s="298" t="s">
        <v>901</v>
      </c>
      <c r="J169" s="298">
        <v>120</v>
      </c>
      <c r="K169" s="346"/>
    </row>
    <row r="170" spans="2:11" s="1" customFormat="1" ht="15" customHeight="1">
      <c r="B170" s="323"/>
      <c r="C170" s="298" t="s">
        <v>948</v>
      </c>
      <c r="D170" s="298"/>
      <c r="E170" s="298"/>
      <c r="F170" s="321" t="s">
        <v>899</v>
      </c>
      <c r="G170" s="298"/>
      <c r="H170" s="298" t="s">
        <v>949</v>
      </c>
      <c r="I170" s="298" t="s">
        <v>901</v>
      </c>
      <c r="J170" s="298" t="s">
        <v>950</v>
      </c>
      <c r="K170" s="346"/>
    </row>
    <row r="171" spans="2:11" s="1" customFormat="1" ht="15" customHeight="1">
      <c r="B171" s="323"/>
      <c r="C171" s="298" t="s">
        <v>847</v>
      </c>
      <c r="D171" s="298"/>
      <c r="E171" s="298"/>
      <c r="F171" s="321" t="s">
        <v>899</v>
      </c>
      <c r="G171" s="298"/>
      <c r="H171" s="298" t="s">
        <v>966</v>
      </c>
      <c r="I171" s="298" t="s">
        <v>901</v>
      </c>
      <c r="J171" s="298" t="s">
        <v>950</v>
      </c>
      <c r="K171" s="346"/>
    </row>
    <row r="172" spans="2:11" s="1" customFormat="1" ht="15" customHeight="1">
      <c r="B172" s="323"/>
      <c r="C172" s="298" t="s">
        <v>904</v>
      </c>
      <c r="D172" s="298"/>
      <c r="E172" s="298"/>
      <c r="F172" s="321" t="s">
        <v>905</v>
      </c>
      <c r="G172" s="298"/>
      <c r="H172" s="298" t="s">
        <v>966</v>
      </c>
      <c r="I172" s="298" t="s">
        <v>901</v>
      </c>
      <c r="J172" s="298">
        <v>50</v>
      </c>
      <c r="K172" s="346"/>
    </row>
    <row r="173" spans="2:11" s="1" customFormat="1" ht="15" customHeight="1">
      <c r="B173" s="323"/>
      <c r="C173" s="298" t="s">
        <v>907</v>
      </c>
      <c r="D173" s="298"/>
      <c r="E173" s="298"/>
      <c r="F173" s="321" t="s">
        <v>899</v>
      </c>
      <c r="G173" s="298"/>
      <c r="H173" s="298" t="s">
        <v>966</v>
      </c>
      <c r="I173" s="298" t="s">
        <v>909</v>
      </c>
      <c r="J173" s="298"/>
      <c r="K173" s="346"/>
    </row>
    <row r="174" spans="2:11" s="1" customFormat="1" ht="15" customHeight="1">
      <c r="B174" s="323"/>
      <c r="C174" s="298" t="s">
        <v>918</v>
      </c>
      <c r="D174" s="298"/>
      <c r="E174" s="298"/>
      <c r="F174" s="321" t="s">
        <v>905</v>
      </c>
      <c r="G174" s="298"/>
      <c r="H174" s="298" t="s">
        <v>966</v>
      </c>
      <c r="I174" s="298" t="s">
        <v>901</v>
      </c>
      <c r="J174" s="298">
        <v>50</v>
      </c>
      <c r="K174" s="346"/>
    </row>
    <row r="175" spans="2:11" s="1" customFormat="1" ht="15" customHeight="1">
      <c r="B175" s="323"/>
      <c r="C175" s="298" t="s">
        <v>926</v>
      </c>
      <c r="D175" s="298"/>
      <c r="E175" s="298"/>
      <c r="F175" s="321" t="s">
        <v>905</v>
      </c>
      <c r="G175" s="298"/>
      <c r="H175" s="298" t="s">
        <v>966</v>
      </c>
      <c r="I175" s="298" t="s">
        <v>901</v>
      </c>
      <c r="J175" s="298">
        <v>50</v>
      </c>
      <c r="K175" s="346"/>
    </row>
    <row r="176" spans="2:11" s="1" customFormat="1" ht="15" customHeight="1">
      <c r="B176" s="323"/>
      <c r="C176" s="298" t="s">
        <v>924</v>
      </c>
      <c r="D176" s="298"/>
      <c r="E176" s="298"/>
      <c r="F176" s="321" t="s">
        <v>905</v>
      </c>
      <c r="G176" s="298"/>
      <c r="H176" s="298" t="s">
        <v>966</v>
      </c>
      <c r="I176" s="298" t="s">
        <v>901</v>
      </c>
      <c r="J176" s="298">
        <v>50</v>
      </c>
      <c r="K176" s="346"/>
    </row>
    <row r="177" spans="2:11" s="1" customFormat="1" ht="15" customHeight="1">
      <c r="B177" s="323"/>
      <c r="C177" s="298" t="s">
        <v>119</v>
      </c>
      <c r="D177" s="298"/>
      <c r="E177" s="298"/>
      <c r="F177" s="321" t="s">
        <v>899</v>
      </c>
      <c r="G177" s="298"/>
      <c r="H177" s="298" t="s">
        <v>967</v>
      </c>
      <c r="I177" s="298" t="s">
        <v>968</v>
      </c>
      <c r="J177" s="298"/>
      <c r="K177" s="346"/>
    </row>
    <row r="178" spans="2:11" s="1" customFormat="1" ht="15" customHeight="1">
      <c r="B178" s="323"/>
      <c r="C178" s="298" t="s">
        <v>61</v>
      </c>
      <c r="D178" s="298"/>
      <c r="E178" s="298"/>
      <c r="F178" s="321" t="s">
        <v>899</v>
      </c>
      <c r="G178" s="298"/>
      <c r="H178" s="298" t="s">
        <v>969</v>
      </c>
      <c r="I178" s="298" t="s">
        <v>970</v>
      </c>
      <c r="J178" s="298">
        <v>1</v>
      </c>
      <c r="K178" s="346"/>
    </row>
    <row r="179" spans="2:11" s="1" customFormat="1" ht="15" customHeight="1">
      <c r="B179" s="323"/>
      <c r="C179" s="298" t="s">
        <v>57</v>
      </c>
      <c r="D179" s="298"/>
      <c r="E179" s="298"/>
      <c r="F179" s="321" t="s">
        <v>899</v>
      </c>
      <c r="G179" s="298"/>
      <c r="H179" s="298" t="s">
        <v>971</v>
      </c>
      <c r="I179" s="298" t="s">
        <v>901</v>
      </c>
      <c r="J179" s="298">
        <v>20</v>
      </c>
      <c r="K179" s="346"/>
    </row>
    <row r="180" spans="2:11" s="1" customFormat="1" ht="15" customHeight="1">
      <c r="B180" s="323"/>
      <c r="C180" s="298" t="s">
        <v>58</v>
      </c>
      <c r="D180" s="298"/>
      <c r="E180" s="298"/>
      <c r="F180" s="321" t="s">
        <v>899</v>
      </c>
      <c r="G180" s="298"/>
      <c r="H180" s="298" t="s">
        <v>972</v>
      </c>
      <c r="I180" s="298" t="s">
        <v>901</v>
      </c>
      <c r="J180" s="298">
        <v>255</v>
      </c>
      <c r="K180" s="346"/>
    </row>
    <row r="181" spans="2:11" s="1" customFormat="1" ht="15" customHeight="1">
      <c r="B181" s="323"/>
      <c r="C181" s="298" t="s">
        <v>120</v>
      </c>
      <c r="D181" s="298"/>
      <c r="E181" s="298"/>
      <c r="F181" s="321" t="s">
        <v>899</v>
      </c>
      <c r="G181" s="298"/>
      <c r="H181" s="298" t="s">
        <v>863</v>
      </c>
      <c r="I181" s="298" t="s">
        <v>901</v>
      </c>
      <c r="J181" s="298">
        <v>10</v>
      </c>
      <c r="K181" s="346"/>
    </row>
    <row r="182" spans="2:11" s="1" customFormat="1" ht="15" customHeight="1">
      <c r="B182" s="323"/>
      <c r="C182" s="298" t="s">
        <v>121</v>
      </c>
      <c r="D182" s="298"/>
      <c r="E182" s="298"/>
      <c r="F182" s="321" t="s">
        <v>899</v>
      </c>
      <c r="G182" s="298"/>
      <c r="H182" s="298" t="s">
        <v>973</v>
      </c>
      <c r="I182" s="298" t="s">
        <v>934</v>
      </c>
      <c r="J182" s="298"/>
      <c r="K182" s="346"/>
    </row>
    <row r="183" spans="2:11" s="1" customFormat="1" ht="15" customHeight="1">
      <c r="B183" s="323"/>
      <c r="C183" s="298" t="s">
        <v>974</v>
      </c>
      <c r="D183" s="298"/>
      <c r="E183" s="298"/>
      <c r="F183" s="321" t="s">
        <v>899</v>
      </c>
      <c r="G183" s="298"/>
      <c r="H183" s="298" t="s">
        <v>975</v>
      </c>
      <c r="I183" s="298" t="s">
        <v>934</v>
      </c>
      <c r="J183" s="298"/>
      <c r="K183" s="346"/>
    </row>
    <row r="184" spans="2:11" s="1" customFormat="1" ht="15" customHeight="1">
      <c r="B184" s="323"/>
      <c r="C184" s="298" t="s">
        <v>963</v>
      </c>
      <c r="D184" s="298"/>
      <c r="E184" s="298"/>
      <c r="F184" s="321" t="s">
        <v>899</v>
      </c>
      <c r="G184" s="298"/>
      <c r="H184" s="298" t="s">
        <v>976</v>
      </c>
      <c r="I184" s="298" t="s">
        <v>934</v>
      </c>
      <c r="J184" s="298"/>
      <c r="K184" s="346"/>
    </row>
    <row r="185" spans="2:11" s="1" customFormat="1" ht="15" customHeight="1">
      <c r="B185" s="323"/>
      <c r="C185" s="298" t="s">
        <v>123</v>
      </c>
      <c r="D185" s="298"/>
      <c r="E185" s="298"/>
      <c r="F185" s="321" t="s">
        <v>905</v>
      </c>
      <c r="G185" s="298"/>
      <c r="H185" s="298" t="s">
        <v>977</v>
      </c>
      <c r="I185" s="298" t="s">
        <v>901</v>
      </c>
      <c r="J185" s="298">
        <v>50</v>
      </c>
      <c r="K185" s="346"/>
    </row>
    <row r="186" spans="2:11" s="1" customFormat="1" ht="15" customHeight="1">
      <c r="B186" s="323"/>
      <c r="C186" s="298" t="s">
        <v>978</v>
      </c>
      <c r="D186" s="298"/>
      <c r="E186" s="298"/>
      <c r="F186" s="321" t="s">
        <v>905</v>
      </c>
      <c r="G186" s="298"/>
      <c r="H186" s="298" t="s">
        <v>979</v>
      </c>
      <c r="I186" s="298" t="s">
        <v>980</v>
      </c>
      <c r="J186" s="298"/>
      <c r="K186" s="346"/>
    </row>
    <row r="187" spans="2:11" s="1" customFormat="1" ht="15" customHeight="1">
      <c r="B187" s="323"/>
      <c r="C187" s="298" t="s">
        <v>981</v>
      </c>
      <c r="D187" s="298"/>
      <c r="E187" s="298"/>
      <c r="F187" s="321" t="s">
        <v>905</v>
      </c>
      <c r="G187" s="298"/>
      <c r="H187" s="298" t="s">
        <v>982</v>
      </c>
      <c r="I187" s="298" t="s">
        <v>980</v>
      </c>
      <c r="J187" s="298"/>
      <c r="K187" s="346"/>
    </row>
    <row r="188" spans="2:11" s="1" customFormat="1" ht="15" customHeight="1">
      <c r="B188" s="323"/>
      <c r="C188" s="298" t="s">
        <v>983</v>
      </c>
      <c r="D188" s="298"/>
      <c r="E188" s="298"/>
      <c r="F188" s="321" t="s">
        <v>905</v>
      </c>
      <c r="G188" s="298"/>
      <c r="H188" s="298" t="s">
        <v>984</v>
      </c>
      <c r="I188" s="298" t="s">
        <v>980</v>
      </c>
      <c r="J188" s="298"/>
      <c r="K188" s="346"/>
    </row>
    <row r="189" spans="2:11" s="1" customFormat="1" ht="15" customHeight="1">
      <c r="B189" s="323"/>
      <c r="C189" s="359" t="s">
        <v>985</v>
      </c>
      <c r="D189" s="298"/>
      <c r="E189" s="298"/>
      <c r="F189" s="321" t="s">
        <v>905</v>
      </c>
      <c r="G189" s="298"/>
      <c r="H189" s="298" t="s">
        <v>986</v>
      </c>
      <c r="I189" s="298" t="s">
        <v>987</v>
      </c>
      <c r="J189" s="360" t="s">
        <v>988</v>
      </c>
      <c r="K189" s="346"/>
    </row>
    <row r="190" spans="2:11" s="1" customFormat="1" ht="15" customHeight="1">
      <c r="B190" s="323"/>
      <c r="C190" s="359" t="s">
        <v>46</v>
      </c>
      <c r="D190" s="298"/>
      <c r="E190" s="298"/>
      <c r="F190" s="321" t="s">
        <v>899</v>
      </c>
      <c r="G190" s="298"/>
      <c r="H190" s="295" t="s">
        <v>989</v>
      </c>
      <c r="I190" s="298" t="s">
        <v>990</v>
      </c>
      <c r="J190" s="298"/>
      <c r="K190" s="346"/>
    </row>
    <row r="191" spans="2:11" s="1" customFormat="1" ht="15" customHeight="1">
      <c r="B191" s="323"/>
      <c r="C191" s="359" t="s">
        <v>991</v>
      </c>
      <c r="D191" s="298"/>
      <c r="E191" s="298"/>
      <c r="F191" s="321" t="s">
        <v>899</v>
      </c>
      <c r="G191" s="298"/>
      <c r="H191" s="298" t="s">
        <v>992</v>
      </c>
      <c r="I191" s="298" t="s">
        <v>934</v>
      </c>
      <c r="J191" s="298"/>
      <c r="K191" s="346"/>
    </row>
    <row r="192" spans="2:11" s="1" customFormat="1" ht="15" customHeight="1">
      <c r="B192" s="323"/>
      <c r="C192" s="359" t="s">
        <v>993</v>
      </c>
      <c r="D192" s="298"/>
      <c r="E192" s="298"/>
      <c r="F192" s="321" t="s">
        <v>899</v>
      </c>
      <c r="G192" s="298"/>
      <c r="H192" s="298" t="s">
        <v>994</v>
      </c>
      <c r="I192" s="298" t="s">
        <v>934</v>
      </c>
      <c r="J192" s="298"/>
      <c r="K192" s="346"/>
    </row>
    <row r="193" spans="2:11" s="1" customFormat="1" ht="15" customHeight="1">
      <c r="B193" s="323"/>
      <c r="C193" s="359" t="s">
        <v>995</v>
      </c>
      <c r="D193" s="298"/>
      <c r="E193" s="298"/>
      <c r="F193" s="321" t="s">
        <v>905</v>
      </c>
      <c r="G193" s="298"/>
      <c r="H193" s="298" t="s">
        <v>996</v>
      </c>
      <c r="I193" s="298" t="s">
        <v>934</v>
      </c>
      <c r="J193" s="298"/>
      <c r="K193" s="346"/>
    </row>
    <row r="194" spans="2:11" s="1" customFormat="1" ht="15" customHeight="1">
      <c r="B194" s="352"/>
      <c r="C194" s="361"/>
      <c r="D194" s="332"/>
      <c r="E194" s="332"/>
      <c r="F194" s="332"/>
      <c r="G194" s="332"/>
      <c r="H194" s="332"/>
      <c r="I194" s="332"/>
      <c r="J194" s="332"/>
      <c r="K194" s="353"/>
    </row>
    <row r="195" spans="2:11" s="1" customFormat="1" ht="18.75" customHeight="1">
      <c r="B195" s="334"/>
      <c r="C195" s="344"/>
      <c r="D195" s="344"/>
      <c r="E195" s="344"/>
      <c r="F195" s="354"/>
      <c r="G195" s="344"/>
      <c r="H195" s="344"/>
      <c r="I195" s="344"/>
      <c r="J195" s="344"/>
      <c r="K195" s="334"/>
    </row>
    <row r="196" spans="2:11" s="1" customFormat="1" ht="18.75" customHeight="1">
      <c r="B196" s="334"/>
      <c r="C196" s="344"/>
      <c r="D196" s="344"/>
      <c r="E196" s="344"/>
      <c r="F196" s="354"/>
      <c r="G196" s="344"/>
      <c r="H196" s="344"/>
      <c r="I196" s="344"/>
      <c r="J196" s="344"/>
      <c r="K196" s="334"/>
    </row>
    <row r="197" spans="2:11" s="1" customFormat="1" ht="18.75" customHeight="1">
      <c r="B197" s="306"/>
      <c r="C197" s="306"/>
      <c r="D197" s="306"/>
      <c r="E197" s="306"/>
      <c r="F197" s="306"/>
      <c r="G197" s="306"/>
      <c r="H197" s="306"/>
      <c r="I197" s="306"/>
      <c r="J197" s="306"/>
      <c r="K197" s="306"/>
    </row>
    <row r="198" spans="2:11" s="1" customFormat="1" ht="13.5">
      <c r="B198" s="285"/>
      <c r="C198" s="286"/>
      <c r="D198" s="286"/>
      <c r="E198" s="286"/>
      <c r="F198" s="286"/>
      <c r="G198" s="286"/>
      <c r="H198" s="286"/>
      <c r="I198" s="286"/>
      <c r="J198" s="286"/>
      <c r="K198" s="287"/>
    </row>
    <row r="199" spans="2:11" s="1" customFormat="1" ht="21">
      <c r="B199" s="288"/>
      <c r="C199" s="289" t="s">
        <v>997</v>
      </c>
      <c r="D199" s="289"/>
      <c r="E199" s="289"/>
      <c r="F199" s="289"/>
      <c r="G199" s="289"/>
      <c r="H199" s="289"/>
      <c r="I199" s="289"/>
      <c r="J199" s="289"/>
      <c r="K199" s="290"/>
    </row>
    <row r="200" spans="2:11" s="1" customFormat="1" ht="25.5" customHeight="1">
      <c r="B200" s="288"/>
      <c r="C200" s="362" t="s">
        <v>998</v>
      </c>
      <c r="D200" s="362"/>
      <c r="E200" s="362"/>
      <c r="F200" s="362" t="s">
        <v>999</v>
      </c>
      <c r="G200" s="363"/>
      <c r="H200" s="362" t="s">
        <v>1000</v>
      </c>
      <c r="I200" s="362"/>
      <c r="J200" s="362"/>
      <c r="K200" s="290"/>
    </row>
    <row r="201" spans="2:11" s="1" customFormat="1" ht="5.25" customHeight="1">
      <c r="B201" s="323"/>
      <c r="C201" s="318"/>
      <c r="D201" s="318"/>
      <c r="E201" s="318"/>
      <c r="F201" s="318"/>
      <c r="G201" s="344"/>
      <c r="H201" s="318"/>
      <c r="I201" s="318"/>
      <c r="J201" s="318"/>
      <c r="K201" s="346"/>
    </row>
    <row r="202" spans="2:11" s="1" customFormat="1" ht="15" customHeight="1">
      <c r="B202" s="323"/>
      <c r="C202" s="298" t="s">
        <v>990</v>
      </c>
      <c r="D202" s="298"/>
      <c r="E202" s="298"/>
      <c r="F202" s="321" t="s">
        <v>47</v>
      </c>
      <c r="G202" s="298"/>
      <c r="H202" s="298" t="s">
        <v>1001</v>
      </c>
      <c r="I202" s="298"/>
      <c r="J202" s="298"/>
      <c r="K202" s="346"/>
    </row>
    <row r="203" spans="2:11" s="1" customFormat="1" ht="15" customHeight="1">
      <c r="B203" s="323"/>
      <c r="C203" s="298"/>
      <c r="D203" s="298"/>
      <c r="E203" s="298"/>
      <c r="F203" s="321" t="s">
        <v>48</v>
      </c>
      <c r="G203" s="298"/>
      <c r="H203" s="298" t="s">
        <v>1002</v>
      </c>
      <c r="I203" s="298"/>
      <c r="J203" s="298"/>
      <c r="K203" s="346"/>
    </row>
    <row r="204" spans="2:11" s="1" customFormat="1" ht="15" customHeight="1">
      <c r="B204" s="323"/>
      <c r="C204" s="298"/>
      <c r="D204" s="298"/>
      <c r="E204" s="298"/>
      <c r="F204" s="321" t="s">
        <v>51</v>
      </c>
      <c r="G204" s="298"/>
      <c r="H204" s="298" t="s">
        <v>1003</v>
      </c>
      <c r="I204" s="298"/>
      <c r="J204" s="298"/>
      <c r="K204" s="346"/>
    </row>
    <row r="205" spans="2:11" s="1" customFormat="1" ht="15" customHeight="1">
      <c r="B205" s="323"/>
      <c r="C205" s="298"/>
      <c r="D205" s="298"/>
      <c r="E205" s="298"/>
      <c r="F205" s="321" t="s">
        <v>49</v>
      </c>
      <c r="G205" s="298"/>
      <c r="H205" s="298" t="s">
        <v>1004</v>
      </c>
      <c r="I205" s="298"/>
      <c r="J205" s="298"/>
      <c r="K205" s="346"/>
    </row>
    <row r="206" spans="2:11" s="1" customFormat="1" ht="15" customHeight="1">
      <c r="B206" s="323"/>
      <c r="C206" s="298"/>
      <c r="D206" s="298"/>
      <c r="E206" s="298"/>
      <c r="F206" s="321" t="s">
        <v>50</v>
      </c>
      <c r="G206" s="298"/>
      <c r="H206" s="298" t="s">
        <v>1005</v>
      </c>
      <c r="I206" s="298"/>
      <c r="J206" s="298"/>
      <c r="K206" s="346"/>
    </row>
    <row r="207" spans="2:11" s="1" customFormat="1" ht="15" customHeight="1">
      <c r="B207" s="323"/>
      <c r="C207" s="298"/>
      <c r="D207" s="298"/>
      <c r="E207" s="298"/>
      <c r="F207" s="321"/>
      <c r="G207" s="298"/>
      <c r="H207" s="298"/>
      <c r="I207" s="298"/>
      <c r="J207" s="298"/>
      <c r="K207" s="346"/>
    </row>
    <row r="208" spans="2:11" s="1" customFormat="1" ht="15" customHeight="1">
      <c r="B208" s="323"/>
      <c r="C208" s="298" t="s">
        <v>946</v>
      </c>
      <c r="D208" s="298"/>
      <c r="E208" s="298"/>
      <c r="F208" s="321" t="s">
        <v>83</v>
      </c>
      <c r="G208" s="298"/>
      <c r="H208" s="298" t="s">
        <v>1006</v>
      </c>
      <c r="I208" s="298"/>
      <c r="J208" s="298"/>
      <c r="K208" s="346"/>
    </row>
    <row r="209" spans="2:11" s="1" customFormat="1" ht="15" customHeight="1">
      <c r="B209" s="323"/>
      <c r="C209" s="298"/>
      <c r="D209" s="298"/>
      <c r="E209" s="298"/>
      <c r="F209" s="321" t="s">
        <v>841</v>
      </c>
      <c r="G209" s="298"/>
      <c r="H209" s="298" t="s">
        <v>842</v>
      </c>
      <c r="I209" s="298"/>
      <c r="J209" s="298"/>
      <c r="K209" s="346"/>
    </row>
    <row r="210" spans="2:11" s="1" customFormat="1" ht="15" customHeight="1">
      <c r="B210" s="323"/>
      <c r="C210" s="298"/>
      <c r="D210" s="298"/>
      <c r="E210" s="298"/>
      <c r="F210" s="321" t="s">
        <v>839</v>
      </c>
      <c r="G210" s="298"/>
      <c r="H210" s="298" t="s">
        <v>1007</v>
      </c>
      <c r="I210" s="298"/>
      <c r="J210" s="298"/>
      <c r="K210" s="346"/>
    </row>
    <row r="211" spans="2:11" s="1" customFormat="1" ht="15" customHeight="1">
      <c r="B211" s="364"/>
      <c r="C211" s="298"/>
      <c r="D211" s="298"/>
      <c r="E211" s="298"/>
      <c r="F211" s="321" t="s">
        <v>843</v>
      </c>
      <c r="G211" s="359"/>
      <c r="H211" s="350" t="s">
        <v>844</v>
      </c>
      <c r="I211" s="350"/>
      <c r="J211" s="350"/>
      <c r="K211" s="365"/>
    </row>
    <row r="212" spans="2:11" s="1" customFormat="1" ht="15" customHeight="1">
      <c r="B212" s="364"/>
      <c r="C212" s="298"/>
      <c r="D212" s="298"/>
      <c r="E212" s="298"/>
      <c r="F212" s="321" t="s">
        <v>845</v>
      </c>
      <c r="G212" s="359"/>
      <c r="H212" s="350" t="s">
        <v>1008</v>
      </c>
      <c r="I212" s="350"/>
      <c r="J212" s="350"/>
      <c r="K212" s="365"/>
    </row>
    <row r="213" spans="2:11" s="1" customFormat="1" ht="15" customHeight="1">
      <c r="B213" s="364"/>
      <c r="C213" s="298"/>
      <c r="D213" s="298"/>
      <c r="E213" s="298"/>
      <c r="F213" s="321"/>
      <c r="G213" s="359"/>
      <c r="H213" s="350"/>
      <c r="I213" s="350"/>
      <c r="J213" s="350"/>
      <c r="K213" s="365"/>
    </row>
    <row r="214" spans="2:11" s="1" customFormat="1" ht="15" customHeight="1">
      <c r="B214" s="364"/>
      <c r="C214" s="298" t="s">
        <v>970</v>
      </c>
      <c r="D214" s="298"/>
      <c r="E214" s="298"/>
      <c r="F214" s="321">
        <v>1</v>
      </c>
      <c r="G214" s="359"/>
      <c r="H214" s="350" t="s">
        <v>1009</v>
      </c>
      <c r="I214" s="350"/>
      <c r="J214" s="350"/>
      <c r="K214" s="365"/>
    </row>
    <row r="215" spans="2:11" s="1" customFormat="1" ht="15" customHeight="1">
      <c r="B215" s="364"/>
      <c r="C215" s="298"/>
      <c r="D215" s="298"/>
      <c r="E215" s="298"/>
      <c r="F215" s="321">
        <v>2</v>
      </c>
      <c r="G215" s="359"/>
      <c r="H215" s="350" t="s">
        <v>1010</v>
      </c>
      <c r="I215" s="350"/>
      <c r="J215" s="350"/>
      <c r="K215" s="365"/>
    </row>
    <row r="216" spans="2:11" s="1" customFormat="1" ht="15" customHeight="1">
      <c r="B216" s="364"/>
      <c r="C216" s="298"/>
      <c r="D216" s="298"/>
      <c r="E216" s="298"/>
      <c r="F216" s="321">
        <v>3</v>
      </c>
      <c r="G216" s="359"/>
      <c r="H216" s="350" t="s">
        <v>1011</v>
      </c>
      <c r="I216" s="350"/>
      <c r="J216" s="350"/>
      <c r="K216" s="365"/>
    </row>
    <row r="217" spans="2:11" s="1" customFormat="1" ht="15" customHeight="1">
      <c r="B217" s="364"/>
      <c r="C217" s="298"/>
      <c r="D217" s="298"/>
      <c r="E217" s="298"/>
      <c r="F217" s="321">
        <v>4</v>
      </c>
      <c r="G217" s="359"/>
      <c r="H217" s="350" t="s">
        <v>1012</v>
      </c>
      <c r="I217" s="350"/>
      <c r="J217" s="350"/>
      <c r="K217" s="365"/>
    </row>
    <row r="218" spans="2:11" s="1" customFormat="1" ht="12.75" customHeight="1">
      <c r="B218" s="366"/>
      <c r="C218" s="367"/>
      <c r="D218" s="367"/>
      <c r="E218" s="367"/>
      <c r="F218" s="367"/>
      <c r="G218" s="367"/>
      <c r="H218" s="367"/>
      <c r="I218" s="367"/>
      <c r="J218" s="367"/>
      <c r="K218" s="36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JANA-NTB\Jana</dc:creator>
  <cp:keywords/>
  <dc:description/>
  <cp:lastModifiedBy>JANA-NTB\Jana</cp:lastModifiedBy>
  <dcterms:created xsi:type="dcterms:W3CDTF">2023-07-07T11:20:50Z</dcterms:created>
  <dcterms:modified xsi:type="dcterms:W3CDTF">2023-07-07T11:20:53Z</dcterms:modified>
  <cp:category/>
  <cp:version/>
  <cp:contentType/>
  <cp:contentStatus/>
</cp:coreProperties>
</file>