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/>
  <mc:AlternateContent xmlns:mc="http://schemas.openxmlformats.org/markup-compatibility/2006">
    <mc:Choice Requires="x15">
      <x15ac:absPath xmlns:x15ac="http://schemas.microsoft.com/office/spreadsheetml/2010/11/ac" url="C:\Users\u3519\Desktop\2023 OZVZ\Hřiště Lysůvky odkanalizování objektu\"/>
    </mc:Choice>
  </mc:AlternateContent>
  <xr:revisionPtr revIDLastSave="0" documentId="8_{834AAA11-25E8-4A3A-9102-1F0C9F0E97E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kapitulace stavby" sheetId="1" r:id="rId1"/>
    <sheet name="KL-5-23(1) - Č.p119, hřiš..." sheetId="2" r:id="rId2"/>
  </sheets>
  <definedNames>
    <definedName name="_xlnm._FilterDatabase" localSheetId="1" hidden="1">'KL-5-23(1) - Č.p119, hřiš...'!$C$124:$K$246</definedName>
    <definedName name="_xlnm.Print_Titles" localSheetId="1">'KL-5-23(1) - Č.p119, hřiš...'!$124:$124</definedName>
    <definedName name="_xlnm.Print_Titles" localSheetId="0">'Rekapitulace stavby'!$92:$92</definedName>
    <definedName name="_xlnm.Print_Area" localSheetId="1">'KL-5-23(1) - Č.p119, hřiš...'!$C$4:$J$76,'KL-5-23(1) - Č.p119, hřiš...'!$C$82:$J$108,'KL-5-23(1) - Č.p119, hřiš...'!$C$114:$J$246</definedName>
    <definedName name="_xlnm.Print_Area" localSheetId="0">'Rekapitulace stavby'!$D$4:$AO$76,'Rekapitulace stavby'!$C$82:$AQ$96</definedName>
  </definedNames>
  <calcPr calcId="191029"/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 s="1"/>
  <c r="BI245" i="2"/>
  <c r="BH245" i="2"/>
  <c r="BG245" i="2"/>
  <c r="BF245" i="2"/>
  <c r="T245" i="2"/>
  <c r="R245" i="2"/>
  <c r="P245" i="2"/>
  <c r="BI243" i="2"/>
  <c r="BH243" i="2"/>
  <c r="BG243" i="2"/>
  <c r="BF243" i="2"/>
  <c r="T243" i="2"/>
  <c r="R243" i="2"/>
  <c r="P243" i="2"/>
  <c r="BI241" i="2"/>
  <c r="BH241" i="2"/>
  <c r="BG241" i="2"/>
  <c r="BF241" i="2"/>
  <c r="T241" i="2"/>
  <c r="R241" i="2"/>
  <c r="P241" i="2"/>
  <c r="BI239" i="2"/>
  <c r="BH239" i="2"/>
  <c r="BG239" i="2"/>
  <c r="BF239" i="2"/>
  <c r="T239" i="2"/>
  <c r="R239" i="2"/>
  <c r="P239" i="2"/>
  <c r="BI237" i="2"/>
  <c r="BH237" i="2"/>
  <c r="BG237" i="2"/>
  <c r="BF237" i="2"/>
  <c r="T237" i="2"/>
  <c r="R237" i="2"/>
  <c r="P237" i="2"/>
  <c r="BI234" i="2"/>
  <c r="BH234" i="2"/>
  <c r="BG234" i="2"/>
  <c r="BF234" i="2"/>
  <c r="T234" i="2"/>
  <c r="T233" i="2"/>
  <c r="R234" i="2"/>
  <c r="R233" i="2"/>
  <c r="P234" i="2"/>
  <c r="P233" i="2" s="1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7" i="2"/>
  <c r="BH227" i="2"/>
  <c r="BG227" i="2"/>
  <c r="BF227" i="2"/>
  <c r="T227" i="2"/>
  <c r="R227" i="2"/>
  <c r="P227" i="2"/>
  <c r="BI225" i="2"/>
  <c r="BH225" i="2"/>
  <c r="BG225" i="2"/>
  <c r="BF225" i="2"/>
  <c r="T225" i="2"/>
  <c r="R225" i="2"/>
  <c r="P225" i="2"/>
  <c r="BI222" i="2"/>
  <c r="BH222" i="2"/>
  <c r="BG222" i="2"/>
  <c r="BF222" i="2"/>
  <c r="T222" i="2"/>
  <c r="R222" i="2"/>
  <c r="P222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6" i="2"/>
  <c r="BH216" i="2"/>
  <c r="BG216" i="2"/>
  <c r="BF216" i="2"/>
  <c r="T216" i="2"/>
  <c r="R216" i="2"/>
  <c r="P216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08" i="2"/>
  <c r="BH208" i="2"/>
  <c r="BG208" i="2"/>
  <c r="BF208" i="2"/>
  <c r="T208" i="2"/>
  <c r="R208" i="2"/>
  <c r="P208" i="2"/>
  <c r="BI206" i="2"/>
  <c r="BH206" i="2"/>
  <c r="BG206" i="2"/>
  <c r="BF206" i="2"/>
  <c r="T206" i="2"/>
  <c r="R206" i="2"/>
  <c r="P206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7" i="2"/>
  <c r="BH177" i="2"/>
  <c r="BG177" i="2"/>
  <c r="BF177" i="2"/>
  <c r="T177" i="2"/>
  <c r="T176" i="2" s="1"/>
  <c r="R177" i="2"/>
  <c r="R176" i="2" s="1"/>
  <c r="P177" i="2"/>
  <c r="P176" i="2"/>
  <c r="BI174" i="2"/>
  <c r="BH174" i="2"/>
  <c r="BG174" i="2"/>
  <c r="BF174" i="2"/>
  <c r="T174" i="2"/>
  <c r="T173" i="2" s="1"/>
  <c r="R174" i="2"/>
  <c r="R173" i="2"/>
  <c r="P174" i="2"/>
  <c r="P173" i="2" s="1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4" i="2"/>
  <c r="BH164" i="2"/>
  <c r="BG164" i="2"/>
  <c r="BF164" i="2"/>
  <c r="T164" i="2"/>
  <c r="R164" i="2"/>
  <c r="P164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3" i="2"/>
  <c r="F35" i="2" s="1"/>
  <c r="BH133" i="2"/>
  <c r="BG133" i="2"/>
  <c r="BF133" i="2"/>
  <c r="T133" i="2"/>
  <c r="R133" i="2"/>
  <c r="P133" i="2"/>
  <c r="BI131" i="2"/>
  <c r="BH131" i="2"/>
  <c r="F34" i="2" s="1"/>
  <c r="BG131" i="2"/>
  <c r="BF131" i="2"/>
  <c r="T131" i="2"/>
  <c r="R131" i="2"/>
  <c r="P131" i="2"/>
  <c r="BI129" i="2"/>
  <c r="BH129" i="2"/>
  <c r="BG129" i="2"/>
  <c r="F33" i="2" s="1"/>
  <c r="BF129" i="2"/>
  <c r="T129" i="2"/>
  <c r="R129" i="2"/>
  <c r="P129" i="2"/>
  <c r="BI127" i="2"/>
  <c r="BH127" i="2"/>
  <c r="BG127" i="2"/>
  <c r="BF127" i="2"/>
  <c r="F32" i="2" s="1"/>
  <c r="T127" i="2"/>
  <c r="R127" i="2"/>
  <c r="P127" i="2"/>
  <c r="J122" i="2"/>
  <c r="J121" i="2"/>
  <c r="F121" i="2"/>
  <c r="F119" i="2"/>
  <c r="E117" i="2"/>
  <c r="J90" i="2"/>
  <c r="J89" i="2"/>
  <c r="F89" i="2"/>
  <c r="F87" i="2"/>
  <c r="E85" i="2"/>
  <c r="J16" i="2"/>
  <c r="E16" i="2"/>
  <c r="F90" i="2"/>
  <c r="J15" i="2"/>
  <c r="J10" i="2"/>
  <c r="J87" i="2" s="1"/>
  <c r="L90" i="1"/>
  <c r="AM90" i="1"/>
  <c r="AM89" i="1"/>
  <c r="L89" i="1"/>
  <c r="AM87" i="1"/>
  <c r="L87" i="1"/>
  <c r="L85" i="1"/>
  <c r="L84" i="1"/>
  <c r="BK213" i="2"/>
  <c r="J141" i="2"/>
  <c r="J206" i="2"/>
  <c r="BK177" i="2"/>
  <c r="BK147" i="2"/>
  <c r="J225" i="2"/>
  <c r="J204" i="2"/>
  <c r="J245" i="2"/>
  <c r="BK202" i="2"/>
  <c r="J159" i="2"/>
  <c r="BK141" i="2"/>
  <c r="BK218" i="2"/>
  <c r="J198" i="2"/>
  <c r="J174" i="2"/>
  <c r="BK149" i="2"/>
  <c r="J241" i="2"/>
  <c r="J177" i="2"/>
  <c r="BK185" i="2"/>
  <c r="J147" i="2"/>
  <c r="BK211" i="2"/>
  <c r="J171" i="2"/>
  <c r="BK135" i="2"/>
  <c r="BK225" i="2"/>
  <c r="BK206" i="2"/>
  <c r="J190" i="2"/>
  <c r="BK145" i="2"/>
  <c r="BK239" i="2"/>
  <c r="J182" i="2"/>
  <c r="BK143" i="2"/>
  <c r="BK237" i="2"/>
  <c r="J145" i="2"/>
  <c r="J208" i="2"/>
  <c r="J139" i="2"/>
  <c r="BK196" i="2"/>
  <c r="BK169" i="2"/>
  <c r="J131" i="2"/>
  <c r="BK220" i="2"/>
  <c r="J202" i="2"/>
  <c r="J180" i="2"/>
  <c r="BK137" i="2"/>
  <c r="J239" i="2"/>
  <c r="BK198" i="2"/>
  <c r="J211" i="2"/>
  <c r="J157" i="2"/>
  <c r="J220" i="2"/>
  <c r="J185" i="2"/>
  <c r="BK153" i="2"/>
  <c r="BK229" i="2"/>
  <c r="J196" i="2"/>
  <c r="J164" i="2"/>
  <c r="J243" i="2"/>
  <c r="BK227" i="2"/>
  <c r="J149" i="2"/>
  <c r="J231" i="2"/>
  <c r="J222" i="2"/>
  <c r="BK171" i="2"/>
  <c r="J153" i="2"/>
  <c r="BK222" i="2"/>
  <c r="J192" i="2"/>
  <c r="BK161" i="2"/>
  <c r="J143" i="2"/>
  <c r="J229" i="2"/>
  <c r="J200" i="2"/>
  <c r="J187" i="2"/>
  <c r="J155" i="2"/>
  <c r="J127" i="2"/>
  <c r="BK187" i="2"/>
  <c r="BK157" i="2"/>
  <c r="J218" i="2"/>
  <c r="BK190" i="2"/>
  <c r="J135" i="2"/>
  <c r="BK204" i="2"/>
  <c r="BK174" i="2"/>
  <c r="J151" i="2"/>
  <c r="BK127" i="2"/>
  <c r="J216" i="2"/>
  <c r="BK192" i="2"/>
  <c r="J161" i="2"/>
  <c r="BK243" i="2"/>
  <c r="BK234" i="2"/>
  <c r="BK164" i="2"/>
  <c r="BK131" i="2"/>
  <c r="BK245" i="2"/>
  <c r="BK159" i="2"/>
  <c r="J137" i="2"/>
  <c r="BK200" i="2"/>
  <c r="BK155" i="2"/>
  <c r="J129" i="2"/>
  <c r="J227" i="2"/>
  <c r="BK208" i="2"/>
  <c r="BK167" i="2"/>
  <c r="BK133" i="2"/>
  <c r="BK241" i="2"/>
  <c r="J237" i="2"/>
  <c r="J167" i="2"/>
  <c r="BK231" i="2"/>
  <c r="BK216" i="2"/>
  <c r="BK180" i="2"/>
  <c r="J133" i="2"/>
  <c r="BK182" i="2"/>
  <c r="BK139" i="2"/>
  <c r="AS94" i="1"/>
  <c r="J213" i="2"/>
  <c r="J169" i="2"/>
  <c r="BK129" i="2"/>
  <c r="J234" i="2"/>
  <c r="BK151" i="2"/>
  <c r="J32" i="2" l="1"/>
  <c r="P126" i="2"/>
  <c r="P125" i="2" s="1"/>
  <c r="AU95" i="1" s="1"/>
  <c r="AU94" i="1" s="1"/>
  <c r="R179" i="2"/>
  <c r="P166" i="2"/>
  <c r="BK195" i="2"/>
  <c r="J195" i="2"/>
  <c r="J102" i="2" s="1"/>
  <c r="T166" i="2"/>
  <c r="T195" i="2"/>
  <c r="R126" i="2"/>
  <c r="BK179" i="2"/>
  <c r="J179" i="2"/>
  <c r="J99" i="2"/>
  <c r="P195" i="2"/>
  <c r="R224" i="2"/>
  <c r="P184" i="2"/>
  <c r="T189" i="2"/>
  <c r="R210" i="2"/>
  <c r="T224" i="2"/>
  <c r="BK166" i="2"/>
  <c r="BK125" i="2" s="1"/>
  <c r="J125" i="2" s="1"/>
  <c r="J94" i="2" s="1"/>
  <c r="J166" i="2"/>
  <c r="J96" i="2" s="1"/>
  <c r="R195" i="2"/>
  <c r="BK224" i="2"/>
  <c r="J224" i="2"/>
  <c r="J105" i="2"/>
  <c r="BK236" i="2"/>
  <c r="J236" i="2"/>
  <c r="J107" i="2"/>
  <c r="T179" i="2"/>
  <c r="T184" i="2"/>
  <c r="T210" i="2"/>
  <c r="R215" i="2"/>
  <c r="R166" i="2"/>
  <c r="R125" i="2" s="1"/>
  <c r="P179" i="2"/>
  <c r="R184" i="2"/>
  <c r="R189" i="2"/>
  <c r="BK215" i="2"/>
  <c r="J215" i="2"/>
  <c r="J104" i="2" s="1"/>
  <c r="T215" i="2"/>
  <c r="P236" i="2"/>
  <c r="T126" i="2"/>
  <c r="T125" i="2"/>
  <c r="P189" i="2"/>
  <c r="P210" i="2"/>
  <c r="P224" i="2"/>
  <c r="R236" i="2"/>
  <c r="BK126" i="2"/>
  <c r="BK184" i="2"/>
  <c r="J184" i="2" s="1"/>
  <c r="J100" i="2" s="1"/>
  <c r="BK189" i="2"/>
  <c r="J189" i="2"/>
  <c r="J101" i="2"/>
  <c r="BK210" i="2"/>
  <c r="J210" i="2"/>
  <c r="J103" i="2"/>
  <c r="P215" i="2"/>
  <c r="T236" i="2"/>
  <c r="BK173" i="2"/>
  <c r="J173" i="2"/>
  <c r="J97" i="2"/>
  <c r="BK233" i="2"/>
  <c r="J233" i="2"/>
  <c r="J106" i="2"/>
  <c r="BK176" i="2"/>
  <c r="J176" i="2"/>
  <c r="J98" i="2" s="1"/>
  <c r="AW95" i="1"/>
  <c r="BE229" i="2"/>
  <c r="BE231" i="2"/>
  <c r="BB95" i="1"/>
  <c r="BC95" i="1"/>
  <c r="BC94" i="1" s="1"/>
  <c r="W32" i="1" s="1"/>
  <c r="BE135" i="2"/>
  <c r="BE147" i="2"/>
  <c r="BE159" i="2"/>
  <c r="BE161" i="2"/>
  <c r="BE180" i="2"/>
  <c r="BE192" i="2"/>
  <c r="BE196" i="2"/>
  <c r="BE200" i="2"/>
  <c r="BE213" i="2"/>
  <c r="BE218" i="2"/>
  <c r="BE222" i="2"/>
  <c r="BE225" i="2"/>
  <c r="BE234" i="2"/>
  <c r="BE237" i="2"/>
  <c r="BE239" i="2"/>
  <c r="BE241" i="2"/>
  <c r="BE243" i="2"/>
  <c r="BE133" i="2"/>
  <c r="BE137" i="2"/>
  <c r="BE139" i="2"/>
  <c r="BE141" i="2"/>
  <c r="BE143" i="2"/>
  <c r="BE149" i="2"/>
  <c r="BE153" i="2"/>
  <c r="BE157" i="2"/>
  <c r="BE177" i="2"/>
  <c r="BE182" i="2"/>
  <c r="BE190" i="2"/>
  <c r="BE202" i="2"/>
  <c r="BE204" i="2"/>
  <c r="BE208" i="2"/>
  <c r="BE216" i="2"/>
  <c r="BE227" i="2"/>
  <c r="BA95" i="1"/>
  <c r="J119" i="2"/>
  <c r="F122" i="2"/>
  <c r="BE131" i="2"/>
  <c r="BE164" i="2"/>
  <c r="BE167" i="2"/>
  <c r="BE171" i="2"/>
  <c r="BE185" i="2"/>
  <c r="BE187" i="2"/>
  <c r="BE198" i="2"/>
  <c r="BE211" i="2"/>
  <c r="BE127" i="2"/>
  <c r="BE129" i="2"/>
  <c r="BE145" i="2"/>
  <c r="BE151" i="2"/>
  <c r="BE155" i="2"/>
  <c r="BE169" i="2"/>
  <c r="BE174" i="2"/>
  <c r="BE206" i="2"/>
  <c r="BE220" i="2"/>
  <c r="BE245" i="2"/>
  <c r="BD95" i="1"/>
  <c r="BD94" i="1" s="1"/>
  <c r="W33" i="1" s="1"/>
  <c r="BA94" i="1"/>
  <c r="W30" i="1" s="1"/>
  <c r="BB94" i="1"/>
  <c r="AX94" i="1"/>
  <c r="J126" i="2" l="1"/>
  <c r="J95" i="2"/>
  <c r="J28" i="2"/>
  <c r="AG95" i="1" s="1"/>
  <c r="AY94" i="1"/>
  <c r="W31" i="1"/>
  <c r="F31" i="2"/>
  <c r="AZ95" i="1" s="1"/>
  <c r="AZ94" i="1" s="1"/>
  <c r="W29" i="1" s="1"/>
  <c r="AW94" i="1"/>
  <c r="AK30" i="1"/>
  <c r="J31" i="2"/>
  <c r="AV95" i="1" s="1"/>
  <c r="AT95" i="1" s="1"/>
  <c r="AN95" i="1" l="1"/>
  <c r="AG94" i="1"/>
  <c r="AK26" i="1" s="1"/>
  <c r="J37" i="2"/>
  <c r="AV94" i="1"/>
  <c r="AK29" i="1" s="1"/>
  <c r="AK35" i="1" s="1"/>
  <c r="AT94" i="1" l="1"/>
  <c r="AN94" i="1"/>
</calcChain>
</file>

<file path=xl/sharedStrings.xml><?xml version="1.0" encoding="utf-8"?>
<sst xmlns="http://schemas.openxmlformats.org/spreadsheetml/2006/main" count="1318" uniqueCount="354">
  <si>
    <t>Export Komplet</t>
  </si>
  <si>
    <t/>
  </si>
  <si>
    <t>2.0</t>
  </si>
  <si>
    <t>ZAMOK</t>
  </si>
  <si>
    <t>False</t>
  </si>
  <si>
    <t>{6a3ffe07-1c67-4be4-9f23-ad411fa062ee}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</si>
  <si>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</si>
  <si>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</si>
  <si>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</si>
  <si>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</si>
  <si>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</si>
  <si>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</si>
  <si>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</si>
  <si>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</si>
  <si>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KL-5-23(1)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</si>
  <si>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</si>
  <si>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</si>
  <si>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Č.p119, hřiště Lysůvky - odkanalizování objektu</t>
  </si>
  <si>
    <t>KSO:</t>
  </si>
  <si>
    <t>CC-CZ:</t>
  </si>
  <si>
    <t>Místo:</t>
  </si>
  <si>
    <t xml:space="preserve"> </t>
  </si>
  <si>
    <t>Datum:</t>
  </si>
  <si>
    <t>20. 5. 2023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</si>
  <si>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</si>
  <si>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</si>
  <si>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</si>
  <si>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</si>
  <si>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</si>
  <si>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</si>
  <si>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</si>
  <si>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</si>
  <si>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</si>
  <si>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</si>
  <si>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</si>
  <si>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</si>
  <si>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</si>
  <si>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</si>
  <si>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</si>
  <si>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</si>
  <si>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</si>
  <si>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</si>
  <si>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</si>
  <si>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</si>
  <si>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</si>
  <si>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</si>
  <si>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</si>
  <si>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</si>
  <si>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</si>
  <si>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</si>
  <si>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</si>
  <si>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</si>
  <si>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</si>
  <si>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</si>
  <si>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</si>
  <si>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</si>
  <si>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</si>
  <si>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</si>
  <si>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</si>
  <si>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</si>
  <si>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</si>
  <si>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</si>
  <si>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</si>
  <si>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</si>
  <si>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</si>
  <si>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</si>
  <si>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</si>
  <si>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</si>
  <si>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</si>
  <si>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</si>
  <si>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</si>
  <si>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</si>
  <si>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</si>
  <si>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</si>
  <si>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</si>
  <si>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</si>
  <si>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</si>
  <si>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</si>
  <si>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</si>
  <si>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</si>
  <si>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</si>
  <si>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</si>
  <si>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</si>
  <si>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</si>
  <si>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</si>
  <si>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</si>
  <si>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</si>
  <si>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1 - Zemní práce</t>
  </si>
  <si>
    <t>11 - Zemní práce - přípravné a přidružené práce</t>
  </si>
  <si>
    <t>45 - Podkladní a vedlejší konstrukce kromě vozovek a železničního svršku</t>
  </si>
  <si>
    <t>56 - Podkladní vrstvy komunikací, letišť a ploch</t>
  </si>
  <si>
    <t>57 - Kryty pozemních komunikací letišť a ploch z kameniva nebo živičné</t>
  </si>
  <si>
    <t>59 - Kryty pozemních komunikací, letišť a ploch dlážděné</t>
  </si>
  <si>
    <t>87 - Potrubí z trub plastických a skleněných</t>
  </si>
  <si>
    <t>89 - Ostatní konstrukce</t>
  </si>
  <si>
    <t>91 - Doplňující konstrukce a práce pozemních komunikací, letišť a ploch</t>
  </si>
  <si>
    <t>93 - Různé dokončovací konstrukce a práce inženýrských staveb</t>
  </si>
  <si>
    <t>97 - Prorážení otvorů a ostatní bourací práce</t>
  </si>
  <si>
    <t>99 - Přesun hmot a manipulace se sutí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</si>
  <si>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</si>
  <si>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</si>
  <si>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</si>
  <si>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</si>
  <si>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</si>
  <si>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</si>
  <si>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</si>
  <si>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</si>
  <si>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</si>
  <si>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</si>
  <si>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</si>
  <si>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</si>
  <si>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</si>
  <si>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</si>
  <si>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Zemní práce</t>
  </si>
  <si>
    <t>ROZPOCET</t>
  </si>
  <si>
    <t>17</t>
  </si>
  <si>
    <t>K</t>
  </si>
  <si>
    <t>119003215</t>
  </si>
  <si>
    <t>Trubková mobilní plotová zábrana výšky do 1,5 m pro zabezpečení výkopu zřízení</t>
  </si>
  <si>
    <t>m</t>
  </si>
  <si>
    <t>4</t>
  </si>
  <si>
    <t>-531220812</t>
  </si>
  <si>
    <t>PP</t>
  </si>
  <si>
    <t>18</t>
  </si>
  <si>
    <t>119003216</t>
  </si>
  <si>
    <t>Trubková mobilní plotová zábrana výšky do 1,5 m pro zabezpečení výkopu odstranění</t>
  </si>
  <si>
    <t>1190357154</t>
  </si>
  <si>
    <t>121151103</t>
  </si>
  <si>
    <t>Sejmutí ornice plochy do 100 m2 tl vrstvy do 200 mm strojně</t>
  </si>
  <si>
    <t>m2</t>
  </si>
  <si>
    <t>1298204584</t>
  </si>
  <si>
    <t>132251254</t>
  </si>
  <si>
    <t>Hloubení rýh nezapažených š do 2000 mm v hornině třídy těžitelnosti I skupiny 3 objem do 500 m3 strojně</t>
  </si>
  <si>
    <t>m3</t>
  </si>
  <si>
    <t>1003479463</t>
  </si>
  <si>
    <t>3</t>
  </si>
  <si>
    <t>132351254</t>
  </si>
  <si>
    <t>Hloubení rýh nezapažených š do 2000 mm v hornině třídy těžitelnosti II skupiny 4 objem do 500 m3 strojně</t>
  </si>
  <si>
    <t>1234898798</t>
  </si>
  <si>
    <t>151101101</t>
  </si>
  <si>
    <t>Zřízení příložného pažení a rozepření stěn rýh hl do 2 m</t>
  </si>
  <si>
    <t>1234350210</t>
  </si>
  <si>
    <t>5</t>
  </si>
  <si>
    <t>151101111</t>
  </si>
  <si>
    <t>Odstranění příložného pažení a rozepření stěn rýh hl do 2 m</t>
  </si>
  <si>
    <t>-111244606</t>
  </si>
  <si>
    <t>10</t>
  </si>
  <si>
    <t>162751117</t>
  </si>
  <si>
    <t>Vodorovné přemístění přes 9 000 do 10000 m výkopku/sypaniny z horniny třídy těžitelnosti I skupiny 1 až 3</t>
  </si>
  <si>
    <t>-1490099480</t>
  </si>
  <si>
    <t>11</t>
  </si>
  <si>
    <t>162751137</t>
  </si>
  <si>
    <t>Vodorovné přemístění přes 9 000 do 10000 m výkopku/sypaniny z horniny třídy těžitelnosti II skupiny 4 a 5</t>
  </si>
  <si>
    <t>-1899334895</t>
  </si>
  <si>
    <t>13</t>
  </si>
  <si>
    <t>171201231</t>
  </si>
  <si>
    <t>Poplatek za uložení zeminy a kamení na recyklační skládce (skládkovné) kód odpadu 17 05 04</t>
  </si>
  <si>
    <t>t</t>
  </si>
  <si>
    <t>503883285</t>
  </si>
  <si>
    <t>12</t>
  </si>
  <si>
    <t>171251201</t>
  </si>
  <si>
    <t>Uložení sypaniny na skládky nebo meziskládky</t>
  </si>
  <si>
    <t>736394017</t>
  </si>
  <si>
    <t>6</t>
  </si>
  <si>
    <t>174151101</t>
  </si>
  <si>
    <t>Zásyp jam, šachet rýh nebo kolem objektů sypaninou se zhutněním</t>
  </si>
  <si>
    <t>-1224642344</t>
  </si>
  <si>
    <t>7</t>
  </si>
  <si>
    <t>M</t>
  </si>
  <si>
    <t>58344197</t>
  </si>
  <si>
    <t>štěrkodrť frakce 0/63</t>
  </si>
  <si>
    <t>8</t>
  </si>
  <si>
    <t>559584804</t>
  </si>
  <si>
    <t>175151101</t>
  </si>
  <si>
    <t>Obsypání potrubí strojně sypaninou bez prohození, uloženou do 3 m</t>
  </si>
  <si>
    <t>2146378974</t>
  </si>
  <si>
    <t>9</t>
  </si>
  <si>
    <t>58331351</t>
  </si>
  <si>
    <t>kamenivo těžené drobné frakce 0/4</t>
  </si>
  <si>
    <t>496664239</t>
  </si>
  <si>
    <t>14</t>
  </si>
  <si>
    <t>181351003</t>
  </si>
  <si>
    <t>Rozprostření ornice tl vrstvy do 200 mm pl do 100 m2 v rovině nebo ve svahu do 1:5 strojně</t>
  </si>
  <si>
    <t>1853011985</t>
  </si>
  <si>
    <t>181411121</t>
  </si>
  <si>
    <t>Založení lučního trávníku výsevem pl do 1000 m2 v rovině a ve svahu do 1:5</t>
  </si>
  <si>
    <t>757969590</t>
  </si>
  <si>
    <t>53</t>
  </si>
  <si>
    <t>00572440</t>
  </si>
  <si>
    <t>osivo směs travní hřištní</t>
  </si>
  <si>
    <t>kg</t>
  </si>
  <si>
    <t>-1491644638</t>
  </si>
  <si>
    <t>VV</t>
  </si>
  <si>
    <t>73,4*0,02</t>
  </si>
  <si>
    <t>54</t>
  </si>
  <si>
    <t>184813211</t>
  </si>
  <si>
    <t>Ochranné oplocení kořenové zóny stromu v rovině nebo na svahu do 1:5 v do 1500 mm</t>
  </si>
  <si>
    <t>594800645</t>
  </si>
  <si>
    <t>Ochranné oplocení kořenové zóny stromu v rovině nebo na svahu do 1:5, výšky do 1500 mm</t>
  </si>
  <si>
    <t>Zemní práce - přípravné a přidružené práce</t>
  </si>
  <si>
    <t>19</t>
  </si>
  <si>
    <t>113106123</t>
  </si>
  <si>
    <t>Rozebrání dlažeb ze zámkových dlaždic komunikací pro pěší ručně</t>
  </si>
  <si>
    <t>-1125721408</t>
  </si>
  <si>
    <t>20</t>
  </si>
  <si>
    <t>113107042</t>
  </si>
  <si>
    <t>Odstranění podkladu živičných tl přes 50 do 100 mm při překopech ručně</t>
  </si>
  <si>
    <t>40857130</t>
  </si>
  <si>
    <t>113107422</t>
  </si>
  <si>
    <t>Odstranění podkladu z kameniva drceného tl přes 100 do 200 mm při překopech strojně pl do 15 m2</t>
  </si>
  <si>
    <t>2042589685</t>
  </si>
  <si>
    <t>45</t>
  </si>
  <si>
    <t>Podkladní a vedlejší konstrukce kromě vozovek a železničního svršku</t>
  </si>
  <si>
    <t>22</t>
  </si>
  <si>
    <t>451572111</t>
  </si>
  <si>
    <t>Lože pod potrubí otevřený výkop z kameniva drobného těženého</t>
  </si>
  <si>
    <t>-77521957</t>
  </si>
  <si>
    <t>56</t>
  </si>
  <si>
    <t>Podkladní vrstvy komunikací, letišť a ploch</t>
  </si>
  <si>
    <t>23</t>
  </si>
  <si>
    <t>564261011</t>
  </si>
  <si>
    <t>Podklad nebo podsyp ze štěrkopísku ŠP plochy do 100 m2 tl 200 mm</t>
  </si>
  <si>
    <t>-1759552264</t>
  </si>
  <si>
    <t>57</t>
  </si>
  <si>
    <t>Kryty pozemních komunikací letišť a ploch z kameniva nebo živičné</t>
  </si>
  <si>
    <t>24</t>
  </si>
  <si>
    <t>577145112</t>
  </si>
  <si>
    <t>Asfaltový beton vrstva ložní ACL 16 (ABH) tl 50 mm š do 3 m z nemodifikovaného asfaltu</t>
  </si>
  <si>
    <t>42140734</t>
  </si>
  <si>
    <t>25</t>
  </si>
  <si>
    <t>577154111</t>
  </si>
  <si>
    <t>Asfaltový beton vrstva obrusná ACO 11 (ABS) tř. I tl 60 mm š do 3 m z nemodifikovaného asfaltu</t>
  </si>
  <si>
    <t>1962045926</t>
  </si>
  <si>
    <t>59</t>
  </si>
  <si>
    <t>Kryty pozemních komunikací, letišť a ploch dlážděné</t>
  </si>
  <si>
    <t>26</t>
  </si>
  <si>
    <t>596211110</t>
  </si>
  <si>
    <t>Kladení zámkové dlažby komunikací pro pěší ručně tl 60 mm skupiny A pl do 50 m2</t>
  </si>
  <si>
    <t>-62373065</t>
  </si>
  <si>
    <t>27</t>
  </si>
  <si>
    <t>59245015</t>
  </si>
  <si>
    <t>dlažba zámková tvaru I 200x165x60mm přírodní- stávající</t>
  </si>
  <si>
    <t>-772791045</t>
  </si>
  <si>
    <t>87</t>
  </si>
  <si>
    <t>Potrubí z trub plastických a skleněných</t>
  </si>
  <si>
    <t>30</t>
  </si>
  <si>
    <t>871313121</t>
  </si>
  <si>
    <t>Montáž kanalizačního potrubí z PVC těsněné gumovým kroužkem otevřený výkop sklon do 20 % DN 160</t>
  </si>
  <si>
    <t>789531482</t>
  </si>
  <si>
    <t>32</t>
  </si>
  <si>
    <t>28611164</t>
  </si>
  <si>
    <t>trubka kanalizační PVC DN 160 SN8</t>
  </si>
  <si>
    <t>496705649</t>
  </si>
  <si>
    <t>83*1,03 "Přepočtené koeficientem množství</t>
  </si>
  <si>
    <t>89</t>
  </si>
  <si>
    <t>Ostatní konstrukce</t>
  </si>
  <si>
    <t>39</t>
  </si>
  <si>
    <t>359901211</t>
  </si>
  <si>
    <t>Monitoring stoky jakékoli výšky na nové kanalizaci</t>
  </si>
  <si>
    <t>464519598</t>
  </si>
  <si>
    <t>38</t>
  </si>
  <si>
    <t>892351111</t>
  </si>
  <si>
    <t>Tlaková zkouška vodou potrubí DN 150 nebo 200</t>
  </si>
  <si>
    <t>-934666868</t>
  </si>
  <si>
    <t>33</t>
  </si>
  <si>
    <t>894812201</t>
  </si>
  <si>
    <t>Revizní a čistící šachta z PP šachtové dno DN 425/150 průtočné</t>
  </si>
  <si>
    <t>kus</t>
  </si>
  <si>
    <t>-283509059</t>
  </si>
  <si>
    <t>34</t>
  </si>
  <si>
    <t>894812232</t>
  </si>
  <si>
    <t>Revizní a čistící šachta z PP DN 425 šachtová roura korugovaná bez hrdla světlé hloubky 2000 mm</t>
  </si>
  <si>
    <t>-2104476130</t>
  </si>
  <si>
    <t>35</t>
  </si>
  <si>
    <t>894812249</t>
  </si>
  <si>
    <t>Příplatek k rourám revizní a čistící šachty z PP DN 425 za uříznutí šachtové roury</t>
  </si>
  <si>
    <t>-309973388</t>
  </si>
  <si>
    <t>36</t>
  </si>
  <si>
    <t>894812262</t>
  </si>
  <si>
    <t>Revizní a čistící šachta z PP DN 425 poklop litinový plný do teleskopické trubky pro třídu zatížení D400</t>
  </si>
  <si>
    <t>-818943063</t>
  </si>
  <si>
    <t>37</t>
  </si>
  <si>
    <t>899</t>
  </si>
  <si>
    <t>napojení do stáv RŠ</t>
  </si>
  <si>
    <t>soubor</t>
  </si>
  <si>
    <t>1950408152</t>
  </si>
  <si>
    <t>91</t>
  </si>
  <si>
    <t>Doplňující konstrukce a práce pozemních komunikací, letišť a ploch</t>
  </si>
  <si>
    <t>29</t>
  </si>
  <si>
    <t>919732211</t>
  </si>
  <si>
    <t>Styčná spára napojení nového živičného povrchu na stávající za tepla š 15 mm hl 25 mm s prořezáním</t>
  </si>
  <si>
    <t>-1595788399</t>
  </si>
  <si>
    <t>28</t>
  </si>
  <si>
    <t>919735113</t>
  </si>
  <si>
    <t>Řezání stávajícího živičného krytu hl přes 100 do 150 mm</t>
  </si>
  <si>
    <t>804677708</t>
  </si>
  <si>
    <t>93</t>
  </si>
  <si>
    <t>Různé dokončovací konstrukce a práce inženýrských staveb</t>
  </si>
  <si>
    <t>41</t>
  </si>
  <si>
    <t>938901132</t>
  </si>
  <si>
    <t>Vyčištění nádrže po fekálií</t>
  </si>
  <si>
    <t>1774008576</t>
  </si>
  <si>
    <t>43</t>
  </si>
  <si>
    <t>938901411</t>
  </si>
  <si>
    <t>Dezinfekce nádrže roztokem chlornanu sodného</t>
  </si>
  <si>
    <t>-363330529</t>
  </si>
  <si>
    <t>42</t>
  </si>
  <si>
    <t>938902122</t>
  </si>
  <si>
    <t>Čištění ploch betonových konstrukcí tlakovou vodou</t>
  </si>
  <si>
    <t>1411571693</t>
  </si>
  <si>
    <t>40</t>
  </si>
  <si>
    <t>938904111</t>
  </si>
  <si>
    <t>Odstranění fekálií ze žumpy</t>
  </si>
  <si>
    <t>1154339690</t>
  </si>
  <si>
    <t>97</t>
  </si>
  <si>
    <t>Prorážení otvorů a ostatní bourací práce</t>
  </si>
  <si>
    <t>44</t>
  </si>
  <si>
    <t>977151124</t>
  </si>
  <si>
    <t>Jádrové vrty diamantovými korunkami do stavebních materiálů D přes 150 do 180 mm</t>
  </si>
  <si>
    <t>-1792960285</t>
  </si>
  <si>
    <t>979051121</t>
  </si>
  <si>
    <t>Očištění zámkových dlaždic se spárováním z kameniva těženého při překopech inženýrských sítí</t>
  </si>
  <si>
    <t>-740459524</t>
  </si>
  <si>
    <t>46</t>
  </si>
  <si>
    <t>997002511</t>
  </si>
  <si>
    <t>Vodorovné přemístění fekálií do 1 km</t>
  </si>
  <si>
    <t>1817193366</t>
  </si>
  <si>
    <t>47</t>
  </si>
  <si>
    <t>997002519</t>
  </si>
  <si>
    <t>Příplatek ZKD 1 km přemístění fekálií</t>
  </si>
  <si>
    <t>748109712</t>
  </si>
  <si>
    <t>99</t>
  </si>
  <si>
    <t>Přesun hmot a manipulace se sutí</t>
  </si>
  <si>
    <t>48</t>
  </si>
  <si>
    <t>998276101</t>
  </si>
  <si>
    <t>Přesun hmot pro trubní vedení z trub z plastických hmot otevřený výkop</t>
  </si>
  <si>
    <t>-1919918444</t>
  </si>
  <si>
    <t>VRN</t>
  </si>
  <si>
    <t>Vedlejší rozpočtové náklady</t>
  </si>
  <si>
    <t>49</t>
  </si>
  <si>
    <t>geodetické zaměření skutečného provedení</t>
  </si>
  <si>
    <t>2062064159</t>
  </si>
  <si>
    <t>50</t>
  </si>
  <si>
    <t>projektová dokumentace skutečného provedení</t>
  </si>
  <si>
    <t>204507126</t>
  </si>
  <si>
    <t>51</t>
  </si>
  <si>
    <t>Dopravní značení</t>
  </si>
  <si>
    <t>-1869805218</t>
  </si>
  <si>
    <t>52</t>
  </si>
  <si>
    <t>Vytýčení stáv. inž. sítí</t>
  </si>
  <si>
    <t>-1869411102</t>
  </si>
  <si>
    <t>55</t>
  </si>
  <si>
    <t>Zařízení staveniště</t>
  </si>
  <si>
    <t>-1754483197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</si>
</sst>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6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2" fillId="0" borderId="22" xfId="0" applyFont="1" applyBorder="1" applyAlignment="1" applyProtection="1">
      <alignment horizontal="center" vertical="center"/>
    </xf>
    <xf numFmtId="49" fontId="32" fillId="0" borderId="22" xfId="0" applyNumberFormat="1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center" vertical="center" wrapText="1"/>
    </xf>
    <xf numFmtId="167" fontId="32" fillId="0" borderId="22" xfId="0" applyNumberFormat="1" applyFont="1" applyBorder="1" applyAlignment="1" applyProtection="1">
      <alignment vertical="center"/>
    </xf>
    <xf numFmtId="4" fontId="32" fillId="2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</xf>
    <xf numFmtId="0" fontId="33" fillId="0" borderId="22" xfId="0" applyFont="1" applyBorder="1" applyAlignment="1" applyProtection="1">
      <alignment vertical="center"/>
    </xf>
    <xf numFmtId="0" fontId="33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56"/>
      <c r="AS2" s="256"/>
      <c r="AT2" s="256"/>
      <c r="AU2" s="256"/>
      <c r="AV2" s="256"/>
      <c r="AW2" s="256"/>
      <c r="AX2" s="256"/>
      <c r="AY2" s="256"/>
      <c r="AZ2" s="256"/>
      <c r="BA2" s="256"/>
      <c r="BB2" s="256"/>
      <c r="BC2" s="256"/>
      <c r="BD2" s="256"/>
      <c r="BE2" s="256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19" t="s">
        <v>14</v>
      </c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19"/>
      <c r="AL5" s="19"/>
      <c r="AM5" s="19"/>
      <c r="AN5" s="19"/>
      <c r="AO5" s="19"/>
      <c r="AP5" s="19"/>
      <c r="AQ5" s="19"/>
      <c r="AR5" s="17"/>
      <c r="BE5" s="216" t="s">
        <v>15</v>
      </c>
      <c r="BS5" s="14" t="s">
        <v>6</v>
      </c>
    </row>
    <row r="6" spans="1:74" s="1" customFormat="1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21" t="s">
        <v>17</v>
      </c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19"/>
      <c r="AL6" s="19"/>
      <c r="AM6" s="19"/>
      <c r="AN6" s="19"/>
      <c r="AO6" s="19"/>
      <c r="AP6" s="19"/>
      <c r="AQ6" s="19"/>
      <c r="AR6" s="17"/>
      <c r="BE6" s="217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17"/>
      <c r="BS7" s="14" t="s">
        <v>6</v>
      </c>
    </row>
    <row r="8" spans="1:74" s="1" customFormat="1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 t="s">
        <v>23</v>
      </c>
      <c r="AO8" s="19"/>
      <c r="AP8" s="19"/>
      <c r="AQ8" s="19"/>
      <c r="AR8" s="17"/>
      <c r="BE8" s="217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17"/>
      <c r="BS9" s="14" t="s">
        <v>6</v>
      </c>
    </row>
    <row r="10" spans="1:74" s="1" customFormat="1" ht="12" customHeight="1">
      <c r="B10" s="18"/>
      <c r="C10" s="19"/>
      <c r="D10" s="26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17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17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17"/>
      <c r="BS12" s="14" t="s">
        <v>6</v>
      </c>
    </row>
    <row r="13" spans="1:74" s="1" customFormat="1" ht="12" customHeight="1">
      <c r="B13" s="18"/>
      <c r="C13" s="19"/>
      <c r="D13" s="26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25</v>
      </c>
      <c r="AL13" s="19"/>
      <c r="AM13" s="19"/>
      <c r="AN13" s="28" t="s">
        <v>28</v>
      </c>
      <c r="AO13" s="19"/>
      <c r="AP13" s="19"/>
      <c r="AQ13" s="19"/>
      <c r="AR13" s="17"/>
      <c r="BE13" s="217"/>
      <c r="BS13" s="14" t="s">
        <v>6</v>
      </c>
    </row>
    <row r="14" spans="1:74" ht="12.75">
      <c r="B14" s="18"/>
      <c r="C14" s="19"/>
      <c r="D14" s="19"/>
      <c r="E14" s="222" t="s">
        <v>28</v>
      </c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6" t="s">
        <v>26</v>
      </c>
      <c r="AL14" s="19"/>
      <c r="AM14" s="19"/>
      <c r="AN14" s="28" t="s">
        <v>28</v>
      </c>
      <c r="AO14" s="19"/>
      <c r="AP14" s="19"/>
      <c r="AQ14" s="19"/>
      <c r="AR14" s="17"/>
      <c r="BE14" s="217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17"/>
      <c r="BS15" s="14" t="s">
        <v>4</v>
      </c>
    </row>
    <row r="16" spans="1:74" s="1" customFormat="1" ht="12" customHeight="1">
      <c r="B16" s="18"/>
      <c r="C16" s="19"/>
      <c r="D16" s="26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17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17"/>
      <c r="BS17" s="14" t="s">
        <v>30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17"/>
      <c r="BS18" s="14" t="s">
        <v>6</v>
      </c>
    </row>
    <row r="19" spans="1:71" s="1" customFormat="1" ht="12" customHeight="1">
      <c r="B19" s="18"/>
      <c r="C19" s="19"/>
      <c r="D19" s="26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17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17"/>
      <c r="BS20" s="14" t="s">
        <v>30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17"/>
    </row>
    <row r="22" spans="1:71" s="1" customFormat="1" ht="12" customHeight="1">
      <c r="B22" s="18"/>
      <c r="C22" s="19"/>
      <c r="D22" s="26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17"/>
    </row>
    <row r="23" spans="1:71" s="1" customFormat="1" ht="16.5" customHeight="1">
      <c r="B23" s="18"/>
      <c r="C23" s="19"/>
      <c r="D23" s="19"/>
      <c r="E23" s="224" t="s">
        <v>1</v>
      </c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  <c r="AL23" s="224"/>
      <c r="AM23" s="224"/>
      <c r="AN23" s="224"/>
      <c r="AO23" s="19"/>
      <c r="AP23" s="19"/>
      <c r="AQ23" s="19"/>
      <c r="AR23" s="17"/>
      <c r="BE23" s="217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17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17"/>
    </row>
    <row r="26" spans="1:71" s="2" customFormat="1" ht="25.9" customHeight="1">
      <c r="A26" s="31"/>
      <c r="B26" s="32"/>
      <c r="C26" s="33"/>
      <c r="D26" s="34" t="s">
        <v>33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25">
        <f>ROUND(AG94,2)</f>
        <v>0</v>
      </c>
      <c r="AL26" s="226"/>
      <c r="AM26" s="226"/>
      <c r="AN26" s="226"/>
      <c r="AO26" s="226"/>
      <c r="AP26" s="33"/>
      <c r="AQ26" s="33"/>
      <c r="AR26" s="36"/>
      <c r="BE26" s="217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17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27" t="s">
        <v>34</v>
      </c>
      <c r="M28" s="227"/>
      <c r="N28" s="227"/>
      <c r="O28" s="227"/>
      <c r="P28" s="227"/>
      <c r="Q28" s="33"/>
      <c r="R28" s="33"/>
      <c r="S28" s="33"/>
      <c r="T28" s="33"/>
      <c r="U28" s="33"/>
      <c r="V28" s="33"/>
      <c r="W28" s="227" t="s">
        <v>35</v>
      </c>
      <c r="X28" s="227"/>
      <c r="Y28" s="227"/>
      <c r="Z28" s="227"/>
      <c r="AA28" s="227"/>
      <c r="AB28" s="227"/>
      <c r="AC28" s="227"/>
      <c r="AD28" s="227"/>
      <c r="AE28" s="227"/>
      <c r="AF28" s="33"/>
      <c r="AG28" s="33"/>
      <c r="AH28" s="33"/>
      <c r="AI28" s="33"/>
      <c r="AJ28" s="33"/>
      <c r="AK28" s="227" t="s">
        <v>36</v>
      </c>
      <c r="AL28" s="227"/>
      <c r="AM28" s="227"/>
      <c r="AN28" s="227"/>
      <c r="AO28" s="227"/>
      <c r="AP28" s="33"/>
      <c r="AQ28" s="33"/>
      <c r="AR28" s="36"/>
      <c r="BE28" s="217"/>
    </row>
    <row r="29" spans="1:71" s="3" customFormat="1" ht="14.45" customHeight="1">
      <c r="B29" s="37"/>
      <c r="C29" s="38"/>
      <c r="D29" s="26" t="s">
        <v>37</v>
      </c>
      <c r="E29" s="38"/>
      <c r="F29" s="26" t="s">
        <v>38</v>
      </c>
      <c r="G29" s="38"/>
      <c r="H29" s="38"/>
      <c r="I29" s="38"/>
      <c r="J29" s="38"/>
      <c r="K29" s="38"/>
      <c r="L29" s="230">
        <v>0.21</v>
      </c>
      <c r="M29" s="229"/>
      <c r="N29" s="229"/>
      <c r="O29" s="229"/>
      <c r="P29" s="229"/>
      <c r="Q29" s="38"/>
      <c r="R29" s="38"/>
      <c r="S29" s="38"/>
      <c r="T29" s="38"/>
      <c r="U29" s="38"/>
      <c r="V29" s="38"/>
      <c r="W29" s="228">
        <f>ROUND(AZ94, 2)</f>
        <v>0</v>
      </c>
      <c r="X29" s="229"/>
      <c r="Y29" s="229"/>
      <c r="Z29" s="229"/>
      <c r="AA29" s="229"/>
      <c r="AB29" s="229"/>
      <c r="AC29" s="229"/>
      <c r="AD29" s="229"/>
      <c r="AE29" s="229"/>
      <c r="AF29" s="38"/>
      <c r="AG29" s="38"/>
      <c r="AH29" s="38"/>
      <c r="AI29" s="38"/>
      <c r="AJ29" s="38"/>
      <c r="AK29" s="228">
        <f>ROUND(AV94, 2)</f>
        <v>0</v>
      </c>
      <c r="AL29" s="229"/>
      <c r="AM29" s="229"/>
      <c r="AN29" s="229"/>
      <c r="AO29" s="229"/>
      <c r="AP29" s="38"/>
      <c r="AQ29" s="38"/>
      <c r="AR29" s="39"/>
      <c r="BE29" s="218"/>
    </row>
    <row r="30" spans="1:71" s="3" customFormat="1" ht="14.45" customHeight="1">
      <c r="B30" s="37"/>
      <c r="C30" s="38"/>
      <c r="D30" s="38"/>
      <c r="E30" s="38"/>
      <c r="F30" s="26" t="s">
        <v>39</v>
      </c>
      <c r="G30" s="38"/>
      <c r="H30" s="38"/>
      <c r="I30" s="38"/>
      <c r="J30" s="38"/>
      <c r="K30" s="38"/>
      <c r="L30" s="230">
        <v>0.15</v>
      </c>
      <c r="M30" s="229"/>
      <c r="N30" s="229"/>
      <c r="O30" s="229"/>
      <c r="P30" s="229"/>
      <c r="Q30" s="38"/>
      <c r="R30" s="38"/>
      <c r="S30" s="38"/>
      <c r="T30" s="38"/>
      <c r="U30" s="38"/>
      <c r="V30" s="38"/>
      <c r="W30" s="228">
        <f>ROUND(BA94, 2)</f>
        <v>0</v>
      </c>
      <c r="X30" s="229"/>
      <c r="Y30" s="229"/>
      <c r="Z30" s="229"/>
      <c r="AA30" s="229"/>
      <c r="AB30" s="229"/>
      <c r="AC30" s="229"/>
      <c r="AD30" s="229"/>
      <c r="AE30" s="229"/>
      <c r="AF30" s="38"/>
      <c r="AG30" s="38"/>
      <c r="AH30" s="38"/>
      <c r="AI30" s="38"/>
      <c r="AJ30" s="38"/>
      <c r="AK30" s="228">
        <f>ROUND(AW94, 2)</f>
        <v>0</v>
      </c>
      <c r="AL30" s="229"/>
      <c r="AM30" s="229"/>
      <c r="AN30" s="229"/>
      <c r="AO30" s="229"/>
      <c r="AP30" s="38"/>
      <c r="AQ30" s="38"/>
      <c r="AR30" s="39"/>
      <c r="BE30" s="218"/>
    </row>
    <row r="31" spans="1:71" s="3" customFormat="1" ht="14.45" hidden="1" customHeight="1">
      <c r="B31" s="37"/>
      <c r="C31" s="38"/>
      <c r="D31" s="38"/>
      <c r="E31" s="38"/>
      <c r="F31" s="26" t="s">
        <v>40</v>
      </c>
      <c r="G31" s="38"/>
      <c r="H31" s="38"/>
      <c r="I31" s="38"/>
      <c r="J31" s="38"/>
      <c r="K31" s="38"/>
      <c r="L31" s="230">
        <v>0.21</v>
      </c>
      <c r="M31" s="229"/>
      <c r="N31" s="229"/>
      <c r="O31" s="229"/>
      <c r="P31" s="229"/>
      <c r="Q31" s="38"/>
      <c r="R31" s="38"/>
      <c r="S31" s="38"/>
      <c r="T31" s="38"/>
      <c r="U31" s="38"/>
      <c r="V31" s="38"/>
      <c r="W31" s="228">
        <f>ROUND(BB94, 2)</f>
        <v>0</v>
      </c>
      <c r="X31" s="229"/>
      <c r="Y31" s="229"/>
      <c r="Z31" s="229"/>
      <c r="AA31" s="229"/>
      <c r="AB31" s="229"/>
      <c r="AC31" s="229"/>
      <c r="AD31" s="229"/>
      <c r="AE31" s="229"/>
      <c r="AF31" s="38"/>
      <c r="AG31" s="38"/>
      <c r="AH31" s="38"/>
      <c r="AI31" s="38"/>
      <c r="AJ31" s="38"/>
      <c r="AK31" s="228">
        <v>0</v>
      </c>
      <c r="AL31" s="229"/>
      <c r="AM31" s="229"/>
      <c r="AN31" s="229"/>
      <c r="AO31" s="229"/>
      <c r="AP31" s="38"/>
      <c r="AQ31" s="38"/>
      <c r="AR31" s="39"/>
      <c r="BE31" s="218"/>
    </row>
    <row r="32" spans="1:71" s="3" customFormat="1" ht="14.45" hidden="1" customHeight="1">
      <c r="B32" s="37"/>
      <c r="C32" s="38"/>
      <c r="D32" s="38"/>
      <c r="E32" s="38"/>
      <c r="F32" s="26" t="s">
        <v>41</v>
      </c>
      <c r="G32" s="38"/>
      <c r="H32" s="38"/>
      <c r="I32" s="38"/>
      <c r="J32" s="38"/>
      <c r="K32" s="38"/>
      <c r="L32" s="230">
        <v>0.15</v>
      </c>
      <c r="M32" s="229"/>
      <c r="N32" s="229"/>
      <c r="O32" s="229"/>
      <c r="P32" s="229"/>
      <c r="Q32" s="38"/>
      <c r="R32" s="38"/>
      <c r="S32" s="38"/>
      <c r="T32" s="38"/>
      <c r="U32" s="38"/>
      <c r="V32" s="38"/>
      <c r="W32" s="228">
        <f>ROUND(BC94, 2)</f>
        <v>0</v>
      </c>
      <c r="X32" s="229"/>
      <c r="Y32" s="229"/>
      <c r="Z32" s="229"/>
      <c r="AA32" s="229"/>
      <c r="AB32" s="229"/>
      <c r="AC32" s="229"/>
      <c r="AD32" s="229"/>
      <c r="AE32" s="229"/>
      <c r="AF32" s="38"/>
      <c r="AG32" s="38"/>
      <c r="AH32" s="38"/>
      <c r="AI32" s="38"/>
      <c r="AJ32" s="38"/>
      <c r="AK32" s="228">
        <v>0</v>
      </c>
      <c r="AL32" s="229"/>
      <c r="AM32" s="229"/>
      <c r="AN32" s="229"/>
      <c r="AO32" s="229"/>
      <c r="AP32" s="38"/>
      <c r="AQ32" s="38"/>
      <c r="AR32" s="39"/>
      <c r="BE32" s="218"/>
    </row>
    <row r="33" spans="1:57" s="3" customFormat="1" ht="14.45" hidden="1" customHeight="1">
      <c r="B33" s="37"/>
      <c r="C33" s="38"/>
      <c r="D33" s="38"/>
      <c r="E33" s="38"/>
      <c r="F33" s="26" t="s">
        <v>42</v>
      </c>
      <c r="G33" s="38"/>
      <c r="H33" s="38"/>
      <c r="I33" s="38"/>
      <c r="J33" s="38"/>
      <c r="K33" s="38"/>
      <c r="L33" s="230">
        <v>0</v>
      </c>
      <c r="M33" s="229"/>
      <c r="N33" s="229"/>
      <c r="O33" s="229"/>
      <c r="P33" s="229"/>
      <c r="Q33" s="38"/>
      <c r="R33" s="38"/>
      <c r="S33" s="38"/>
      <c r="T33" s="38"/>
      <c r="U33" s="38"/>
      <c r="V33" s="38"/>
      <c r="W33" s="228">
        <f>ROUND(BD94, 2)</f>
        <v>0</v>
      </c>
      <c r="X33" s="229"/>
      <c r="Y33" s="229"/>
      <c r="Z33" s="229"/>
      <c r="AA33" s="229"/>
      <c r="AB33" s="229"/>
      <c r="AC33" s="229"/>
      <c r="AD33" s="229"/>
      <c r="AE33" s="229"/>
      <c r="AF33" s="38"/>
      <c r="AG33" s="38"/>
      <c r="AH33" s="38"/>
      <c r="AI33" s="38"/>
      <c r="AJ33" s="38"/>
      <c r="AK33" s="228">
        <v>0</v>
      </c>
      <c r="AL33" s="229"/>
      <c r="AM33" s="229"/>
      <c r="AN33" s="229"/>
      <c r="AO33" s="229"/>
      <c r="AP33" s="38"/>
      <c r="AQ33" s="38"/>
      <c r="AR33" s="39"/>
      <c r="BE33" s="218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17"/>
    </row>
    <row r="35" spans="1:57" s="2" customFormat="1" ht="25.9" customHeight="1">
      <c r="A35" s="31"/>
      <c r="B35" s="32"/>
      <c r="C35" s="40"/>
      <c r="D35" s="41" t="s">
        <v>43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44</v>
      </c>
      <c r="U35" s="42"/>
      <c r="V35" s="42"/>
      <c r="W35" s="42"/>
      <c r="X35" s="231" t="s">
        <v>45</v>
      </c>
      <c r="Y35" s="232"/>
      <c r="Z35" s="232"/>
      <c r="AA35" s="232"/>
      <c r="AB35" s="232"/>
      <c r="AC35" s="42"/>
      <c r="AD35" s="42"/>
      <c r="AE35" s="42"/>
      <c r="AF35" s="42"/>
      <c r="AG35" s="42"/>
      <c r="AH35" s="42"/>
      <c r="AI35" s="42"/>
      <c r="AJ35" s="42"/>
      <c r="AK35" s="233">
        <f>SUM(AK26:AK33)</f>
        <v>0</v>
      </c>
      <c r="AL35" s="232"/>
      <c r="AM35" s="232"/>
      <c r="AN35" s="232"/>
      <c r="AO35" s="234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4"/>
      <c r="C49" s="45"/>
      <c r="D49" s="46" t="s">
        <v>46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47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 ht="11.25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 ht="11.25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 ht="11.2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 ht="11.25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 ht="11.25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 ht="11.2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 ht="11.25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 ht="11.25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 ht="11.25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 ht="11.25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31"/>
      <c r="B60" s="32"/>
      <c r="C60" s="33"/>
      <c r="D60" s="49" t="s">
        <v>48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49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48</v>
      </c>
      <c r="AI60" s="35"/>
      <c r="AJ60" s="35"/>
      <c r="AK60" s="35"/>
      <c r="AL60" s="35"/>
      <c r="AM60" s="49" t="s">
        <v>49</v>
      </c>
      <c r="AN60" s="35"/>
      <c r="AO60" s="35"/>
      <c r="AP60" s="33"/>
      <c r="AQ60" s="33"/>
      <c r="AR60" s="36"/>
      <c r="BE60" s="31"/>
    </row>
    <row r="61" spans="1:57" ht="11.25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 ht="11.25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 ht="11.25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>
      <c r="A64" s="31"/>
      <c r="B64" s="32"/>
      <c r="C64" s="33"/>
      <c r="D64" s="46" t="s">
        <v>50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51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 ht="11.2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 ht="11.25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 ht="11.25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 ht="11.25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 ht="11.25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 ht="11.25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 ht="11.25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 ht="11.25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 ht="11.25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 ht="11.25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31"/>
      <c r="B75" s="32"/>
      <c r="C75" s="33"/>
      <c r="D75" s="49" t="s">
        <v>48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49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48</v>
      </c>
      <c r="AI75" s="35"/>
      <c r="AJ75" s="35"/>
      <c r="AK75" s="35"/>
      <c r="AL75" s="35"/>
      <c r="AM75" s="49" t="s">
        <v>49</v>
      </c>
      <c r="AN75" s="35"/>
      <c r="AO75" s="35"/>
      <c r="AP75" s="33"/>
      <c r="AQ75" s="33"/>
      <c r="AR75" s="36"/>
      <c r="BE75" s="31"/>
    </row>
    <row r="76" spans="1:57" s="2" customFormat="1" ht="11.25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0" s="2" customFormat="1" ht="6.95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0" s="2" customFormat="1" ht="24.95" customHeight="1">
      <c r="A82" s="31"/>
      <c r="B82" s="32"/>
      <c r="C82" s="20" t="s">
        <v>52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0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0" s="4" customFormat="1" ht="12" customHeight="1">
      <c r="B84" s="55"/>
      <c r="C84" s="26" t="s">
        <v>13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KL-5-23(1)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0" s="5" customFormat="1" ht="36.950000000000003" customHeight="1">
      <c r="B85" s="58"/>
      <c r="C85" s="59" t="s">
        <v>16</v>
      </c>
      <c r="D85" s="60"/>
      <c r="E85" s="60"/>
      <c r="F85" s="60"/>
      <c r="G85" s="60"/>
      <c r="H85" s="60"/>
      <c r="I85" s="60"/>
      <c r="J85" s="60"/>
      <c r="K85" s="60"/>
      <c r="L85" s="235" t="str">
        <f>K6</f>
        <v>Č.p119, hřiště Lysůvky - odkanalizování objektu</v>
      </c>
      <c r="M85" s="236"/>
      <c r="N85" s="236"/>
      <c r="O85" s="236"/>
      <c r="P85" s="236"/>
      <c r="Q85" s="236"/>
      <c r="R85" s="236"/>
      <c r="S85" s="236"/>
      <c r="T85" s="236"/>
      <c r="U85" s="236"/>
      <c r="V85" s="236"/>
      <c r="W85" s="236"/>
      <c r="X85" s="236"/>
      <c r="Y85" s="236"/>
      <c r="Z85" s="236"/>
      <c r="AA85" s="236"/>
      <c r="AB85" s="236"/>
      <c r="AC85" s="236"/>
      <c r="AD85" s="236"/>
      <c r="AE85" s="236"/>
      <c r="AF85" s="236"/>
      <c r="AG85" s="236"/>
      <c r="AH85" s="236"/>
      <c r="AI85" s="236"/>
      <c r="AJ85" s="236"/>
      <c r="AK85" s="60"/>
      <c r="AL85" s="60"/>
      <c r="AM85" s="60"/>
      <c r="AN85" s="60"/>
      <c r="AO85" s="60"/>
      <c r="AP85" s="60"/>
      <c r="AQ85" s="60"/>
      <c r="AR85" s="61"/>
    </row>
    <row r="86" spans="1:90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0" s="2" customFormat="1" ht="12" customHeight="1">
      <c r="A87" s="31"/>
      <c r="B87" s="32"/>
      <c r="C87" s="26" t="s">
        <v>20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 xml:space="preserve"> 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22</v>
      </c>
      <c r="AJ87" s="33"/>
      <c r="AK87" s="33"/>
      <c r="AL87" s="33"/>
      <c r="AM87" s="237" t="str">
        <f>IF(AN8= "","",AN8)</f>
        <v>20. 5. 2023</v>
      </c>
      <c r="AN87" s="237"/>
      <c r="AO87" s="33"/>
      <c r="AP87" s="33"/>
      <c r="AQ87" s="33"/>
      <c r="AR87" s="36"/>
      <c r="BE87" s="31"/>
    </row>
    <row r="88" spans="1:90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0" s="2" customFormat="1" ht="15.2" customHeight="1">
      <c r="A89" s="31"/>
      <c r="B89" s="32"/>
      <c r="C89" s="26" t="s">
        <v>24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 xml:space="preserve"> 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29</v>
      </c>
      <c r="AJ89" s="33"/>
      <c r="AK89" s="33"/>
      <c r="AL89" s="33"/>
      <c r="AM89" s="238" t="str">
        <f>IF(E17="","",E17)</f>
        <v xml:space="preserve"> </v>
      </c>
      <c r="AN89" s="239"/>
      <c r="AO89" s="239"/>
      <c r="AP89" s="239"/>
      <c r="AQ89" s="33"/>
      <c r="AR89" s="36"/>
      <c r="AS89" s="240" t="s">
        <v>53</v>
      </c>
      <c r="AT89" s="241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0" s="2" customFormat="1" ht="15.2" customHeight="1">
      <c r="A90" s="31"/>
      <c r="B90" s="32"/>
      <c r="C90" s="26" t="s">
        <v>27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31</v>
      </c>
      <c r="AJ90" s="33"/>
      <c r="AK90" s="33"/>
      <c r="AL90" s="33"/>
      <c r="AM90" s="238" t="str">
        <f>IF(E20="","",E20)</f>
        <v xml:space="preserve"> </v>
      </c>
      <c r="AN90" s="239"/>
      <c r="AO90" s="239"/>
      <c r="AP90" s="239"/>
      <c r="AQ90" s="33"/>
      <c r="AR90" s="36"/>
      <c r="AS90" s="242"/>
      <c r="AT90" s="243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0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44"/>
      <c r="AT91" s="245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0" s="2" customFormat="1" ht="29.25" customHeight="1">
      <c r="A92" s="31"/>
      <c r="B92" s="32"/>
      <c r="C92" s="246" t="s">
        <v>54</v>
      </c>
      <c r="D92" s="247"/>
      <c r="E92" s="247"/>
      <c r="F92" s="247"/>
      <c r="G92" s="247"/>
      <c r="H92" s="70"/>
      <c r="I92" s="248" t="s">
        <v>55</v>
      </c>
      <c r="J92" s="247"/>
      <c r="K92" s="247"/>
      <c r="L92" s="247"/>
      <c r="M92" s="247"/>
      <c r="N92" s="247"/>
      <c r="O92" s="247"/>
      <c r="P92" s="247"/>
      <c r="Q92" s="247"/>
      <c r="R92" s="247"/>
      <c r="S92" s="247"/>
      <c r="T92" s="247"/>
      <c r="U92" s="247"/>
      <c r="V92" s="247"/>
      <c r="W92" s="247"/>
      <c r="X92" s="247"/>
      <c r="Y92" s="247"/>
      <c r="Z92" s="247"/>
      <c r="AA92" s="247"/>
      <c r="AB92" s="247"/>
      <c r="AC92" s="247"/>
      <c r="AD92" s="247"/>
      <c r="AE92" s="247"/>
      <c r="AF92" s="247"/>
      <c r="AG92" s="249" t="s">
        <v>56</v>
      </c>
      <c r="AH92" s="247"/>
      <c r="AI92" s="247"/>
      <c r="AJ92" s="247"/>
      <c r="AK92" s="247"/>
      <c r="AL92" s="247"/>
      <c r="AM92" s="247"/>
      <c r="AN92" s="248" t="s">
        <v>57</v>
      </c>
      <c r="AO92" s="247"/>
      <c r="AP92" s="250"/>
      <c r="AQ92" s="71" t="s">
        <v>58</v>
      </c>
      <c r="AR92" s="36"/>
      <c r="AS92" s="72" t="s">
        <v>59</v>
      </c>
      <c r="AT92" s="73" t="s">
        <v>60</v>
      </c>
      <c r="AU92" s="73" t="s">
        <v>61</v>
      </c>
      <c r="AV92" s="73" t="s">
        <v>62</v>
      </c>
      <c r="AW92" s="73" t="s">
        <v>63</v>
      </c>
      <c r="AX92" s="73" t="s">
        <v>64</v>
      </c>
      <c r="AY92" s="73" t="s">
        <v>65</v>
      </c>
      <c r="AZ92" s="73" t="s">
        <v>66</v>
      </c>
      <c r="BA92" s="73" t="s">
        <v>67</v>
      </c>
      <c r="BB92" s="73" t="s">
        <v>68</v>
      </c>
      <c r="BC92" s="73" t="s">
        <v>69</v>
      </c>
      <c r="BD92" s="74" t="s">
        <v>70</v>
      </c>
      <c r="BE92" s="31"/>
    </row>
    <row r="93" spans="1:90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0" s="6" customFormat="1" ht="32.450000000000003" customHeight="1">
      <c r="B94" s="78"/>
      <c r="C94" s="79" t="s">
        <v>71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54">
        <f>ROUND(AG95,2)</f>
        <v>0</v>
      </c>
      <c r="AH94" s="254"/>
      <c r="AI94" s="254"/>
      <c r="AJ94" s="254"/>
      <c r="AK94" s="254"/>
      <c r="AL94" s="254"/>
      <c r="AM94" s="254"/>
      <c r="AN94" s="255">
        <f>SUM(AG94,AT94)</f>
        <v>0</v>
      </c>
      <c r="AO94" s="255"/>
      <c r="AP94" s="255"/>
      <c r="AQ94" s="82" t="s">
        <v>1</v>
      </c>
      <c r="AR94" s="83"/>
      <c r="AS94" s="84">
        <f>ROUND(AS95,2)</f>
        <v>0</v>
      </c>
      <c r="AT94" s="85">
        <f>ROUND(SUM(AV94:AW94),2)</f>
        <v>0</v>
      </c>
      <c r="AU94" s="86">
        <f>ROUND(AU95,5)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ROUND(AZ95,2)</f>
        <v>0</v>
      </c>
      <c r="BA94" s="85">
        <f>ROUND(BA95,2)</f>
        <v>0</v>
      </c>
      <c r="BB94" s="85">
        <f>ROUND(BB95,2)</f>
        <v>0</v>
      </c>
      <c r="BC94" s="85">
        <f>ROUND(BC95,2)</f>
        <v>0</v>
      </c>
      <c r="BD94" s="87">
        <f>ROUND(BD95,2)</f>
        <v>0</v>
      </c>
      <c r="BS94" s="88" t="s">
        <v>72</v>
      </c>
      <c r="BT94" s="88" t="s">
        <v>73</v>
      </c>
      <c r="BV94" s="88" t="s">
        <v>74</v>
      </c>
      <c r="BW94" s="88" t="s">
        <v>5</v>
      </c>
      <c r="BX94" s="88" t="s">
        <v>75</v>
      </c>
      <c r="CL94" s="88" t="s">
        <v>1</v>
      </c>
    </row>
    <row r="95" spans="1:90" s="7" customFormat="1" ht="24.75" customHeight="1">
      <c r="A95" s="89" t="s">
        <v>76</v>
      </c>
      <c r="B95" s="90"/>
      <c r="C95" s="91"/>
      <c r="D95" s="253" t="s">
        <v>14</v>
      </c>
      <c r="E95" s="253"/>
      <c r="F95" s="253"/>
      <c r="G95" s="253"/>
      <c r="H95" s="253"/>
      <c r="I95" s="92"/>
      <c r="J95" s="253" t="s">
        <v>17</v>
      </c>
      <c r="K95" s="253"/>
      <c r="L95" s="253"/>
      <c r="M95" s="253"/>
      <c r="N95" s="253"/>
      <c r="O95" s="253"/>
      <c r="P95" s="253"/>
      <c r="Q95" s="253"/>
      <c r="R95" s="253"/>
      <c r="S95" s="253"/>
      <c r="T95" s="253"/>
      <c r="U95" s="253"/>
      <c r="V95" s="253"/>
      <c r="W95" s="253"/>
      <c r="X95" s="253"/>
      <c r="Y95" s="253"/>
      <c r="Z95" s="253"/>
      <c r="AA95" s="253"/>
      <c r="AB95" s="253"/>
      <c r="AC95" s="253"/>
      <c r="AD95" s="253"/>
      <c r="AE95" s="253"/>
      <c r="AF95" s="253"/>
      <c r="AG95" s="251">
        <f>'KL-5-23(1) - Č.p119, hřiš...'!J28</f>
        <v>0</v>
      </c>
      <c r="AH95" s="252"/>
      <c r="AI95" s="252"/>
      <c r="AJ95" s="252"/>
      <c r="AK95" s="252"/>
      <c r="AL95" s="252"/>
      <c r="AM95" s="252"/>
      <c r="AN95" s="251">
        <f>SUM(AG95,AT95)</f>
        <v>0</v>
      </c>
      <c r="AO95" s="252"/>
      <c r="AP95" s="252"/>
      <c r="AQ95" s="93" t="s">
        <v>77</v>
      </c>
      <c r="AR95" s="94"/>
      <c r="AS95" s="95">
        <v>0</v>
      </c>
      <c r="AT95" s="96">
        <f>ROUND(SUM(AV95:AW95),2)</f>
        <v>0</v>
      </c>
      <c r="AU95" s="97">
        <f>'KL-5-23(1) - Č.p119, hřiš...'!P125</f>
        <v>0</v>
      </c>
      <c r="AV95" s="96">
        <f>'KL-5-23(1) - Č.p119, hřiš...'!J31</f>
        <v>0</v>
      </c>
      <c r="AW95" s="96">
        <f>'KL-5-23(1) - Č.p119, hřiš...'!J32</f>
        <v>0</v>
      </c>
      <c r="AX95" s="96">
        <f>'KL-5-23(1) - Č.p119, hřiš...'!J33</f>
        <v>0</v>
      </c>
      <c r="AY95" s="96">
        <f>'KL-5-23(1) - Č.p119, hřiš...'!J34</f>
        <v>0</v>
      </c>
      <c r="AZ95" s="96">
        <f>'KL-5-23(1) - Č.p119, hřiš...'!F31</f>
        <v>0</v>
      </c>
      <c r="BA95" s="96">
        <f>'KL-5-23(1) - Č.p119, hřiš...'!F32</f>
        <v>0</v>
      </c>
      <c r="BB95" s="96">
        <f>'KL-5-23(1) - Č.p119, hřiš...'!F33</f>
        <v>0</v>
      </c>
      <c r="BC95" s="96">
        <f>'KL-5-23(1) - Č.p119, hřiš...'!F34</f>
        <v>0</v>
      </c>
      <c r="BD95" s="98">
        <f>'KL-5-23(1) - Č.p119, hřiš...'!F35</f>
        <v>0</v>
      </c>
      <c r="BT95" s="99" t="s">
        <v>78</v>
      </c>
      <c r="BU95" s="99" t="s">
        <v>79</v>
      </c>
      <c r="BV95" s="99" t="s">
        <v>74</v>
      </c>
      <c r="BW95" s="99" t="s">
        <v>5</v>
      </c>
      <c r="BX95" s="99" t="s">
        <v>75</v>
      </c>
      <c r="CL95" s="99" t="s">
        <v>1</v>
      </c>
    </row>
    <row r="96" spans="1:90" s="2" customFormat="1" ht="30" customHeight="1">
      <c r="A96" s="31"/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6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</row>
    <row r="97" spans="1:57" s="2" customFormat="1" ht="6.95" customHeight="1">
      <c r="A97" s="31"/>
      <c r="B97" s="51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36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</sheetData>
  <sheetProtection algorithmName="SHA-512" hashValue="770u9Dn1CKfKWMSEL2KanIoetocnpvDZPbYgGRaMke0aHMXf+/E63SBshxht2lDVXOOcZ6FxPtRmMjQaU8Ozhw==" saltValue="bt8+9+0eX/SVwKpRf2CbPCN3mRYqNxA1HElEEKD9lUb7egodH9GLKYE2QlmFyyK/LOTQse2zwtileo7ucimefw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KL-5-23(1) - Č.p119, hřiš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4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AT2" s="14" t="s">
        <v>5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7"/>
      <c r="AT3" s="14" t="s">
        <v>80</v>
      </c>
    </row>
    <row r="4" spans="1:46" s="1" customFormat="1" ht="24.95" customHeight="1">
      <c r="B4" s="17"/>
      <c r="D4" s="102" t="s">
        <v>81</v>
      </c>
      <c r="L4" s="17"/>
      <c r="M4" s="103" t="s">
        <v>10</v>
      </c>
      <c r="AT4" s="14" t="s">
        <v>4</v>
      </c>
    </row>
    <row r="5" spans="1:46" s="1" customFormat="1" ht="6.95" customHeight="1">
      <c r="B5" s="17"/>
      <c r="L5" s="17"/>
    </row>
    <row r="6" spans="1:46" s="2" customFormat="1" ht="12" customHeight="1">
      <c r="A6" s="31"/>
      <c r="B6" s="36"/>
      <c r="C6" s="31"/>
      <c r="D6" s="104" t="s">
        <v>16</v>
      </c>
      <c r="E6" s="31"/>
      <c r="F6" s="31"/>
      <c r="G6" s="31"/>
      <c r="H6" s="31"/>
      <c r="I6" s="31"/>
      <c r="J6" s="31"/>
      <c r="K6" s="31"/>
      <c r="L6" s="48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</row>
    <row r="7" spans="1:46" s="2" customFormat="1" ht="16.5" customHeight="1">
      <c r="A7" s="31"/>
      <c r="B7" s="36"/>
      <c r="C7" s="31"/>
      <c r="D7" s="31"/>
      <c r="E7" s="257" t="s">
        <v>17</v>
      </c>
      <c r="F7" s="258"/>
      <c r="G7" s="258"/>
      <c r="H7" s="258"/>
      <c r="I7" s="31"/>
      <c r="J7" s="31"/>
      <c r="K7" s="31"/>
      <c r="L7" s="48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pans="1:46" s="2" customFormat="1" ht="11.25">
      <c r="A8" s="31"/>
      <c r="B8" s="36"/>
      <c r="C8" s="31"/>
      <c r="D8" s="31"/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2" customHeight="1">
      <c r="A9" s="31"/>
      <c r="B9" s="36"/>
      <c r="C9" s="31"/>
      <c r="D9" s="104" t="s">
        <v>18</v>
      </c>
      <c r="E9" s="31"/>
      <c r="F9" s="105" t="s">
        <v>1</v>
      </c>
      <c r="G9" s="31"/>
      <c r="H9" s="31"/>
      <c r="I9" s="104" t="s">
        <v>19</v>
      </c>
      <c r="J9" s="105" t="s">
        <v>1</v>
      </c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6"/>
      <c r="C10" s="31"/>
      <c r="D10" s="104" t="s">
        <v>20</v>
      </c>
      <c r="E10" s="31"/>
      <c r="F10" s="105" t="s">
        <v>21</v>
      </c>
      <c r="G10" s="31"/>
      <c r="H10" s="31"/>
      <c r="I10" s="104" t="s">
        <v>22</v>
      </c>
      <c r="J10" s="106" t="str">
        <f>'Rekapitulace stavby'!AN8</f>
        <v>20. 5. 2023</v>
      </c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0.9" customHeight="1">
      <c r="A11" s="31"/>
      <c r="B11" s="36"/>
      <c r="C11" s="31"/>
      <c r="D11" s="31"/>
      <c r="E11" s="31"/>
      <c r="F11" s="31"/>
      <c r="G11" s="31"/>
      <c r="H11" s="31"/>
      <c r="I11" s="31"/>
      <c r="J11" s="31"/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4" t="s">
        <v>24</v>
      </c>
      <c r="E12" s="31"/>
      <c r="F12" s="31"/>
      <c r="G12" s="31"/>
      <c r="H12" s="31"/>
      <c r="I12" s="104" t="s">
        <v>25</v>
      </c>
      <c r="J12" s="105" t="s">
        <v>1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8" customHeight="1">
      <c r="A13" s="31"/>
      <c r="B13" s="36"/>
      <c r="C13" s="31"/>
      <c r="D13" s="31"/>
      <c r="E13" s="105" t="s">
        <v>21</v>
      </c>
      <c r="F13" s="31"/>
      <c r="G13" s="31"/>
      <c r="H13" s="31"/>
      <c r="I13" s="104" t="s">
        <v>26</v>
      </c>
      <c r="J13" s="105" t="s">
        <v>1</v>
      </c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6.95" customHeight="1">
      <c r="A14" s="31"/>
      <c r="B14" s="36"/>
      <c r="C14" s="31"/>
      <c r="D14" s="31"/>
      <c r="E14" s="31"/>
      <c r="F14" s="31"/>
      <c r="G14" s="31"/>
      <c r="H14" s="31"/>
      <c r="I14" s="31"/>
      <c r="J14" s="31"/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2" customHeight="1">
      <c r="A15" s="31"/>
      <c r="B15" s="36"/>
      <c r="C15" s="31"/>
      <c r="D15" s="104" t="s">
        <v>27</v>
      </c>
      <c r="E15" s="31"/>
      <c r="F15" s="31"/>
      <c r="G15" s="31"/>
      <c r="H15" s="31"/>
      <c r="I15" s="104" t="s">
        <v>25</v>
      </c>
      <c r="J15" s="27" t="str">
        <f>'Rekapitulace stavby'!AN13</f>
        <v>Vyplň údaj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8" customHeight="1">
      <c r="A16" s="31"/>
      <c r="B16" s="36"/>
      <c r="C16" s="31"/>
      <c r="D16" s="31"/>
      <c r="E16" s="259" t="str">
        <f>'Rekapitulace stavby'!E14</f>
        <v>Vyplň údaj</v>
      </c>
      <c r="F16" s="260"/>
      <c r="G16" s="260"/>
      <c r="H16" s="260"/>
      <c r="I16" s="104" t="s">
        <v>26</v>
      </c>
      <c r="J16" s="27" t="str">
        <f>'Rekapitulace stavby'!AN14</f>
        <v>Vyplň údaj</v>
      </c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6.95" customHeight="1">
      <c r="A17" s="31"/>
      <c r="B17" s="36"/>
      <c r="C17" s="31"/>
      <c r="D17" s="31"/>
      <c r="E17" s="31"/>
      <c r="F17" s="31"/>
      <c r="G17" s="31"/>
      <c r="H17" s="31"/>
      <c r="I17" s="31"/>
      <c r="J17" s="31"/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2" customHeight="1">
      <c r="A18" s="31"/>
      <c r="B18" s="36"/>
      <c r="C18" s="31"/>
      <c r="D18" s="104" t="s">
        <v>29</v>
      </c>
      <c r="E18" s="31"/>
      <c r="F18" s="31"/>
      <c r="G18" s="31"/>
      <c r="H18" s="31"/>
      <c r="I18" s="104" t="s">
        <v>25</v>
      </c>
      <c r="J18" s="105" t="s">
        <v>1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8" customHeight="1">
      <c r="A19" s="31"/>
      <c r="B19" s="36"/>
      <c r="C19" s="31"/>
      <c r="D19" s="31"/>
      <c r="E19" s="105" t="s">
        <v>21</v>
      </c>
      <c r="F19" s="31"/>
      <c r="G19" s="31"/>
      <c r="H19" s="31"/>
      <c r="I19" s="104" t="s">
        <v>26</v>
      </c>
      <c r="J19" s="105" t="s">
        <v>1</v>
      </c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6.95" customHeight="1">
      <c r="A20" s="31"/>
      <c r="B20" s="36"/>
      <c r="C20" s="31"/>
      <c r="D20" s="31"/>
      <c r="E20" s="31"/>
      <c r="F20" s="31"/>
      <c r="G20" s="31"/>
      <c r="H20" s="31"/>
      <c r="I20" s="31"/>
      <c r="J20" s="31"/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2" customHeight="1">
      <c r="A21" s="31"/>
      <c r="B21" s="36"/>
      <c r="C21" s="31"/>
      <c r="D21" s="104" t="s">
        <v>31</v>
      </c>
      <c r="E21" s="31"/>
      <c r="F21" s="31"/>
      <c r="G21" s="31"/>
      <c r="H21" s="31"/>
      <c r="I21" s="104" t="s">
        <v>25</v>
      </c>
      <c r="J21" s="105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8" customHeight="1">
      <c r="A22" s="31"/>
      <c r="B22" s="36"/>
      <c r="C22" s="31"/>
      <c r="D22" s="31"/>
      <c r="E22" s="105" t="s">
        <v>21</v>
      </c>
      <c r="F22" s="31"/>
      <c r="G22" s="31"/>
      <c r="H22" s="31"/>
      <c r="I22" s="104" t="s">
        <v>26</v>
      </c>
      <c r="J22" s="105" t="s">
        <v>1</v>
      </c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6.95" customHeight="1">
      <c r="A23" s="31"/>
      <c r="B23" s="36"/>
      <c r="C23" s="31"/>
      <c r="D23" s="31"/>
      <c r="E23" s="31"/>
      <c r="F23" s="31"/>
      <c r="G23" s="31"/>
      <c r="H23" s="31"/>
      <c r="I23" s="31"/>
      <c r="J23" s="31"/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2" customHeight="1">
      <c r="A24" s="31"/>
      <c r="B24" s="36"/>
      <c r="C24" s="31"/>
      <c r="D24" s="104" t="s">
        <v>32</v>
      </c>
      <c r="E24" s="31"/>
      <c r="F24" s="31"/>
      <c r="G24" s="31"/>
      <c r="H24" s="31"/>
      <c r="I24" s="31"/>
      <c r="J24" s="31"/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8" customFormat="1" ht="16.5" customHeight="1">
      <c r="A25" s="107"/>
      <c r="B25" s="108"/>
      <c r="C25" s="107"/>
      <c r="D25" s="107"/>
      <c r="E25" s="261" t="s">
        <v>1</v>
      </c>
      <c r="F25" s="261"/>
      <c r="G25" s="261"/>
      <c r="H25" s="261"/>
      <c r="I25" s="107"/>
      <c r="J25" s="107"/>
      <c r="K25" s="107"/>
      <c r="L25" s="109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</row>
    <row r="26" spans="1:31" s="2" customFormat="1" ht="6.95" customHeight="1">
      <c r="A26" s="31"/>
      <c r="B26" s="36"/>
      <c r="C26" s="31"/>
      <c r="D26" s="31"/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6"/>
      <c r="C27" s="31"/>
      <c r="D27" s="110"/>
      <c r="E27" s="110"/>
      <c r="F27" s="110"/>
      <c r="G27" s="110"/>
      <c r="H27" s="110"/>
      <c r="I27" s="110"/>
      <c r="J27" s="110"/>
      <c r="K27" s="110"/>
      <c r="L27" s="48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25.35" customHeight="1">
      <c r="A28" s="31"/>
      <c r="B28" s="36"/>
      <c r="C28" s="31"/>
      <c r="D28" s="111" t="s">
        <v>33</v>
      </c>
      <c r="E28" s="31"/>
      <c r="F28" s="31"/>
      <c r="G28" s="31"/>
      <c r="H28" s="31"/>
      <c r="I28" s="31"/>
      <c r="J28" s="112">
        <f>ROUND(J125, 2)</f>
        <v>0</v>
      </c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0"/>
      <c r="E29" s="110"/>
      <c r="F29" s="110"/>
      <c r="G29" s="110"/>
      <c r="H29" s="110"/>
      <c r="I29" s="110"/>
      <c r="J29" s="110"/>
      <c r="K29" s="110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6"/>
      <c r="C30" s="31"/>
      <c r="D30" s="31"/>
      <c r="E30" s="31"/>
      <c r="F30" s="113" t="s">
        <v>35</v>
      </c>
      <c r="G30" s="31"/>
      <c r="H30" s="31"/>
      <c r="I30" s="113" t="s">
        <v>34</v>
      </c>
      <c r="J30" s="113" t="s">
        <v>36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6"/>
      <c r="C31" s="31"/>
      <c r="D31" s="114" t="s">
        <v>37</v>
      </c>
      <c r="E31" s="104" t="s">
        <v>38</v>
      </c>
      <c r="F31" s="115">
        <f>ROUND((SUM(BE125:BE246)),  2)</f>
        <v>0</v>
      </c>
      <c r="G31" s="31"/>
      <c r="H31" s="31"/>
      <c r="I31" s="116">
        <v>0.21</v>
      </c>
      <c r="J31" s="115">
        <f>ROUND(((SUM(BE125:BE246))*I31),  2)</f>
        <v>0</v>
      </c>
      <c r="K31" s="31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104" t="s">
        <v>39</v>
      </c>
      <c r="F32" s="115">
        <f>ROUND((SUM(BF125:BF246)),  2)</f>
        <v>0</v>
      </c>
      <c r="G32" s="31"/>
      <c r="H32" s="31"/>
      <c r="I32" s="116">
        <v>0.15</v>
      </c>
      <c r="J32" s="115">
        <f>ROUND(((SUM(BF125:BF246))*I32),  2)</f>
        <v>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6"/>
      <c r="C33" s="31"/>
      <c r="D33" s="31"/>
      <c r="E33" s="104" t="s">
        <v>40</v>
      </c>
      <c r="F33" s="115">
        <f>ROUND((SUM(BG125:BG246)),  2)</f>
        <v>0</v>
      </c>
      <c r="G33" s="31"/>
      <c r="H33" s="31"/>
      <c r="I33" s="116">
        <v>0.21</v>
      </c>
      <c r="J33" s="115">
        <f>0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6"/>
      <c r="C34" s="31"/>
      <c r="D34" s="31"/>
      <c r="E34" s="104" t="s">
        <v>41</v>
      </c>
      <c r="F34" s="115">
        <f>ROUND((SUM(BH125:BH246)),  2)</f>
        <v>0</v>
      </c>
      <c r="G34" s="31"/>
      <c r="H34" s="31"/>
      <c r="I34" s="116">
        <v>0.15</v>
      </c>
      <c r="J34" s="115">
        <f>0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4" t="s">
        <v>42</v>
      </c>
      <c r="F35" s="115">
        <f>ROUND((SUM(BI125:BI246)),  2)</f>
        <v>0</v>
      </c>
      <c r="G35" s="31"/>
      <c r="H35" s="31"/>
      <c r="I35" s="116">
        <v>0</v>
      </c>
      <c r="J35" s="115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6.95" customHeight="1">
      <c r="A36" s="31"/>
      <c r="B36" s="36"/>
      <c r="C36" s="31"/>
      <c r="D36" s="31"/>
      <c r="E36" s="31"/>
      <c r="F36" s="31"/>
      <c r="G36" s="31"/>
      <c r="H36" s="31"/>
      <c r="I36" s="31"/>
      <c r="J36" s="31"/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25.35" customHeight="1">
      <c r="A37" s="31"/>
      <c r="B37" s="36"/>
      <c r="C37" s="117"/>
      <c r="D37" s="118" t="s">
        <v>43</v>
      </c>
      <c r="E37" s="119"/>
      <c r="F37" s="119"/>
      <c r="G37" s="120" t="s">
        <v>44</v>
      </c>
      <c r="H37" s="121" t="s">
        <v>45</v>
      </c>
      <c r="I37" s="119"/>
      <c r="J37" s="122">
        <f>SUM(J28:J35)</f>
        <v>0</v>
      </c>
      <c r="K37" s="123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1" customFormat="1" ht="14.45" customHeight="1">
      <c r="B39" s="17"/>
      <c r="L39" s="17"/>
    </row>
    <row r="40" spans="1:31" s="1" customFormat="1" ht="14.45" customHeight="1">
      <c r="B40" s="17"/>
      <c r="L40" s="17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4" t="s">
        <v>46</v>
      </c>
      <c r="E50" s="125"/>
      <c r="F50" s="125"/>
      <c r="G50" s="124" t="s">
        <v>47</v>
      </c>
      <c r="H50" s="125"/>
      <c r="I50" s="125"/>
      <c r="J50" s="125"/>
      <c r="K50" s="125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26" t="s">
        <v>48</v>
      </c>
      <c r="E61" s="127"/>
      <c r="F61" s="128" t="s">
        <v>49</v>
      </c>
      <c r="G61" s="126" t="s">
        <v>48</v>
      </c>
      <c r="H61" s="127"/>
      <c r="I61" s="127"/>
      <c r="J61" s="129" t="s">
        <v>49</v>
      </c>
      <c r="K61" s="127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24" t="s">
        <v>50</v>
      </c>
      <c r="E65" s="130"/>
      <c r="F65" s="130"/>
      <c r="G65" s="124" t="s">
        <v>51</v>
      </c>
      <c r="H65" s="130"/>
      <c r="I65" s="130"/>
      <c r="J65" s="130"/>
      <c r="K65" s="130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26" t="s">
        <v>48</v>
      </c>
      <c r="E76" s="127"/>
      <c r="F76" s="128" t="s">
        <v>49</v>
      </c>
      <c r="G76" s="126" t="s">
        <v>48</v>
      </c>
      <c r="H76" s="127"/>
      <c r="I76" s="127"/>
      <c r="J76" s="129" t="s">
        <v>49</v>
      </c>
      <c r="K76" s="127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1"/>
      <c r="C77" s="132"/>
      <c r="D77" s="132"/>
      <c r="E77" s="132"/>
      <c r="F77" s="132"/>
      <c r="G77" s="132"/>
      <c r="H77" s="132"/>
      <c r="I77" s="132"/>
      <c r="J77" s="132"/>
      <c r="K77" s="132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3"/>
      <c r="C81" s="134"/>
      <c r="D81" s="134"/>
      <c r="E81" s="134"/>
      <c r="F81" s="134"/>
      <c r="G81" s="134"/>
      <c r="H81" s="134"/>
      <c r="I81" s="134"/>
      <c r="J81" s="134"/>
      <c r="K81" s="134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82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35" t="str">
        <f>E7</f>
        <v>Č.p119, hřiště Lysůvky - odkanalizování objektu</v>
      </c>
      <c r="F85" s="262"/>
      <c r="G85" s="262"/>
      <c r="H85" s="262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2" customHeight="1">
      <c r="A87" s="31"/>
      <c r="B87" s="32"/>
      <c r="C87" s="26" t="s">
        <v>20</v>
      </c>
      <c r="D87" s="33"/>
      <c r="E87" s="33"/>
      <c r="F87" s="24" t="str">
        <f>F10</f>
        <v xml:space="preserve"> </v>
      </c>
      <c r="G87" s="33"/>
      <c r="H87" s="33"/>
      <c r="I87" s="26" t="s">
        <v>22</v>
      </c>
      <c r="J87" s="63" t="str">
        <f>IF(J10="","",J10)</f>
        <v>20. 5. 2023</v>
      </c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5.2" customHeight="1">
      <c r="A89" s="31"/>
      <c r="B89" s="32"/>
      <c r="C89" s="26" t="s">
        <v>24</v>
      </c>
      <c r="D89" s="33"/>
      <c r="E89" s="33"/>
      <c r="F89" s="24" t="str">
        <f>E13</f>
        <v xml:space="preserve"> </v>
      </c>
      <c r="G89" s="33"/>
      <c r="H89" s="33"/>
      <c r="I89" s="26" t="s">
        <v>29</v>
      </c>
      <c r="J89" s="29" t="str">
        <f>E19</f>
        <v xml:space="preserve"> 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15.2" customHeight="1">
      <c r="A90" s="31"/>
      <c r="B90" s="32"/>
      <c r="C90" s="26" t="s">
        <v>27</v>
      </c>
      <c r="D90" s="33"/>
      <c r="E90" s="33"/>
      <c r="F90" s="24" t="str">
        <f>IF(E16="","",E16)</f>
        <v>Vyplň údaj</v>
      </c>
      <c r="G90" s="33"/>
      <c r="H90" s="33"/>
      <c r="I90" s="26" t="s">
        <v>31</v>
      </c>
      <c r="J90" s="29" t="str">
        <f>E22</f>
        <v xml:space="preserve"> </v>
      </c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0.35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29.25" customHeight="1">
      <c r="A92" s="31"/>
      <c r="B92" s="32"/>
      <c r="C92" s="135" t="s">
        <v>83</v>
      </c>
      <c r="D92" s="136"/>
      <c r="E92" s="136"/>
      <c r="F92" s="136"/>
      <c r="G92" s="136"/>
      <c r="H92" s="136"/>
      <c r="I92" s="136"/>
      <c r="J92" s="137" t="s">
        <v>84</v>
      </c>
      <c r="K92" s="136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2.9" customHeight="1">
      <c r="A94" s="31"/>
      <c r="B94" s="32"/>
      <c r="C94" s="138" t="s">
        <v>85</v>
      </c>
      <c r="D94" s="33"/>
      <c r="E94" s="33"/>
      <c r="F94" s="33"/>
      <c r="G94" s="33"/>
      <c r="H94" s="33"/>
      <c r="I94" s="33"/>
      <c r="J94" s="81">
        <f>J125</f>
        <v>0</v>
      </c>
      <c r="K94" s="33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U94" s="14" t="s">
        <v>86</v>
      </c>
    </row>
    <row r="95" spans="1:47" s="9" customFormat="1" ht="24.95" customHeight="1">
      <c r="B95" s="139"/>
      <c r="C95" s="140"/>
      <c r="D95" s="141" t="s">
        <v>87</v>
      </c>
      <c r="E95" s="142"/>
      <c r="F95" s="142"/>
      <c r="G95" s="142"/>
      <c r="H95" s="142"/>
      <c r="I95" s="142"/>
      <c r="J95" s="143">
        <f>J126</f>
        <v>0</v>
      </c>
      <c r="K95" s="140"/>
      <c r="L95" s="144"/>
    </row>
    <row r="96" spans="1:47" s="9" customFormat="1" ht="24.95" customHeight="1">
      <c r="B96" s="139"/>
      <c r="C96" s="140"/>
      <c r="D96" s="141" t="s">
        <v>88</v>
      </c>
      <c r="E96" s="142"/>
      <c r="F96" s="142"/>
      <c r="G96" s="142"/>
      <c r="H96" s="142"/>
      <c r="I96" s="142"/>
      <c r="J96" s="143">
        <f>J166</f>
        <v>0</v>
      </c>
      <c r="K96" s="140"/>
      <c r="L96" s="144"/>
    </row>
    <row r="97" spans="1:31" s="9" customFormat="1" ht="24.95" customHeight="1">
      <c r="B97" s="139"/>
      <c r="C97" s="140"/>
      <c r="D97" s="141" t="s">
        <v>89</v>
      </c>
      <c r="E97" s="142"/>
      <c r="F97" s="142"/>
      <c r="G97" s="142"/>
      <c r="H97" s="142"/>
      <c r="I97" s="142"/>
      <c r="J97" s="143">
        <f>J173</f>
        <v>0</v>
      </c>
      <c r="K97" s="140"/>
      <c r="L97" s="144"/>
    </row>
    <row r="98" spans="1:31" s="9" customFormat="1" ht="24.95" customHeight="1">
      <c r="B98" s="139"/>
      <c r="C98" s="140"/>
      <c r="D98" s="141" t="s">
        <v>90</v>
      </c>
      <c r="E98" s="142"/>
      <c r="F98" s="142"/>
      <c r="G98" s="142"/>
      <c r="H98" s="142"/>
      <c r="I98" s="142"/>
      <c r="J98" s="143">
        <f>J176</f>
        <v>0</v>
      </c>
      <c r="K98" s="140"/>
      <c r="L98" s="144"/>
    </row>
    <row r="99" spans="1:31" s="9" customFormat="1" ht="24.95" customHeight="1">
      <c r="B99" s="139"/>
      <c r="C99" s="140"/>
      <c r="D99" s="141" t="s">
        <v>91</v>
      </c>
      <c r="E99" s="142"/>
      <c r="F99" s="142"/>
      <c r="G99" s="142"/>
      <c r="H99" s="142"/>
      <c r="I99" s="142"/>
      <c r="J99" s="143">
        <f>J179</f>
        <v>0</v>
      </c>
      <c r="K99" s="140"/>
      <c r="L99" s="144"/>
    </row>
    <row r="100" spans="1:31" s="9" customFormat="1" ht="24.95" customHeight="1">
      <c r="B100" s="139"/>
      <c r="C100" s="140"/>
      <c r="D100" s="141" t="s">
        <v>92</v>
      </c>
      <c r="E100" s="142"/>
      <c r="F100" s="142"/>
      <c r="G100" s="142"/>
      <c r="H100" s="142"/>
      <c r="I100" s="142"/>
      <c r="J100" s="143">
        <f>J184</f>
        <v>0</v>
      </c>
      <c r="K100" s="140"/>
      <c r="L100" s="144"/>
    </row>
    <row r="101" spans="1:31" s="9" customFormat="1" ht="24.95" customHeight="1">
      <c r="B101" s="139"/>
      <c r="C101" s="140"/>
      <c r="D101" s="141" t="s">
        <v>93</v>
      </c>
      <c r="E101" s="142"/>
      <c r="F101" s="142"/>
      <c r="G101" s="142"/>
      <c r="H101" s="142"/>
      <c r="I101" s="142"/>
      <c r="J101" s="143">
        <f>J189</f>
        <v>0</v>
      </c>
      <c r="K101" s="140"/>
      <c r="L101" s="144"/>
    </row>
    <row r="102" spans="1:31" s="9" customFormat="1" ht="24.95" customHeight="1">
      <c r="B102" s="139"/>
      <c r="C102" s="140"/>
      <c r="D102" s="141" t="s">
        <v>94</v>
      </c>
      <c r="E102" s="142"/>
      <c r="F102" s="142"/>
      <c r="G102" s="142"/>
      <c r="H102" s="142"/>
      <c r="I102" s="142"/>
      <c r="J102" s="143">
        <f>J195</f>
        <v>0</v>
      </c>
      <c r="K102" s="140"/>
      <c r="L102" s="144"/>
    </row>
    <row r="103" spans="1:31" s="9" customFormat="1" ht="24.95" customHeight="1">
      <c r="B103" s="139"/>
      <c r="C103" s="140"/>
      <c r="D103" s="141" t="s">
        <v>95</v>
      </c>
      <c r="E103" s="142"/>
      <c r="F103" s="142"/>
      <c r="G103" s="142"/>
      <c r="H103" s="142"/>
      <c r="I103" s="142"/>
      <c r="J103" s="143">
        <f>J210</f>
        <v>0</v>
      </c>
      <c r="K103" s="140"/>
      <c r="L103" s="144"/>
    </row>
    <row r="104" spans="1:31" s="9" customFormat="1" ht="24.95" customHeight="1">
      <c r="B104" s="139"/>
      <c r="C104" s="140"/>
      <c r="D104" s="141" t="s">
        <v>96</v>
      </c>
      <c r="E104" s="142"/>
      <c r="F104" s="142"/>
      <c r="G104" s="142"/>
      <c r="H104" s="142"/>
      <c r="I104" s="142"/>
      <c r="J104" s="143">
        <f>J215</f>
        <v>0</v>
      </c>
      <c r="K104" s="140"/>
      <c r="L104" s="144"/>
    </row>
    <row r="105" spans="1:31" s="9" customFormat="1" ht="24.95" customHeight="1">
      <c r="B105" s="139"/>
      <c r="C105" s="140"/>
      <c r="D105" s="141" t="s">
        <v>97</v>
      </c>
      <c r="E105" s="142"/>
      <c r="F105" s="142"/>
      <c r="G105" s="142"/>
      <c r="H105" s="142"/>
      <c r="I105" s="142"/>
      <c r="J105" s="143">
        <f>J224</f>
        <v>0</v>
      </c>
      <c r="K105" s="140"/>
      <c r="L105" s="144"/>
    </row>
    <row r="106" spans="1:31" s="9" customFormat="1" ht="24.95" customHeight="1">
      <c r="B106" s="139"/>
      <c r="C106" s="140"/>
      <c r="D106" s="141" t="s">
        <v>98</v>
      </c>
      <c r="E106" s="142"/>
      <c r="F106" s="142"/>
      <c r="G106" s="142"/>
      <c r="H106" s="142"/>
      <c r="I106" s="142"/>
      <c r="J106" s="143">
        <f>J233</f>
        <v>0</v>
      </c>
      <c r="K106" s="140"/>
      <c r="L106" s="144"/>
    </row>
    <row r="107" spans="1:31" s="9" customFormat="1" ht="24.95" customHeight="1">
      <c r="B107" s="139"/>
      <c r="C107" s="140"/>
      <c r="D107" s="141" t="s">
        <v>99</v>
      </c>
      <c r="E107" s="142"/>
      <c r="F107" s="142"/>
      <c r="G107" s="142"/>
      <c r="H107" s="142"/>
      <c r="I107" s="142"/>
      <c r="J107" s="143">
        <f>J236</f>
        <v>0</v>
      </c>
      <c r="K107" s="140"/>
      <c r="L107" s="144"/>
    </row>
    <row r="108" spans="1:31" s="2" customFormat="1" ht="21.75" customHeight="1">
      <c r="A108" s="31"/>
      <c r="B108" s="32"/>
      <c r="C108" s="33"/>
      <c r="D108" s="33"/>
      <c r="E108" s="33"/>
      <c r="F108" s="33"/>
      <c r="G108" s="33"/>
      <c r="H108" s="33"/>
      <c r="I108" s="33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6.95" customHeight="1">
      <c r="A109" s="31"/>
      <c r="B109" s="51"/>
      <c r="C109" s="52"/>
      <c r="D109" s="52"/>
      <c r="E109" s="52"/>
      <c r="F109" s="52"/>
      <c r="G109" s="52"/>
      <c r="H109" s="52"/>
      <c r="I109" s="52"/>
      <c r="J109" s="52"/>
      <c r="K109" s="52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3" spans="1:65" s="2" customFormat="1" ht="6.95" customHeight="1">
      <c r="A113" s="31"/>
      <c r="B113" s="53"/>
      <c r="C113" s="54"/>
      <c r="D113" s="54"/>
      <c r="E113" s="54"/>
      <c r="F113" s="54"/>
      <c r="G113" s="54"/>
      <c r="H113" s="54"/>
      <c r="I113" s="54"/>
      <c r="J113" s="54"/>
      <c r="K113" s="54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24.95" customHeight="1">
      <c r="A114" s="31"/>
      <c r="B114" s="32"/>
      <c r="C114" s="20" t="s">
        <v>100</v>
      </c>
      <c r="D114" s="33"/>
      <c r="E114" s="33"/>
      <c r="F114" s="33"/>
      <c r="G114" s="33"/>
      <c r="H114" s="33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6.95" customHeight="1">
      <c r="A115" s="31"/>
      <c r="B115" s="32"/>
      <c r="C115" s="33"/>
      <c r="D115" s="33"/>
      <c r="E115" s="33"/>
      <c r="F115" s="33"/>
      <c r="G115" s="33"/>
      <c r="H115" s="33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2" customHeight="1">
      <c r="A116" s="31"/>
      <c r="B116" s="32"/>
      <c r="C116" s="26" t="s">
        <v>16</v>
      </c>
      <c r="D116" s="33"/>
      <c r="E116" s="33"/>
      <c r="F116" s="33"/>
      <c r="G116" s="33"/>
      <c r="H116" s="33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6.5" customHeight="1">
      <c r="A117" s="31"/>
      <c r="B117" s="32"/>
      <c r="C117" s="33"/>
      <c r="D117" s="33"/>
      <c r="E117" s="235" t="str">
        <f>E7</f>
        <v>Č.p119, hřiště Lysůvky - odkanalizování objektu</v>
      </c>
      <c r="F117" s="262"/>
      <c r="G117" s="262"/>
      <c r="H117" s="262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6.95" customHeight="1">
      <c r="A118" s="31"/>
      <c r="B118" s="32"/>
      <c r="C118" s="33"/>
      <c r="D118" s="33"/>
      <c r="E118" s="33"/>
      <c r="F118" s="33"/>
      <c r="G118" s="33"/>
      <c r="H118" s="33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2" customHeight="1">
      <c r="A119" s="31"/>
      <c r="B119" s="32"/>
      <c r="C119" s="26" t="s">
        <v>20</v>
      </c>
      <c r="D119" s="33"/>
      <c r="E119" s="33"/>
      <c r="F119" s="24" t="str">
        <f>F10</f>
        <v xml:space="preserve"> </v>
      </c>
      <c r="G119" s="33"/>
      <c r="H119" s="33"/>
      <c r="I119" s="26" t="s">
        <v>22</v>
      </c>
      <c r="J119" s="63" t="str">
        <f>IF(J10="","",J10)</f>
        <v>20. 5. 2023</v>
      </c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6.95" customHeight="1">
      <c r="A120" s="31"/>
      <c r="B120" s="32"/>
      <c r="C120" s="33"/>
      <c r="D120" s="33"/>
      <c r="E120" s="33"/>
      <c r="F120" s="33"/>
      <c r="G120" s="33"/>
      <c r="H120" s="33"/>
      <c r="I120" s="33"/>
      <c r="J120" s="33"/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5.2" customHeight="1">
      <c r="A121" s="31"/>
      <c r="B121" s="32"/>
      <c r="C121" s="26" t="s">
        <v>24</v>
      </c>
      <c r="D121" s="33"/>
      <c r="E121" s="33"/>
      <c r="F121" s="24" t="str">
        <f>E13</f>
        <v xml:space="preserve"> </v>
      </c>
      <c r="G121" s="33"/>
      <c r="H121" s="33"/>
      <c r="I121" s="26" t="s">
        <v>29</v>
      </c>
      <c r="J121" s="29" t="str">
        <f>E19</f>
        <v xml:space="preserve"> </v>
      </c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2" customFormat="1" ht="15.2" customHeight="1">
      <c r="A122" s="31"/>
      <c r="B122" s="32"/>
      <c r="C122" s="26" t="s">
        <v>27</v>
      </c>
      <c r="D122" s="33"/>
      <c r="E122" s="33"/>
      <c r="F122" s="24" t="str">
        <f>IF(E16="","",E16)</f>
        <v>Vyplň údaj</v>
      </c>
      <c r="G122" s="33"/>
      <c r="H122" s="33"/>
      <c r="I122" s="26" t="s">
        <v>31</v>
      </c>
      <c r="J122" s="29" t="str">
        <f>E22</f>
        <v xml:space="preserve"> </v>
      </c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5" s="2" customFormat="1" ht="10.35" customHeight="1">
      <c r="A123" s="31"/>
      <c r="B123" s="32"/>
      <c r="C123" s="33"/>
      <c r="D123" s="33"/>
      <c r="E123" s="33"/>
      <c r="F123" s="33"/>
      <c r="G123" s="33"/>
      <c r="H123" s="33"/>
      <c r="I123" s="33"/>
      <c r="J123" s="33"/>
      <c r="K123" s="33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5" s="10" customFormat="1" ht="29.25" customHeight="1">
      <c r="A124" s="145"/>
      <c r="B124" s="146"/>
      <c r="C124" s="147" t="s">
        <v>101</v>
      </c>
      <c r="D124" s="148" t="s">
        <v>58</v>
      </c>
      <c r="E124" s="148" t="s">
        <v>54</v>
      </c>
      <c r="F124" s="148" t="s">
        <v>55</v>
      </c>
      <c r="G124" s="148" t="s">
        <v>102</v>
      </c>
      <c r="H124" s="148" t="s">
        <v>103</v>
      </c>
      <c r="I124" s="148" t="s">
        <v>104</v>
      </c>
      <c r="J124" s="149" t="s">
        <v>84</v>
      </c>
      <c r="K124" s="150" t="s">
        <v>105</v>
      </c>
      <c r="L124" s="151"/>
      <c r="M124" s="72" t="s">
        <v>1</v>
      </c>
      <c r="N124" s="73" t="s">
        <v>37</v>
      </c>
      <c r="O124" s="73" t="s">
        <v>106</v>
      </c>
      <c r="P124" s="73" t="s">
        <v>107</v>
      </c>
      <c r="Q124" s="73" t="s">
        <v>108</v>
      </c>
      <c r="R124" s="73" t="s">
        <v>109</v>
      </c>
      <c r="S124" s="73" t="s">
        <v>110</v>
      </c>
      <c r="T124" s="74" t="s">
        <v>111</v>
      </c>
      <c r="U124" s="145"/>
      <c r="V124" s="145"/>
      <c r="W124" s="145"/>
      <c r="X124" s="145"/>
      <c r="Y124" s="145"/>
      <c r="Z124" s="145"/>
      <c r="AA124" s="145"/>
      <c r="AB124" s="145"/>
      <c r="AC124" s="145"/>
      <c r="AD124" s="145"/>
      <c r="AE124" s="145"/>
    </row>
    <row r="125" spans="1:65" s="2" customFormat="1" ht="22.9" customHeight="1">
      <c r="A125" s="31"/>
      <c r="B125" s="32"/>
      <c r="C125" s="79" t="s">
        <v>112</v>
      </c>
      <c r="D125" s="33"/>
      <c r="E125" s="33"/>
      <c r="F125" s="33"/>
      <c r="G125" s="33"/>
      <c r="H125" s="33"/>
      <c r="I125" s="33"/>
      <c r="J125" s="152">
        <f>BK125</f>
        <v>0</v>
      </c>
      <c r="K125" s="33"/>
      <c r="L125" s="36"/>
      <c r="M125" s="75"/>
      <c r="N125" s="153"/>
      <c r="O125" s="76"/>
      <c r="P125" s="154">
        <f>P126+P166+P173+P176+P179+P184+P189+P195+P210+P215+P224+P233+P236</f>
        <v>0</v>
      </c>
      <c r="Q125" s="76"/>
      <c r="R125" s="154">
        <f>R126+R166+R173+R176+R179+R184+R189+R195+R210+R215+R224+R233+R236</f>
        <v>0.11396799999999999</v>
      </c>
      <c r="S125" s="76"/>
      <c r="T125" s="155">
        <f>T126+T166+T173+T176+T179+T184+T189+T195+T210+T215+T224+T233+T236</f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T125" s="14" t="s">
        <v>72</v>
      </c>
      <c r="AU125" s="14" t="s">
        <v>86</v>
      </c>
      <c r="BK125" s="156">
        <f>BK126+BK166+BK173+BK176+BK179+BK184+BK189+BK195+BK210+BK215+BK224+BK233+BK236</f>
        <v>0</v>
      </c>
    </row>
    <row r="126" spans="1:65" s="11" customFormat="1" ht="25.9" customHeight="1">
      <c r="B126" s="157"/>
      <c r="C126" s="158"/>
      <c r="D126" s="159" t="s">
        <v>72</v>
      </c>
      <c r="E126" s="160" t="s">
        <v>78</v>
      </c>
      <c r="F126" s="160" t="s">
        <v>113</v>
      </c>
      <c r="G126" s="158"/>
      <c r="H126" s="158"/>
      <c r="I126" s="161"/>
      <c r="J126" s="162">
        <f>BK126</f>
        <v>0</v>
      </c>
      <c r="K126" s="158"/>
      <c r="L126" s="163"/>
      <c r="M126" s="164"/>
      <c r="N126" s="165"/>
      <c r="O126" s="165"/>
      <c r="P126" s="166">
        <f>SUM(P127:P165)</f>
        <v>0</v>
      </c>
      <c r="Q126" s="165"/>
      <c r="R126" s="166">
        <f>SUM(R127:R165)</f>
        <v>0.11396799999999999</v>
      </c>
      <c r="S126" s="165"/>
      <c r="T126" s="167">
        <f>SUM(T127:T165)</f>
        <v>0</v>
      </c>
      <c r="AR126" s="168" t="s">
        <v>78</v>
      </c>
      <c r="AT126" s="169" t="s">
        <v>72</v>
      </c>
      <c r="AU126" s="169" t="s">
        <v>73</v>
      </c>
      <c r="AY126" s="168" t="s">
        <v>114</v>
      </c>
      <c r="BK126" s="170">
        <f>SUM(BK127:BK165)</f>
        <v>0</v>
      </c>
    </row>
    <row r="127" spans="1:65" s="2" customFormat="1" ht="24.2" customHeight="1">
      <c r="A127" s="31"/>
      <c r="B127" s="32"/>
      <c r="C127" s="171" t="s">
        <v>115</v>
      </c>
      <c r="D127" s="171" t="s">
        <v>116</v>
      </c>
      <c r="E127" s="172" t="s">
        <v>117</v>
      </c>
      <c r="F127" s="173" t="s">
        <v>118</v>
      </c>
      <c r="G127" s="174" t="s">
        <v>119</v>
      </c>
      <c r="H127" s="175">
        <v>38</v>
      </c>
      <c r="I127" s="176"/>
      <c r="J127" s="177">
        <f>ROUND(I127*H127,2)</f>
        <v>0</v>
      </c>
      <c r="K127" s="178"/>
      <c r="L127" s="36"/>
      <c r="M127" s="179" t="s">
        <v>1</v>
      </c>
      <c r="N127" s="180" t="s">
        <v>38</v>
      </c>
      <c r="O127" s="68"/>
      <c r="P127" s="181">
        <f>O127*H127</f>
        <v>0</v>
      </c>
      <c r="Q127" s="181">
        <v>0</v>
      </c>
      <c r="R127" s="181">
        <f>Q127*H127</f>
        <v>0</v>
      </c>
      <c r="S127" s="181">
        <v>0</v>
      </c>
      <c r="T127" s="182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83" t="s">
        <v>120</v>
      </c>
      <c r="AT127" s="183" t="s">
        <v>116</v>
      </c>
      <c r="AU127" s="183" t="s">
        <v>78</v>
      </c>
      <c r="AY127" s="14" t="s">
        <v>114</v>
      </c>
      <c r="BE127" s="184">
        <f>IF(N127="základní",J127,0)</f>
        <v>0</v>
      </c>
      <c r="BF127" s="184">
        <f>IF(N127="snížená",J127,0)</f>
        <v>0</v>
      </c>
      <c r="BG127" s="184">
        <f>IF(N127="zákl. přenesená",J127,0)</f>
        <v>0</v>
      </c>
      <c r="BH127" s="184">
        <f>IF(N127="sníž. přenesená",J127,0)</f>
        <v>0</v>
      </c>
      <c r="BI127" s="184">
        <f>IF(N127="nulová",J127,0)</f>
        <v>0</v>
      </c>
      <c r="BJ127" s="14" t="s">
        <v>78</v>
      </c>
      <c r="BK127" s="184">
        <f>ROUND(I127*H127,2)</f>
        <v>0</v>
      </c>
      <c r="BL127" s="14" t="s">
        <v>120</v>
      </c>
      <c r="BM127" s="183" t="s">
        <v>121</v>
      </c>
    </row>
    <row r="128" spans="1:65" s="2" customFormat="1" ht="19.5">
      <c r="A128" s="31"/>
      <c r="B128" s="32"/>
      <c r="C128" s="33"/>
      <c r="D128" s="185" t="s">
        <v>122</v>
      </c>
      <c r="E128" s="33"/>
      <c r="F128" s="186" t="s">
        <v>118</v>
      </c>
      <c r="G128" s="33"/>
      <c r="H128" s="33"/>
      <c r="I128" s="187"/>
      <c r="J128" s="33"/>
      <c r="K128" s="33"/>
      <c r="L128" s="36"/>
      <c r="M128" s="188"/>
      <c r="N128" s="189"/>
      <c r="O128" s="68"/>
      <c r="P128" s="68"/>
      <c r="Q128" s="68"/>
      <c r="R128" s="68"/>
      <c r="S128" s="68"/>
      <c r="T128" s="69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T128" s="14" t="s">
        <v>122</v>
      </c>
      <c r="AU128" s="14" t="s">
        <v>78</v>
      </c>
    </row>
    <row r="129" spans="1:65" s="2" customFormat="1" ht="24.2" customHeight="1">
      <c r="A129" s="31"/>
      <c r="B129" s="32"/>
      <c r="C129" s="171" t="s">
        <v>123</v>
      </c>
      <c r="D129" s="171" t="s">
        <v>116</v>
      </c>
      <c r="E129" s="172" t="s">
        <v>124</v>
      </c>
      <c r="F129" s="173" t="s">
        <v>125</v>
      </c>
      <c r="G129" s="174" t="s">
        <v>119</v>
      </c>
      <c r="H129" s="175">
        <v>38</v>
      </c>
      <c r="I129" s="176"/>
      <c r="J129" s="177">
        <f>ROUND(I129*H129,2)</f>
        <v>0</v>
      </c>
      <c r="K129" s="178"/>
      <c r="L129" s="36"/>
      <c r="M129" s="179" t="s">
        <v>1</v>
      </c>
      <c r="N129" s="180" t="s">
        <v>38</v>
      </c>
      <c r="O129" s="68"/>
      <c r="P129" s="181">
        <f>O129*H129</f>
        <v>0</v>
      </c>
      <c r="Q129" s="181">
        <v>0</v>
      </c>
      <c r="R129" s="181">
        <f>Q129*H129</f>
        <v>0</v>
      </c>
      <c r="S129" s="181">
        <v>0</v>
      </c>
      <c r="T129" s="182">
        <f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83" t="s">
        <v>120</v>
      </c>
      <c r="AT129" s="183" t="s">
        <v>116</v>
      </c>
      <c r="AU129" s="183" t="s">
        <v>78</v>
      </c>
      <c r="AY129" s="14" t="s">
        <v>114</v>
      </c>
      <c r="BE129" s="184">
        <f>IF(N129="základní",J129,0)</f>
        <v>0</v>
      </c>
      <c r="BF129" s="184">
        <f>IF(N129="snížená",J129,0)</f>
        <v>0</v>
      </c>
      <c r="BG129" s="184">
        <f>IF(N129="zákl. přenesená",J129,0)</f>
        <v>0</v>
      </c>
      <c r="BH129" s="184">
        <f>IF(N129="sníž. přenesená",J129,0)</f>
        <v>0</v>
      </c>
      <c r="BI129" s="184">
        <f>IF(N129="nulová",J129,0)</f>
        <v>0</v>
      </c>
      <c r="BJ129" s="14" t="s">
        <v>78</v>
      </c>
      <c r="BK129" s="184">
        <f>ROUND(I129*H129,2)</f>
        <v>0</v>
      </c>
      <c r="BL129" s="14" t="s">
        <v>120</v>
      </c>
      <c r="BM129" s="183" t="s">
        <v>126</v>
      </c>
    </row>
    <row r="130" spans="1:65" s="2" customFormat="1" ht="19.5">
      <c r="A130" s="31"/>
      <c r="B130" s="32"/>
      <c r="C130" s="33"/>
      <c r="D130" s="185" t="s">
        <v>122</v>
      </c>
      <c r="E130" s="33"/>
      <c r="F130" s="186" t="s">
        <v>125</v>
      </c>
      <c r="G130" s="33"/>
      <c r="H130" s="33"/>
      <c r="I130" s="187"/>
      <c r="J130" s="33"/>
      <c r="K130" s="33"/>
      <c r="L130" s="36"/>
      <c r="M130" s="188"/>
      <c r="N130" s="189"/>
      <c r="O130" s="68"/>
      <c r="P130" s="68"/>
      <c r="Q130" s="68"/>
      <c r="R130" s="68"/>
      <c r="S130" s="68"/>
      <c r="T130" s="69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T130" s="14" t="s">
        <v>122</v>
      </c>
      <c r="AU130" s="14" t="s">
        <v>78</v>
      </c>
    </row>
    <row r="131" spans="1:65" s="2" customFormat="1" ht="24.2" customHeight="1">
      <c r="A131" s="31"/>
      <c r="B131" s="32"/>
      <c r="C131" s="171" t="s">
        <v>78</v>
      </c>
      <c r="D131" s="171" t="s">
        <v>116</v>
      </c>
      <c r="E131" s="172" t="s">
        <v>127</v>
      </c>
      <c r="F131" s="173" t="s">
        <v>128</v>
      </c>
      <c r="G131" s="174" t="s">
        <v>129</v>
      </c>
      <c r="H131" s="175">
        <v>73.400000000000006</v>
      </c>
      <c r="I131" s="176"/>
      <c r="J131" s="177">
        <f>ROUND(I131*H131,2)</f>
        <v>0</v>
      </c>
      <c r="K131" s="178"/>
      <c r="L131" s="36"/>
      <c r="M131" s="179" t="s">
        <v>1</v>
      </c>
      <c r="N131" s="180" t="s">
        <v>38</v>
      </c>
      <c r="O131" s="68"/>
      <c r="P131" s="181">
        <f>O131*H131</f>
        <v>0</v>
      </c>
      <c r="Q131" s="181">
        <v>0</v>
      </c>
      <c r="R131" s="181">
        <f>Q131*H131</f>
        <v>0</v>
      </c>
      <c r="S131" s="181">
        <v>0</v>
      </c>
      <c r="T131" s="182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83" t="s">
        <v>120</v>
      </c>
      <c r="AT131" s="183" t="s">
        <v>116</v>
      </c>
      <c r="AU131" s="183" t="s">
        <v>78</v>
      </c>
      <c r="AY131" s="14" t="s">
        <v>114</v>
      </c>
      <c r="BE131" s="184">
        <f>IF(N131="základní",J131,0)</f>
        <v>0</v>
      </c>
      <c r="BF131" s="184">
        <f>IF(N131="snížená",J131,0)</f>
        <v>0</v>
      </c>
      <c r="BG131" s="184">
        <f>IF(N131="zákl. přenesená",J131,0)</f>
        <v>0</v>
      </c>
      <c r="BH131" s="184">
        <f>IF(N131="sníž. přenesená",J131,0)</f>
        <v>0</v>
      </c>
      <c r="BI131" s="184">
        <f>IF(N131="nulová",J131,0)</f>
        <v>0</v>
      </c>
      <c r="BJ131" s="14" t="s">
        <v>78</v>
      </c>
      <c r="BK131" s="184">
        <f>ROUND(I131*H131,2)</f>
        <v>0</v>
      </c>
      <c r="BL131" s="14" t="s">
        <v>120</v>
      </c>
      <c r="BM131" s="183" t="s">
        <v>130</v>
      </c>
    </row>
    <row r="132" spans="1:65" s="2" customFormat="1" ht="11.25">
      <c r="A132" s="31"/>
      <c r="B132" s="32"/>
      <c r="C132" s="33"/>
      <c r="D132" s="185" t="s">
        <v>122</v>
      </c>
      <c r="E132" s="33"/>
      <c r="F132" s="186" t="s">
        <v>128</v>
      </c>
      <c r="G132" s="33"/>
      <c r="H132" s="33"/>
      <c r="I132" s="187"/>
      <c r="J132" s="33"/>
      <c r="K132" s="33"/>
      <c r="L132" s="36"/>
      <c r="M132" s="188"/>
      <c r="N132" s="189"/>
      <c r="O132" s="68"/>
      <c r="P132" s="68"/>
      <c r="Q132" s="68"/>
      <c r="R132" s="68"/>
      <c r="S132" s="68"/>
      <c r="T132" s="69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T132" s="14" t="s">
        <v>122</v>
      </c>
      <c r="AU132" s="14" t="s">
        <v>78</v>
      </c>
    </row>
    <row r="133" spans="1:65" s="2" customFormat="1" ht="33" customHeight="1">
      <c r="A133" s="31"/>
      <c r="B133" s="32"/>
      <c r="C133" s="171" t="s">
        <v>80</v>
      </c>
      <c r="D133" s="171" t="s">
        <v>116</v>
      </c>
      <c r="E133" s="172" t="s">
        <v>131</v>
      </c>
      <c r="F133" s="173" t="s">
        <v>132</v>
      </c>
      <c r="G133" s="174" t="s">
        <v>133</v>
      </c>
      <c r="H133" s="175">
        <v>111.265</v>
      </c>
      <c r="I133" s="176"/>
      <c r="J133" s="177">
        <f>ROUND(I133*H133,2)</f>
        <v>0</v>
      </c>
      <c r="K133" s="178"/>
      <c r="L133" s="36"/>
      <c r="M133" s="179" t="s">
        <v>1</v>
      </c>
      <c r="N133" s="180" t="s">
        <v>38</v>
      </c>
      <c r="O133" s="68"/>
      <c r="P133" s="181">
        <f>O133*H133</f>
        <v>0</v>
      </c>
      <c r="Q133" s="181">
        <v>0</v>
      </c>
      <c r="R133" s="181">
        <f>Q133*H133</f>
        <v>0</v>
      </c>
      <c r="S133" s="181">
        <v>0</v>
      </c>
      <c r="T133" s="182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83" t="s">
        <v>120</v>
      </c>
      <c r="AT133" s="183" t="s">
        <v>116</v>
      </c>
      <c r="AU133" s="183" t="s">
        <v>78</v>
      </c>
      <c r="AY133" s="14" t="s">
        <v>114</v>
      </c>
      <c r="BE133" s="184">
        <f>IF(N133="základní",J133,0)</f>
        <v>0</v>
      </c>
      <c r="BF133" s="184">
        <f>IF(N133="snížená",J133,0)</f>
        <v>0</v>
      </c>
      <c r="BG133" s="184">
        <f>IF(N133="zákl. přenesená",J133,0)</f>
        <v>0</v>
      </c>
      <c r="BH133" s="184">
        <f>IF(N133="sníž. přenesená",J133,0)</f>
        <v>0</v>
      </c>
      <c r="BI133" s="184">
        <f>IF(N133="nulová",J133,0)</f>
        <v>0</v>
      </c>
      <c r="BJ133" s="14" t="s">
        <v>78</v>
      </c>
      <c r="BK133" s="184">
        <f>ROUND(I133*H133,2)</f>
        <v>0</v>
      </c>
      <c r="BL133" s="14" t="s">
        <v>120</v>
      </c>
      <c r="BM133" s="183" t="s">
        <v>134</v>
      </c>
    </row>
    <row r="134" spans="1:65" s="2" customFormat="1" ht="19.5">
      <c r="A134" s="31"/>
      <c r="B134" s="32"/>
      <c r="C134" s="33"/>
      <c r="D134" s="185" t="s">
        <v>122</v>
      </c>
      <c r="E134" s="33"/>
      <c r="F134" s="186" t="s">
        <v>132</v>
      </c>
      <c r="G134" s="33"/>
      <c r="H134" s="33"/>
      <c r="I134" s="187"/>
      <c r="J134" s="33"/>
      <c r="K134" s="33"/>
      <c r="L134" s="36"/>
      <c r="M134" s="188"/>
      <c r="N134" s="189"/>
      <c r="O134" s="68"/>
      <c r="P134" s="68"/>
      <c r="Q134" s="68"/>
      <c r="R134" s="68"/>
      <c r="S134" s="68"/>
      <c r="T134" s="69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T134" s="14" t="s">
        <v>122</v>
      </c>
      <c r="AU134" s="14" t="s">
        <v>78</v>
      </c>
    </row>
    <row r="135" spans="1:65" s="2" customFormat="1" ht="33" customHeight="1">
      <c r="A135" s="31"/>
      <c r="B135" s="32"/>
      <c r="C135" s="171" t="s">
        <v>135</v>
      </c>
      <c r="D135" s="171" t="s">
        <v>116</v>
      </c>
      <c r="E135" s="172" t="s">
        <v>136</v>
      </c>
      <c r="F135" s="173" t="s">
        <v>137</v>
      </c>
      <c r="G135" s="174" t="s">
        <v>133</v>
      </c>
      <c r="H135" s="175">
        <v>12.23</v>
      </c>
      <c r="I135" s="176"/>
      <c r="J135" s="177">
        <f>ROUND(I135*H135,2)</f>
        <v>0</v>
      </c>
      <c r="K135" s="178"/>
      <c r="L135" s="36"/>
      <c r="M135" s="179" t="s">
        <v>1</v>
      </c>
      <c r="N135" s="180" t="s">
        <v>38</v>
      </c>
      <c r="O135" s="68"/>
      <c r="P135" s="181">
        <f>O135*H135</f>
        <v>0</v>
      </c>
      <c r="Q135" s="181">
        <v>0</v>
      </c>
      <c r="R135" s="181">
        <f>Q135*H135</f>
        <v>0</v>
      </c>
      <c r="S135" s="181">
        <v>0</v>
      </c>
      <c r="T135" s="182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83" t="s">
        <v>120</v>
      </c>
      <c r="AT135" s="183" t="s">
        <v>116</v>
      </c>
      <c r="AU135" s="183" t="s">
        <v>78</v>
      </c>
      <c r="AY135" s="14" t="s">
        <v>114</v>
      </c>
      <c r="BE135" s="184">
        <f>IF(N135="základní",J135,0)</f>
        <v>0</v>
      </c>
      <c r="BF135" s="184">
        <f>IF(N135="snížená",J135,0)</f>
        <v>0</v>
      </c>
      <c r="BG135" s="184">
        <f>IF(N135="zákl. přenesená",J135,0)</f>
        <v>0</v>
      </c>
      <c r="BH135" s="184">
        <f>IF(N135="sníž. přenesená",J135,0)</f>
        <v>0</v>
      </c>
      <c r="BI135" s="184">
        <f>IF(N135="nulová",J135,0)</f>
        <v>0</v>
      </c>
      <c r="BJ135" s="14" t="s">
        <v>78</v>
      </c>
      <c r="BK135" s="184">
        <f>ROUND(I135*H135,2)</f>
        <v>0</v>
      </c>
      <c r="BL135" s="14" t="s">
        <v>120</v>
      </c>
      <c r="BM135" s="183" t="s">
        <v>138</v>
      </c>
    </row>
    <row r="136" spans="1:65" s="2" customFormat="1" ht="19.5">
      <c r="A136" s="31"/>
      <c r="B136" s="32"/>
      <c r="C136" s="33"/>
      <c r="D136" s="185" t="s">
        <v>122</v>
      </c>
      <c r="E136" s="33"/>
      <c r="F136" s="186" t="s">
        <v>137</v>
      </c>
      <c r="G136" s="33"/>
      <c r="H136" s="33"/>
      <c r="I136" s="187"/>
      <c r="J136" s="33"/>
      <c r="K136" s="33"/>
      <c r="L136" s="36"/>
      <c r="M136" s="188"/>
      <c r="N136" s="189"/>
      <c r="O136" s="68"/>
      <c r="P136" s="68"/>
      <c r="Q136" s="68"/>
      <c r="R136" s="68"/>
      <c r="S136" s="68"/>
      <c r="T136" s="69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T136" s="14" t="s">
        <v>122</v>
      </c>
      <c r="AU136" s="14" t="s">
        <v>78</v>
      </c>
    </row>
    <row r="137" spans="1:65" s="2" customFormat="1" ht="21.75" customHeight="1">
      <c r="A137" s="31"/>
      <c r="B137" s="32"/>
      <c r="C137" s="171" t="s">
        <v>120</v>
      </c>
      <c r="D137" s="171" t="s">
        <v>116</v>
      </c>
      <c r="E137" s="172" t="s">
        <v>139</v>
      </c>
      <c r="F137" s="173" t="s">
        <v>140</v>
      </c>
      <c r="G137" s="174" t="s">
        <v>129</v>
      </c>
      <c r="H137" s="175">
        <v>313.56200000000001</v>
      </c>
      <c r="I137" s="176"/>
      <c r="J137" s="177">
        <f>ROUND(I137*H137,2)</f>
        <v>0</v>
      </c>
      <c r="K137" s="178"/>
      <c r="L137" s="36"/>
      <c r="M137" s="179" t="s">
        <v>1</v>
      </c>
      <c r="N137" s="180" t="s">
        <v>38</v>
      </c>
      <c r="O137" s="68"/>
      <c r="P137" s="181">
        <f>O137*H137</f>
        <v>0</v>
      </c>
      <c r="Q137" s="181">
        <v>0</v>
      </c>
      <c r="R137" s="181">
        <f>Q137*H137</f>
        <v>0</v>
      </c>
      <c r="S137" s="181">
        <v>0</v>
      </c>
      <c r="T137" s="182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83" t="s">
        <v>120</v>
      </c>
      <c r="AT137" s="183" t="s">
        <v>116</v>
      </c>
      <c r="AU137" s="183" t="s">
        <v>78</v>
      </c>
      <c r="AY137" s="14" t="s">
        <v>114</v>
      </c>
      <c r="BE137" s="184">
        <f>IF(N137="základní",J137,0)</f>
        <v>0</v>
      </c>
      <c r="BF137" s="184">
        <f>IF(N137="snížená",J137,0)</f>
        <v>0</v>
      </c>
      <c r="BG137" s="184">
        <f>IF(N137="zákl. přenesená",J137,0)</f>
        <v>0</v>
      </c>
      <c r="BH137" s="184">
        <f>IF(N137="sníž. přenesená",J137,0)</f>
        <v>0</v>
      </c>
      <c r="BI137" s="184">
        <f>IF(N137="nulová",J137,0)</f>
        <v>0</v>
      </c>
      <c r="BJ137" s="14" t="s">
        <v>78</v>
      </c>
      <c r="BK137" s="184">
        <f>ROUND(I137*H137,2)</f>
        <v>0</v>
      </c>
      <c r="BL137" s="14" t="s">
        <v>120</v>
      </c>
      <c r="BM137" s="183" t="s">
        <v>141</v>
      </c>
    </row>
    <row r="138" spans="1:65" s="2" customFormat="1" ht="11.25">
      <c r="A138" s="31"/>
      <c r="B138" s="32"/>
      <c r="C138" s="33"/>
      <c r="D138" s="185" t="s">
        <v>122</v>
      </c>
      <c r="E138" s="33"/>
      <c r="F138" s="186" t="s">
        <v>140</v>
      </c>
      <c r="G138" s="33"/>
      <c r="H138" s="33"/>
      <c r="I138" s="187"/>
      <c r="J138" s="33"/>
      <c r="K138" s="33"/>
      <c r="L138" s="36"/>
      <c r="M138" s="188"/>
      <c r="N138" s="189"/>
      <c r="O138" s="68"/>
      <c r="P138" s="68"/>
      <c r="Q138" s="68"/>
      <c r="R138" s="68"/>
      <c r="S138" s="68"/>
      <c r="T138" s="69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T138" s="14" t="s">
        <v>122</v>
      </c>
      <c r="AU138" s="14" t="s">
        <v>78</v>
      </c>
    </row>
    <row r="139" spans="1:65" s="2" customFormat="1" ht="24.2" customHeight="1">
      <c r="A139" s="31"/>
      <c r="B139" s="32"/>
      <c r="C139" s="171" t="s">
        <v>142</v>
      </c>
      <c r="D139" s="171" t="s">
        <v>116</v>
      </c>
      <c r="E139" s="172" t="s">
        <v>143</v>
      </c>
      <c r="F139" s="173" t="s">
        <v>144</v>
      </c>
      <c r="G139" s="174" t="s">
        <v>129</v>
      </c>
      <c r="H139" s="175">
        <v>313.56200000000001</v>
      </c>
      <c r="I139" s="176"/>
      <c r="J139" s="177">
        <f>ROUND(I139*H139,2)</f>
        <v>0</v>
      </c>
      <c r="K139" s="178"/>
      <c r="L139" s="36"/>
      <c r="M139" s="179" t="s">
        <v>1</v>
      </c>
      <c r="N139" s="180" t="s">
        <v>38</v>
      </c>
      <c r="O139" s="68"/>
      <c r="P139" s="181">
        <f>O139*H139</f>
        <v>0</v>
      </c>
      <c r="Q139" s="181">
        <v>0</v>
      </c>
      <c r="R139" s="181">
        <f>Q139*H139</f>
        <v>0</v>
      </c>
      <c r="S139" s="181">
        <v>0</v>
      </c>
      <c r="T139" s="182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83" t="s">
        <v>120</v>
      </c>
      <c r="AT139" s="183" t="s">
        <v>116</v>
      </c>
      <c r="AU139" s="183" t="s">
        <v>78</v>
      </c>
      <c r="AY139" s="14" t="s">
        <v>114</v>
      </c>
      <c r="BE139" s="184">
        <f>IF(N139="základní",J139,0)</f>
        <v>0</v>
      </c>
      <c r="BF139" s="184">
        <f>IF(N139="snížená",J139,0)</f>
        <v>0</v>
      </c>
      <c r="BG139" s="184">
        <f>IF(N139="zákl. přenesená",J139,0)</f>
        <v>0</v>
      </c>
      <c r="BH139" s="184">
        <f>IF(N139="sníž. přenesená",J139,0)</f>
        <v>0</v>
      </c>
      <c r="BI139" s="184">
        <f>IF(N139="nulová",J139,0)</f>
        <v>0</v>
      </c>
      <c r="BJ139" s="14" t="s">
        <v>78</v>
      </c>
      <c r="BK139" s="184">
        <f>ROUND(I139*H139,2)</f>
        <v>0</v>
      </c>
      <c r="BL139" s="14" t="s">
        <v>120</v>
      </c>
      <c r="BM139" s="183" t="s">
        <v>145</v>
      </c>
    </row>
    <row r="140" spans="1:65" s="2" customFormat="1" ht="11.25">
      <c r="A140" s="31"/>
      <c r="B140" s="32"/>
      <c r="C140" s="33"/>
      <c r="D140" s="185" t="s">
        <v>122</v>
      </c>
      <c r="E140" s="33"/>
      <c r="F140" s="186" t="s">
        <v>144</v>
      </c>
      <c r="G140" s="33"/>
      <c r="H140" s="33"/>
      <c r="I140" s="187"/>
      <c r="J140" s="33"/>
      <c r="K140" s="33"/>
      <c r="L140" s="36"/>
      <c r="M140" s="188"/>
      <c r="N140" s="189"/>
      <c r="O140" s="68"/>
      <c r="P140" s="68"/>
      <c r="Q140" s="68"/>
      <c r="R140" s="68"/>
      <c r="S140" s="68"/>
      <c r="T140" s="69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T140" s="14" t="s">
        <v>122</v>
      </c>
      <c r="AU140" s="14" t="s">
        <v>78</v>
      </c>
    </row>
    <row r="141" spans="1:65" s="2" customFormat="1" ht="37.9" customHeight="1">
      <c r="A141" s="31"/>
      <c r="B141" s="32"/>
      <c r="C141" s="171" t="s">
        <v>146</v>
      </c>
      <c r="D141" s="171" t="s">
        <v>116</v>
      </c>
      <c r="E141" s="172" t="s">
        <v>147</v>
      </c>
      <c r="F141" s="173" t="s">
        <v>148</v>
      </c>
      <c r="G141" s="174" t="s">
        <v>133</v>
      </c>
      <c r="H141" s="175">
        <v>52.481999999999999</v>
      </c>
      <c r="I141" s="176"/>
      <c r="J141" s="177">
        <f>ROUND(I141*H141,2)</f>
        <v>0</v>
      </c>
      <c r="K141" s="178"/>
      <c r="L141" s="36"/>
      <c r="M141" s="179" t="s">
        <v>1</v>
      </c>
      <c r="N141" s="180" t="s">
        <v>38</v>
      </c>
      <c r="O141" s="68"/>
      <c r="P141" s="181">
        <f>O141*H141</f>
        <v>0</v>
      </c>
      <c r="Q141" s="181">
        <v>0</v>
      </c>
      <c r="R141" s="181">
        <f>Q141*H141</f>
        <v>0</v>
      </c>
      <c r="S141" s="181">
        <v>0</v>
      </c>
      <c r="T141" s="182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83" t="s">
        <v>120</v>
      </c>
      <c r="AT141" s="183" t="s">
        <v>116</v>
      </c>
      <c r="AU141" s="183" t="s">
        <v>78</v>
      </c>
      <c r="AY141" s="14" t="s">
        <v>114</v>
      </c>
      <c r="BE141" s="184">
        <f>IF(N141="základní",J141,0)</f>
        <v>0</v>
      </c>
      <c r="BF141" s="184">
        <f>IF(N141="snížená",J141,0)</f>
        <v>0</v>
      </c>
      <c r="BG141" s="184">
        <f>IF(N141="zákl. přenesená",J141,0)</f>
        <v>0</v>
      </c>
      <c r="BH141" s="184">
        <f>IF(N141="sníž. přenesená",J141,0)</f>
        <v>0</v>
      </c>
      <c r="BI141" s="184">
        <f>IF(N141="nulová",J141,0)</f>
        <v>0</v>
      </c>
      <c r="BJ141" s="14" t="s">
        <v>78</v>
      </c>
      <c r="BK141" s="184">
        <f>ROUND(I141*H141,2)</f>
        <v>0</v>
      </c>
      <c r="BL141" s="14" t="s">
        <v>120</v>
      </c>
      <c r="BM141" s="183" t="s">
        <v>149</v>
      </c>
    </row>
    <row r="142" spans="1:65" s="2" customFormat="1" ht="19.5">
      <c r="A142" s="31"/>
      <c r="B142" s="32"/>
      <c r="C142" s="33"/>
      <c r="D142" s="185" t="s">
        <v>122</v>
      </c>
      <c r="E142" s="33"/>
      <c r="F142" s="186" t="s">
        <v>148</v>
      </c>
      <c r="G142" s="33"/>
      <c r="H142" s="33"/>
      <c r="I142" s="187"/>
      <c r="J142" s="33"/>
      <c r="K142" s="33"/>
      <c r="L142" s="36"/>
      <c r="M142" s="188"/>
      <c r="N142" s="189"/>
      <c r="O142" s="68"/>
      <c r="P142" s="68"/>
      <c r="Q142" s="68"/>
      <c r="R142" s="68"/>
      <c r="S142" s="68"/>
      <c r="T142" s="69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T142" s="14" t="s">
        <v>122</v>
      </c>
      <c r="AU142" s="14" t="s">
        <v>78</v>
      </c>
    </row>
    <row r="143" spans="1:65" s="2" customFormat="1" ht="37.9" customHeight="1">
      <c r="A143" s="31"/>
      <c r="B143" s="32"/>
      <c r="C143" s="171" t="s">
        <v>150</v>
      </c>
      <c r="D143" s="171" t="s">
        <v>116</v>
      </c>
      <c r="E143" s="172" t="s">
        <v>151</v>
      </c>
      <c r="F143" s="173" t="s">
        <v>152</v>
      </c>
      <c r="G143" s="174" t="s">
        <v>133</v>
      </c>
      <c r="H143" s="175">
        <v>12.304</v>
      </c>
      <c r="I143" s="176"/>
      <c r="J143" s="177">
        <f>ROUND(I143*H143,2)</f>
        <v>0</v>
      </c>
      <c r="K143" s="178"/>
      <c r="L143" s="36"/>
      <c r="M143" s="179" t="s">
        <v>1</v>
      </c>
      <c r="N143" s="180" t="s">
        <v>38</v>
      </c>
      <c r="O143" s="68"/>
      <c r="P143" s="181">
        <f>O143*H143</f>
        <v>0</v>
      </c>
      <c r="Q143" s="181">
        <v>0</v>
      </c>
      <c r="R143" s="181">
        <f>Q143*H143</f>
        <v>0</v>
      </c>
      <c r="S143" s="181">
        <v>0</v>
      </c>
      <c r="T143" s="182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83" t="s">
        <v>120</v>
      </c>
      <c r="AT143" s="183" t="s">
        <v>116</v>
      </c>
      <c r="AU143" s="183" t="s">
        <v>78</v>
      </c>
      <c r="AY143" s="14" t="s">
        <v>114</v>
      </c>
      <c r="BE143" s="184">
        <f>IF(N143="základní",J143,0)</f>
        <v>0</v>
      </c>
      <c r="BF143" s="184">
        <f>IF(N143="snížená",J143,0)</f>
        <v>0</v>
      </c>
      <c r="BG143" s="184">
        <f>IF(N143="zákl. přenesená",J143,0)</f>
        <v>0</v>
      </c>
      <c r="BH143" s="184">
        <f>IF(N143="sníž. přenesená",J143,0)</f>
        <v>0</v>
      </c>
      <c r="BI143" s="184">
        <f>IF(N143="nulová",J143,0)</f>
        <v>0</v>
      </c>
      <c r="BJ143" s="14" t="s">
        <v>78</v>
      </c>
      <c r="BK143" s="184">
        <f>ROUND(I143*H143,2)</f>
        <v>0</v>
      </c>
      <c r="BL143" s="14" t="s">
        <v>120</v>
      </c>
      <c r="BM143" s="183" t="s">
        <v>153</v>
      </c>
    </row>
    <row r="144" spans="1:65" s="2" customFormat="1" ht="19.5">
      <c r="A144" s="31"/>
      <c r="B144" s="32"/>
      <c r="C144" s="33"/>
      <c r="D144" s="185" t="s">
        <v>122</v>
      </c>
      <c r="E144" s="33"/>
      <c r="F144" s="186" t="s">
        <v>152</v>
      </c>
      <c r="G144" s="33"/>
      <c r="H144" s="33"/>
      <c r="I144" s="187"/>
      <c r="J144" s="33"/>
      <c r="K144" s="33"/>
      <c r="L144" s="36"/>
      <c r="M144" s="188"/>
      <c r="N144" s="189"/>
      <c r="O144" s="68"/>
      <c r="P144" s="68"/>
      <c r="Q144" s="68"/>
      <c r="R144" s="68"/>
      <c r="S144" s="68"/>
      <c r="T144" s="69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T144" s="14" t="s">
        <v>122</v>
      </c>
      <c r="AU144" s="14" t="s">
        <v>78</v>
      </c>
    </row>
    <row r="145" spans="1:65" s="2" customFormat="1" ht="33" customHeight="1">
      <c r="A145" s="31"/>
      <c r="B145" s="32"/>
      <c r="C145" s="171" t="s">
        <v>154</v>
      </c>
      <c r="D145" s="171" t="s">
        <v>116</v>
      </c>
      <c r="E145" s="172" t="s">
        <v>155</v>
      </c>
      <c r="F145" s="173" t="s">
        <v>156</v>
      </c>
      <c r="G145" s="174" t="s">
        <v>157</v>
      </c>
      <c r="H145" s="175">
        <v>103.539</v>
      </c>
      <c r="I145" s="176"/>
      <c r="J145" s="177">
        <f>ROUND(I145*H145,2)</f>
        <v>0</v>
      </c>
      <c r="K145" s="178"/>
      <c r="L145" s="36"/>
      <c r="M145" s="179" t="s">
        <v>1</v>
      </c>
      <c r="N145" s="180" t="s">
        <v>38</v>
      </c>
      <c r="O145" s="68"/>
      <c r="P145" s="181">
        <f>O145*H145</f>
        <v>0</v>
      </c>
      <c r="Q145" s="181">
        <v>0</v>
      </c>
      <c r="R145" s="181">
        <f>Q145*H145</f>
        <v>0</v>
      </c>
      <c r="S145" s="181">
        <v>0</v>
      </c>
      <c r="T145" s="182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83" t="s">
        <v>120</v>
      </c>
      <c r="AT145" s="183" t="s">
        <v>116</v>
      </c>
      <c r="AU145" s="183" t="s">
        <v>78</v>
      </c>
      <c r="AY145" s="14" t="s">
        <v>114</v>
      </c>
      <c r="BE145" s="184">
        <f>IF(N145="základní",J145,0)</f>
        <v>0</v>
      </c>
      <c r="BF145" s="184">
        <f>IF(N145="snížená",J145,0)</f>
        <v>0</v>
      </c>
      <c r="BG145" s="184">
        <f>IF(N145="zákl. přenesená",J145,0)</f>
        <v>0</v>
      </c>
      <c r="BH145" s="184">
        <f>IF(N145="sníž. přenesená",J145,0)</f>
        <v>0</v>
      </c>
      <c r="BI145" s="184">
        <f>IF(N145="nulová",J145,0)</f>
        <v>0</v>
      </c>
      <c r="BJ145" s="14" t="s">
        <v>78</v>
      </c>
      <c r="BK145" s="184">
        <f>ROUND(I145*H145,2)</f>
        <v>0</v>
      </c>
      <c r="BL145" s="14" t="s">
        <v>120</v>
      </c>
      <c r="BM145" s="183" t="s">
        <v>158</v>
      </c>
    </row>
    <row r="146" spans="1:65" s="2" customFormat="1" ht="19.5">
      <c r="A146" s="31"/>
      <c r="B146" s="32"/>
      <c r="C146" s="33"/>
      <c r="D146" s="185" t="s">
        <v>122</v>
      </c>
      <c r="E146" s="33"/>
      <c r="F146" s="186" t="s">
        <v>156</v>
      </c>
      <c r="G146" s="33"/>
      <c r="H146" s="33"/>
      <c r="I146" s="187"/>
      <c r="J146" s="33"/>
      <c r="K146" s="33"/>
      <c r="L146" s="36"/>
      <c r="M146" s="188"/>
      <c r="N146" s="189"/>
      <c r="O146" s="68"/>
      <c r="P146" s="68"/>
      <c r="Q146" s="68"/>
      <c r="R146" s="68"/>
      <c r="S146" s="68"/>
      <c r="T146" s="69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T146" s="14" t="s">
        <v>122</v>
      </c>
      <c r="AU146" s="14" t="s">
        <v>78</v>
      </c>
    </row>
    <row r="147" spans="1:65" s="2" customFormat="1" ht="16.5" customHeight="1">
      <c r="A147" s="31"/>
      <c r="B147" s="32"/>
      <c r="C147" s="171" t="s">
        <v>159</v>
      </c>
      <c r="D147" s="171" t="s">
        <v>116</v>
      </c>
      <c r="E147" s="172" t="s">
        <v>160</v>
      </c>
      <c r="F147" s="173" t="s">
        <v>161</v>
      </c>
      <c r="G147" s="174" t="s">
        <v>133</v>
      </c>
      <c r="H147" s="175">
        <v>64.712000000000003</v>
      </c>
      <c r="I147" s="176"/>
      <c r="J147" s="177">
        <f>ROUND(I147*H147,2)</f>
        <v>0</v>
      </c>
      <c r="K147" s="178"/>
      <c r="L147" s="36"/>
      <c r="M147" s="179" t="s">
        <v>1</v>
      </c>
      <c r="N147" s="180" t="s">
        <v>38</v>
      </c>
      <c r="O147" s="68"/>
      <c r="P147" s="181">
        <f>O147*H147</f>
        <v>0</v>
      </c>
      <c r="Q147" s="181">
        <v>0</v>
      </c>
      <c r="R147" s="181">
        <f>Q147*H147</f>
        <v>0</v>
      </c>
      <c r="S147" s="181">
        <v>0</v>
      </c>
      <c r="T147" s="182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83" t="s">
        <v>120</v>
      </c>
      <c r="AT147" s="183" t="s">
        <v>116</v>
      </c>
      <c r="AU147" s="183" t="s">
        <v>78</v>
      </c>
      <c r="AY147" s="14" t="s">
        <v>114</v>
      </c>
      <c r="BE147" s="184">
        <f>IF(N147="základní",J147,0)</f>
        <v>0</v>
      </c>
      <c r="BF147" s="184">
        <f>IF(N147="snížená",J147,0)</f>
        <v>0</v>
      </c>
      <c r="BG147" s="184">
        <f>IF(N147="zákl. přenesená",J147,0)</f>
        <v>0</v>
      </c>
      <c r="BH147" s="184">
        <f>IF(N147="sníž. přenesená",J147,0)</f>
        <v>0</v>
      </c>
      <c r="BI147" s="184">
        <f>IF(N147="nulová",J147,0)</f>
        <v>0</v>
      </c>
      <c r="BJ147" s="14" t="s">
        <v>78</v>
      </c>
      <c r="BK147" s="184">
        <f>ROUND(I147*H147,2)</f>
        <v>0</v>
      </c>
      <c r="BL147" s="14" t="s">
        <v>120</v>
      </c>
      <c r="BM147" s="183" t="s">
        <v>162</v>
      </c>
    </row>
    <row r="148" spans="1:65" s="2" customFormat="1" ht="11.25">
      <c r="A148" s="31"/>
      <c r="B148" s="32"/>
      <c r="C148" s="33"/>
      <c r="D148" s="185" t="s">
        <v>122</v>
      </c>
      <c r="E148" s="33"/>
      <c r="F148" s="186" t="s">
        <v>161</v>
      </c>
      <c r="G148" s="33"/>
      <c r="H148" s="33"/>
      <c r="I148" s="187"/>
      <c r="J148" s="33"/>
      <c r="K148" s="33"/>
      <c r="L148" s="36"/>
      <c r="M148" s="188"/>
      <c r="N148" s="189"/>
      <c r="O148" s="68"/>
      <c r="P148" s="68"/>
      <c r="Q148" s="68"/>
      <c r="R148" s="68"/>
      <c r="S148" s="68"/>
      <c r="T148" s="69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T148" s="14" t="s">
        <v>122</v>
      </c>
      <c r="AU148" s="14" t="s">
        <v>78</v>
      </c>
    </row>
    <row r="149" spans="1:65" s="2" customFormat="1" ht="24.2" customHeight="1">
      <c r="A149" s="31"/>
      <c r="B149" s="32"/>
      <c r="C149" s="171" t="s">
        <v>163</v>
      </c>
      <c r="D149" s="171" t="s">
        <v>116</v>
      </c>
      <c r="E149" s="172" t="s">
        <v>164</v>
      </c>
      <c r="F149" s="173" t="s">
        <v>165</v>
      </c>
      <c r="G149" s="174" t="s">
        <v>133</v>
      </c>
      <c r="H149" s="175">
        <v>64.281000000000006</v>
      </c>
      <c r="I149" s="176"/>
      <c r="J149" s="177">
        <f>ROUND(I149*H149,2)</f>
        <v>0</v>
      </c>
      <c r="K149" s="178"/>
      <c r="L149" s="36"/>
      <c r="M149" s="179" t="s">
        <v>1</v>
      </c>
      <c r="N149" s="180" t="s">
        <v>38</v>
      </c>
      <c r="O149" s="68"/>
      <c r="P149" s="181">
        <f>O149*H149</f>
        <v>0</v>
      </c>
      <c r="Q149" s="181">
        <v>0</v>
      </c>
      <c r="R149" s="181">
        <f>Q149*H149</f>
        <v>0</v>
      </c>
      <c r="S149" s="181">
        <v>0</v>
      </c>
      <c r="T149" s="182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83" t="s">
        <v>120</v>
      </c>
      <c r="AT149" s="183" t="s">
        <v>116</v>
      </c>
      <c r="AU149" s="183" t="s">
        <v>78</v>
      </c>
      <c r="AY149" s="14" t="s">
        <v>114</v>
      </c>
      <c r="BE149" s="184">
        <f>IF(N149="základní",J149,0)</f>
        <v>0</v>
      </c>
      <c r="BF149" s="184">
        <f>IF(N149="snížená",J149,0)</f>
        <v>0</v>
      </c>
      <c r="BG149" s="184">
        <f>IF(N149="zákl. přenesená",J149,0)</f>
        <v>0</v>
      </c>
      <c r="BH149" s="184">
        <f>IF(N149="sníž. přenesená",J149,0)</f>
        <v>0</v>
      </c>
      <c r="BI149" s="184">
        <f>IF(N149="nulová",J149,0)</f>
        <v>0</v>
      </c>
      <c r="BJ149" s="14" t="s">
        <v>78</v>
      </c>
      <c r="BK149" s="184">
        <f>ROUND(I149*H149,2)</f>
        <v>0</v>
      </c>
      <c r="BL149" s="14" t="s">
        <v>120</v>
      </c>
      <c r="BM149" s="183" t="s">
        <v>166</v>
      </c>
    </row>
    <row r="150" spans="1:65" s="2" customFormat="1" ht="11.25">
      <c r="A150" s="31"/>
      <c r="B150" s="32"/>
      <c r="C150" s="33"/>
      <c r="D150" s="185" t="s">
        <v>122</v>
      </c>
      <c r="E150" s="33"/>
      <c r="F150" s="186" t="s">
        <v>165</v>
      </c>
      <c r="G150" s="33"/>
      <c r="H150" s="33"/>
      <c r="I150" s="187"/>
      <c r="J150" s="33"/>
      <c r="K150" s="33"/>
      <c r="L150" s="36"/>
      <c r="M150" s="188"/>
      <c r="N150" s="189"/>
      <c r="O150" s="68"/>
      <c r="P150" s="68"/>
      <c r="Q150" s="68"/>
      <c r="R150" s="68"/>
      <c r="S150" s="68"/>
      <c r="T150" s="69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T150" s="14" t="s">
        <v>122</v>
      </c>
      <c r="AU150" s="14" t="s">
        <v>78</v>
      </c>
    </row>
    <row r="151" spans="1:65" s="2" customFormat="1" ht="16.5" customHeight="1">
      <c r="A151" s="31"/>
      <c r="B151" s="32"/>
      <c r="C151" s="190" t="s">
        <v>167</v>
      </c>
      <c r="D151" s="190" t="s">
        <v>168</v>
      </c>
      <c r="E151" s="191" t="s">
        <v>169</v>
      </c>
      <c r="F151" s="192" t="s">
        <v>170</v>
      </c>
      <c r="G151" s="193" t="s">
        <v>157</v>
      </c>
      <c r="H151" s="194">
        <v>122.777</v>
      </c>
      <c r="I151" s="195"/>
      <c r="J151" s="196">
        <f>ROUND(I151*H151,2)</f>
        <v>0</v>
      </c>
      <c r="K151" s="197"/>
      <c r="L151" s="198"/>
      <c r="M151" s="199" t="s">
        <v>1</v>
      </c>
      <c r="N151" s="200" t="s">
        <v>38</v>
      </c>
      <c r="O151" s="68"/>
      <c r="P151" s="181">
        <f>O151*H151</f>
        <v>0</v>
      </c>
      <c r="Q151" s="181">
        <v>0</v>
      </c>
      <c r="R151" s="181">
        <f>Q151*H151</f>
        <v>0</v>
      </c>
      <c r="S151" s="181">
        <v>0</v>
      </c>
      <c r="T151" s="182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83" t="s">
        <v>171</v>
      </c>
      <c r="AT151" s="183" t="s">
        <v>168</v>
      </c>
      <c r="AU151" s="183" t="s">
        <v>78</v>
      </c>
      <c r="AY151" s="14" t="s">
        <v>114</v>
      </c>
      <c r="BE151" s="184">
        <f>IF(N151="základní",J151,0)</f>
        <v>0</v>
      </c>
      <c r="BF151" s="184">
        <f>IF(N151="snížená",J151,0)</f>
        <v>0</v>
      </c>
      <c r="BG151" s="184">
        <f>IF(N151="zákl. přenesená",J151,0)</f>
        <v>0</v>
      </c>
      <c r="BH151" s="184">
        <f>IF(N151="sníž. přenesená",J151,0)</f>
        <v>0</v>
      </c>
      <c r="BI151" s="184">
        <f>IF(N151="nulová",J151,0)</f>
        <v>0</v>
      </c>
      <c r="BJ151" s="14" t="s">
        <v>78</v>
      </c>
      <c r="BK151" s="184">
        <f>ROUND(I151*H151,2)</f>
        <v>0</v>
      </c>
      <c r="BL151" s="14" t="s">
        <v>120</v>
      </c>
      <c r="BM151" s="183" t="s">
        <v>172</v>
      </c>
    </row>
    <row r="152" spans="1:65" s="2" customFormat="1" ht="11.25">
      <c r="A152" s="31"/>
      <c r="B152" s="32"/>
      <c r="C152" s="33"/>
      <c r="D152" s="185" t="s">
        <v>122</v>
      </c>
      <c r="E152" s="33"/>
      <c r="F152" s="186" t="s">
        <v>170</v>
      </c>
      <c r="G152" s="33"/>
      <c r="H152" s="33"/>
      <c r="I152" s="187"/>
      <c r="J152" s="33"/>
      <c r="K152" s="33"/>
      <c r="L152" s="36"/>
      <c r="M152" s="188"/>
      <c r="N152" s="189"/>
      <c r="O152" s="68"/>
      <c r="P152" s="68"/>
      <c r="Q152" s="68"/>
      <c r="R152" s="68"/>
      <c r="S152" s="68"/>
      <c r="T152" s="69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T152" s="14" t="s">
        <v>122</v>
      </c>
      <c r="AU152" s="14" t="s">
        <v>78</v>
      </c>
    </row>
    <row r="153" spans="1:65" s="2" customFormat="1" ht="24.2" customHeight="1">
      <c r="A153" s="31"/>
      <c r="B153" s="32"/>
      <c r="C153" s="171" t="s">
        <v>171</v>
      </c>
      <c r="D153" s="171" t="s">
        <v>116</v>
      </c>
      <c r="E153" s="172" t="s">
        <v>173</v>
      </c>
      <c r="F153" s="173" t="s">
        <v>174</v>
      </c>
      <c r="G153" s="174" t="s">
        <v>133</v>
      </c>
      <c r="H153" s="175">
        <v>31.748000000000001</v>
      </c>
      <c r="I153" s="176"/>
      <c r="J153" s="177">
        <f>ROUND(I153*H153,2)</f>
        <v>0</v>
      </c>
      <c r="K153" s="178"/>
      <c r="L153" s="36"/>
      <c r="M153" s="179" t="s">
        <v>1</v>
      </c>
      <c r="N153" s="180" t="s">
        <v>38</v>
      </c>
      <c r="O153" s="68"/>
      <c r="P153" s="181">
        <f>O153*H153</f>
        <v>0</v>
      </c>
      <c r="Q153" s="181">
        <v>0</v>
      </c>
      <c r="R153" s="181">
        <f>Q153*H153</f>
        <v>0</v>
      </c>
      <c r="S153" s="181">
        <v>0</v>
      </c>
      <c r="T153" s="182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83" t="s">
        <v>120</v>
      </c>
      <c r="AT153" s="183" t="s">
        <v>116</v>
      </c>
      <c r="AU153" s="183" t="s">
        <v>78</v>
      </c>
      <c r="AY153" s="14" t="s">
        <v>114</v>
      </c>
      <c r="BE153" s="184">
        <f>IF(N153="základní",J153,0)</f>
        <v>0</v>
      </c>
      <c r="BF153" s="184">
        <f>IF(N153="snížená",J153,0)</f>
        <v>0</v>
      </c>
      <c r="BG153" s="184">
        <f>IF(N153="zákl. přenesená",J153,0)</f>
        <v>0</v>
      </c>
      <c r="BH153" s="184">
        <f>IF(N153="sníž. přenesená",J153,0)</f>
        <v>0</v>
      </c>
      <c r="BI153" s="184">
        <f>IF(N153="nulová",J153,0)</f>
        <v>0</v>
      </c>
      <c r="BJ153" s="14" t="s">
        <v>78</v>
      </c>
      <c r="BK153" s="184">
        <f>ROUND(I153*H153,2)</f>
        <v>0</v>
      </c>
      <c r="BL153" s="14" t="s">
        <v>120</v>
      </c>
      <c r="BM153" s="183" t="s">
        <v>175</v>
      </c>
    </row>
    <row r="154" spans="1:65" s="2" customFormat="1" ht="11.25">
      <c r="A154" s="31"/>
      <c r="B154" s="32"/>
      <c r="C154" s="33"/>
      <c r="D154" s="185" t="s">
        <v>122</v>
      </c>
      <c r="E154" s="33"/>
      <c r="F154" s="186" t="s">
        <v>174</v>
      </c>
      <c r="G154" s="33"/>
      <c r="H154" s="33"/>
      <c r="I154" s="187"/>
      <c r="J154" s="33"/>
      <c r="K154" s="33"/>
      <c r="L154" s="36"/>
      <c r="M154" s="188"/>
      <c r="N154" s="189"/>
      <c r="O154" s="68"/>
      <c r="P154" s="68"/>
      <c r="Q154" s="68"/>
      <c r="R154" s="68"/>
      <c r="S154" s="68"/>
      <c r="T154" s="69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T154" s="14" t="s">
        <v>122</v>
      </c>
      <c r="AU154" s="14" t="s">
        <v>78</v>
      </c>
    </row>
    <row r="155" spans="1:65" s="2" customFormat="1" ht="16.5" customHeight="1">
      <c r="A155" s="31"/>
      <c r="B155" s="32"/>
      <c r="C155" s="190" t="s">
        <v>176</v>
      </c>
      <c r="D155" s="190" t="s">
        <v>168</v>
      </c>
      <c r="E155" s="191" t="s">
        <v>177</v>
      </c>
      <c r="F155" s="192" t="s">
        <v>178</v>
      </c>
      <c r="G155" s="193" t="s">
        <v>157</v>
      </c>
      <c r="H155" s="194">
        <v>63.496000000000002</v>
      </c>
      <c r="I155" s="195"/>
      <c r="J155" s="196">
        <f>ROUND(I155*H155,2)</f>
        <v>0</v>
      </c>
      <c r="K155" s="197"/>
      <c r="L155" s="198"/>
      <c r="M155" s="199" t="s">
        <v>1</v>
      </c>
      <c r="N155" s="200" t="s">
        <v>38</v>
      </c>
      <c r="O155" s="68"/>
      <c r="P155" s="181">
        <f>O155*H155</f>
        <v>0</v>
      </c>
      <c r="Q155" s="181">
        <v>0</v>
      </c>
      <c r="R155" s="181">
        <f>Q155*H155</f>
        <v>0</v>
      </c>
      <c r="S155" s="181">
        <v>0</v>
      </c>
      <c r="T155" s="182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83" t="s">
        <v>171</v>
      </c>
      <c r="AT155" s="183" t="s">
        <v>168</v>
      </c>
      <c r="AU155" s="183" t="s">
        <v>78</v>
      </c>
      <c r="AY155" s="14" t="s">
        <v>114</v>
      </c>
      <c r="BE155" s="184">
        <f>IF(N155="základní",J155,0)</f>
        <v>0</v>
      </c>
      <c r="BF155" s="184">
        <f>IF(N155="snížená",J155,0)</f>
        <v>0</v>
      </c>
      <c r="BG155" s="184">
        <f>IF(N155="zákl. přenesená",J155,0)</f>
        <v>0</v>
      </c>
      <c r="BH155" s="184">
        <f>IF(N155="sníž. přenesená",J155,0)</f>
        <v>0</v>
      </c>
      <c r="BI155" s="184">
        <f>IF(N155="nulová",J155,0)</f>
        <v>0</v>
      </c>
      <c r="BJ155" s="14" t="s">
        <v>78</v>
      </c>
      <c r="BK155" s="184">
        <f>ROUND(I155*H155,2)</f>
        <v>0</v>
      </c>
      <c r="BL155" s="14" t="s">
        <v>120</v>
      </c>
      <c r="BM155" s="183" t="s">
        <v>179</v>
      </c>
    </row>
    <row r="156" spans="1:65" s="2" customFormat="1" ht="11.25">
      <c r="A156" s="31"/>
      <c r="B156" s="32"/>
      <c r="C156" s="33"/>
      <c r="D156" s="185" t="s">
        <v>122</v>
      </c>
      <c r="E156" s="33"/>
      <c r="F156" s="186" t="s">
        <v>178</v>
      </c>
      <c r="G156" s="33"/>
      <c r="H156" s="33"/>
      <c r="I156" s="187"/>
      <c r="J156" s="33"/>
      <c r="K156" s="33"/>
      <c r="L156" s="36"/>
      <c r="M156" s="188"/>
      <c r="N156" s="189"/>
      <c r="O156" s="68"/>
      <c r="P156" s="68"/>
      <c r="Q156" s="68"/>
      <c r="R156" s="68"/>
      <c r="S156" s="68"/>
      <c r="T156" s="69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T156" s="14" t="s">
        <v>122</v>
      </c>
      <c r="AU156" s="14" t="s">
        <v>78</v>
      </c>
    </row>
    <row r="157" spans="1:65" s="2" customFormat="1" ht="24.2" customHeight="1">
      <c r="A157" s="31"/>
      <c r="B157" s="32"/>
      <c r="C157" s="171" t="s">
        <v>180</v>
      </c>
      <c r="D157" s="171" t="s">
        <v>116</v>
      </c>
      <c r="E157" s="172" t="s">
        <v>181</v>
      </c>
      <c r="F157" s="173" t="s">
        <v>182</v>
      </c>
      <c r="G157" s="174" t="s">
        <v>129</v>
      </c>
      <c r="H157" s="175">
        <v>73.400000000000006</v>
      </c>
      <c r="I157" s="176"/>
      <c r="J157" s="177">
        <f>ROUND(I157*H157,2)</f>
        <v>0</v>
      </c>
      <c r="K157" s="178"/>
      <c r="L157" s="36"/>
      <c r="M157" s="179" t="s">
        <v>1</v>
      </c>
      <c r="N157" s="180" t="s">
        <v>38</v>
      </c>
      <c r="O157" s="68"/>
      <c r="P157" s="181">
        <f>O157*H157</f>
        <v>0</v>
      </c>
      <c r="Q157" s="181">
        <v>0</v>
      </c>
      <c r="R157" s="181">
        <f>Q157*H157</f>
        <v>0</v>
      </c>
      <c r="S157" s="181">
        <v>0</v>
      </c>
      <c r="T157" s="182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83" t="s">
        <v>120</v>
      </c>
      <c r="AT157" s="183" t="s">
        <v>116</v>
      </c>
      <c r="AU157" s="183" t="s">
        <v>78</v>
      </c>
      <c r="AY157" s="14" t="s">
        <v>114</v>
      </c>
      <c r="BE157" s="184">
        <f>IF(N157="základní",J157,0)</f>
        <v>0</v>
      </c>
      <c r="BF157" s="184">
        <f>IF(N157="snížená",J157,0)</f>
        <v>0</v>
      </c>
      <c r="BG157" s="184">
        <f>IF(N157="zákl. přenesená",J157,0)</f>
        <v>0</v>
      </c>
      <c r="BH157" s="184">
        <f>IF(N157="sníž. přenesená",J157,0)</f>
        <v>0</v>
      </c>
      <c r="BI157" s="184">
        <f>IF(N157="nulová",J157,0)</f>
        <v>0</v>
      </c>
      <c r="BJ157" s="14" t="s">
        <v>78</v>
      </c>
      <c r="BK157" s="184">
        <f>ROUND(I157*H157,2)</f>
        <v>0</v>
      </c>
      <c r="BL157" s="14" t="s">
        <v>120</v>
      </c>
      <c r="BM157" s="183" t="s">
        <v>183</v>
      </c>
    </row>
    <row r="158" spans="1:65" s="2" customFormat="1" ht="19.5">
      <c r="A158" s="31"/>
      <c r="B158" s="32"/>
      <c r="C158" s="33"/>
      <c r="D158" s="185" t="s">
        <v>122</v>
      </c>
      <c r="E158" s="33"/>
      <c r="F158" s="186" t="s">
        <v>182</v>
      </c>
      <c r="G158" s="33"/>
      <c r="H158" s="33"/>
      <c r="I158" s="187"/>
      <c r="J158" s="33"/>
      <c r="K158" s="33"/>
      <c r="L158" s="36"/>
      <c r="M158" s="188"/>
      <c r="N158" s="189"/>
      <c r="O158" s="68"/>
      <c r="P158" s="68"/>
      <c r="Q158" s="68"/>
      <c r="R158" s="68"/>
      <c r="S158" s="68"/>
      <c r="T158" s="69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T158" s="14" t="s">
        <v>122</v>
      </c>
      <c r="AU158" s="14" t="s">
        <v>78</v>
      </c>
    </row>
    <row r="159" spans="1:65" s="2" customFormat="1" ht="24.2" customHeight="1">
      <c r="A159" s="31"/>
      <c r="B159" s="32"/>
      <c r="C159" s="171" t="s">
        <v>8</v>
      </c>
      <c r="D159" s="171" t="s">
        <v>116</v>
      </c>
      <c r="E159" s="172" t="s">
        <v>184</v>
      </c>
      <c r="F159" s="173" t="s">
        <v>185</v>
      </c>
      <c r="G159" s="174" t="s">
        <v>129</v>
      </c>
      <c r="H159" s="175">
        <v>73.400000000000006</v>
      </c>
      <c r="I159" s="176"/>
      <c r="J159" s="177">
        <f>ROUND(I159*H159,2)</f>
        <v>0</v>
      </c>
      <c r="K159" s="178"/>
      <c r="L159" s="36"/>
      <c r="M159" s="179" t="s">
        <v>1</v>
      </c>
      <c r="N159" s="180" t="s">
        <v>38</v>
      </c>
      <c r="O159" s="68"/>
      <c r="P159" s="181">
        <f>O159*H159</f>
        <v>0</v>
      </c>
      <c r="Q159" s="181">
        <v>0</v>
      </c>
      <c r="R159" s="181">
        <f>Q159*H159</f>
        <v>0</v>
      </c>
      <c r="S159" s="181">
        <v>0</v>
      </c>
      <c r="T159" s="182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83" t="s">
        <v>120</v>
      </c>
      <c r="AT159" s="183" t="s">
        <v>116</v>
      </c>
      <c r="AU159" s="183" t="s">
        <v>78</v>
      </c>
      <c r="AY159" s="14" t="s">
        <v>114</v>
      </c>
      <c r="BE159" s="184">
        <f>IF(N159="základní",J159,0)</f>
        <v>0</v>
      </c>
      <c r="BF159" s="184">
        <f>IF(N159="snížená",J159,0)</f>
        <v>0</v>
      </c>
      <c r="BG159" s="184">
        <f>IF(N159="zákl. přenesená",J159,0)</f>
        <v>0</v>
      </c>
      <c r="BH159" s="184">
        <f>IF(N159="sníž. přenesená",J159,0)</f>
        <v>0</v>
      </c>
      <c r="BI159" s="184">
        <f>IF(N159="nulová",J159,0)</f>
        <v>0</v>
      </c>
      <c r="BJ159" s="14" t="s">
        <v>78</v>
      </c>
      <c r="BK159" s="184">
        <f>ROUND(I159*H159,2)</f>
        <v>0</v>
      </c>
      <c r="BL159" s="14" t="s">
        <v>120</v>
      </c>
      <c r="BM159" s="183" t="s">
        <v>186</v>
      </c>
    </row>
    <row r="160" spans="1:65" s="2" customFormat="1" ht="19.5">
      <c r="A160" s="31"/>
      <c r="B160" s="32"/>
      <c r="C160" s="33"/>
      <c r="D160" s="185" t="s">
        <v>122</v>
      </c>
      <c r="E160" s="33"/>
      <c r="F160" s="186" t="s">
        <v>185</v>
      </c>
      <c r="G160" s="33"/>
      <c r="H160" s="33"/>
      <c r="I160" s="187"/>
      <c r="J160" s="33"/>
      <c r="K160" s="33"/>
      <c r="L160" s="36"/>
      <c r="M160" s="188"/>
      <c r="N160" s="189"/>
      <c r="O160" s="68"/>
      <c r="P160" s="68"/>
      <c r="Q160" s="68"/>
      <c r="R160" s="68"/>
      <c r="S160" s="68"/>
      <c r="T160" s="69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T160" s="14" t="s">
        <v>122</v>
      </c>
      <c r="AU160" s="14" t="s">
        <v>78</v>
      </c>
    </row>
    <row r="161" spans="1:65" s="2" customFormat="1" ht="16.5" customHeight="1">
      <c r="A161" s="31"/>
      <c r="B161" s="32"/>
      <c r="C161" s="190" t="s">
        <v>187</v>
      </c>
      <c r="D161" s="190" t="s">
        <v>168</v>
      </c>
      <c r="E161" s="191" t="s">
        <v>188</v>
      </c>
      <c r="F161" s="192" t="s">
        <v>189</v>
      </c>
      <c r="G161" s="193" t="s">
        <v>190</v>
      </c>
      <c r="H161" s="194">
        <v>1.468</v>
      </c>
      <c r="I161" s="195"/>
      <c r="J161" s="196">
        <f>ROUND(I161*H161,2)</f>
        <v>0</v>
      </c>
      <c r="K161" s="197"/>
      <c r="L161" s="198"/>
      <c r="M161" s="199" t="s">
        <v>1</v>
      </c>
      <c r="N161" s="200" t="s">
        <v>38</v>
      </c>
      <c r="O161" s="68"/>
      <c r="P161" s="181">
        <f>O161*H161</f>
        <v>0</v>
      </c>
      <c r="Q161" s="181">
        <v>1E-3</v>
      </c>
      <c r="R161" s="181">
        <f>Q161*H161</f>
        <v>1.4679999999999999E-3</v>
      </c>
      <c r="S161" s="181">
        <v>0</v>
      </c>
      <c r="T161" s="182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83" t="s">
        <v>171</v>
      </c>
      <c r="AT161" s="183" t="s">
        <v>168</v>
      </c>
      <c r="AU161" s="183" t="s">
        <v>78</v>
      </c>
      <c r="AY161" s="14" t="s">
        <v>114</v>
      </c>
      <c r="BE161" s="184">
        <f>IF(N161="základní",J161,0)</f>
        <v>0</v>
      </c>
      <c r="BF161" s="184">
        <f>IF(N161="snížená",J161,0)</f>
        <v>0</v>
      </c>
      <c r="BG161" s="184">
        <f>IF(N161="zákl. přenesená",J161,0)</f>
        <v>0</v>
      </c>
      <c r="BH161" s="184">
        <f>IF(N161="sníž. přenesená",J161,0)</f>
        <v>0</v>
      </c>
      <c r="BI161" s="184">
        <f>IF(N161="nulová",J161,0)</f>
        <v>0</v>
      </c>
      <c r="BJ161" s="14" t="s">
        <v>78</v>
      </c>
      <c r="BK161" s="184">
        <f>ROUND(I161*H161,2)</f>
        <v>0</v>
      </c>
      <c r="BL161" s="14" t="s">
        <v>120</v>
      </c>
      <c r="BM161" s="183" t="s">
        <v>191</v>
      </c>
    </row>
    <row r="162" spans="1:65" s="2" customFormat="1" ht="11.25">
      <c r="A162" s="31"/>
      <c r="B162" s="32"/>
      <c r="C162" s="33"/>
      <c r="D162" s="185" t="s">
        <v>122</v>
      </c>
      <c r="E162" s="33"/>
      <c r="F162" s="186" t="s">
        <v>189</v>
      </c>
      <c r="G162" s="33"/>
      <c r="H162" s="33"/>
      <c r="I162" s="187"/>
      <c r="J162" s="33"/>
      <c r="K162" s="33"/>
      <c r="L162" s="36"/>
      <c r="M162" s="188"/>
      <c r="N162" s="189"/>
      <c r="O162" s="68"/>
      <c r="P162" s="68"/>
      <c r="Q162" s="68"/>
      <c r="R162" s="68"/>
      <c r="S162" s="68"/>
      <c r="T162" s="69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T162" s="14" t="s">
        <v>122</v>
      </c>
      <c r="AU162" s="14" t="s">
        <v>78</v>
      </c>
    </row>
    <row r="163" spans="1:65" s="12" customFormat="1" ht="11.25">
      <c r="B163" s="201"/>
      <c r="C163" s="202"/>
      <c r="D163" s="185" t="s">
        <v>192</v>
      </c>
      <c r="E163" s="203" t="s">
        <v>1</v>
      </c>
      <c r="F163" s="204" t="s">
        <v>193</v>
      </c>
      <c r="G163" s="202"/>
      <c r="H163" s="205">
        <v>1.468</v>
      </c>
      <c r="I163" s="206"/>
      <c r="J163" s="202"/>
      <c r="K163" s="202"/>
      <c r="L163" s="207"/>
      <c r="M163" s="208"/>
      <c r="N163" s="209"/>
      <c r="O163" s="209"/>
      <c r="P163" s="209"/>
      <c r="Q163" s="209"/>
      <c r="R163" s="209"/>
      <c r="S163" s="209"/>
      <c r="T163" s="210"/>
      <c r="AT163" s="211" t="s">
        <v>192</v>
      </c>
      <c r="AU163" s="211" t="s">
        <v>78</v>
      </c>
      <c r="AV163" s="12" t="s">
        <v>80</v>
      </c>
      <c r="AW163" s="12" t="s">
        <v>30</v>
      </c>
      <c r="AX163" s="12" t="s">
        <v>73</v>
      </c>
      <c r="AY163" s="211" t="s">
        <v>114</v>
      </c>
    </row>
    <row r="164" spans="1:65" s="2" customFormat="1" ht="24.2" customHeight="1">
      <c r="A164" s="31"/>
      <c r="B164" s="32"/>
      <c r="C164" s="171" t="s">
        <v>194</v>
      </c>
      <c r="D164" s="171" t="s">
        <v>116</v>
      </c>
      <c r="E164" s="172" t="s">
        <v>195</v>
      </c>
      <c r="F164" s="173" t="s">
        <v>196</v>
      </c>
      <c r="G164" s="174" t="s">
        <v>119</v>
      </c>
      <c r="H164" s="175">
        <v>10</v>
      </c>
      <c r="I164" s="176"/>
      <c r="J164" s="177">
        <f>ROUND(I164*H164,2)</f>
        <v>0</v>
      </c>
      <c r="K164" s="178"/>
      <c r="L164" s="36"/>
      <c r="M164" s="179" t="s">
        <v>1</v>
      </c>
      <c r="N164" s="180" t="s">
        <v>38</v>
      </c>
      <c r="O164" s="68"/>
      <c r="P164" s="181">
        <f>O164*H164</f>
        <v>0</v>
      </c>
      <c r="Q164" s="181">
        <v>1.125E-2</v>
      </c>
      <c r="R164" s="181">
        <f>Q164*H164</f>
        <v>0.11249999999999999</v>
      </c>
      <c r="S164" s="181">
        <v>0</v>
      </c>
      <c r="T164" s="182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83" t="s">
        <v>120</v>
      </c>
      <c r="AT164" s="183" t="s">
        <v>116</v>
      </c>
      <c r="AU164" s="183" t="s">
        <v>78</v>
      </c>
      <c r="AY164" s="14" t="s">
        <v>114</v>
      </c>
      <c r="BE164" s="184">
        <f>IF(N164="základní",J164,0)</f>
        <v>0</v>
      </c>
      <c r="BF164" s="184">
        <f>IF(N164="snížená",J164,0)</f>
        <v>0</v>
      </c>
      <c r="BG164" s="184">
        <f>IF(N164="zákl. přenesená",J164,0)</f>
        <v>0</v>
      </c>
      <c r="BH164" s="184">
        <f>IF(N164="sníž. přenesená",J164,0)</f>
        <v>0</v>
      </c>
      <c r="BI164" s="184">
        <f>IF(N164="nulová",J164,0)</f>
        <v>0</v>
      </c>
      <c r="BJ164" s="14" t="s">
        <v>78</v>
      </c>
      <c r="BK164" s="184">
        <f>ROUND(I164*H164,2)</f>
        <v>0</v>
      </c>
      <c r="BL164" s="14" t="s">
        <v>120</v>
      </c>
      <c r="BM164" s="183" t="s">
        <v>197</v>
      </c>
    </row>
    <row r="165" spans="1:65" s="2" customFormat="1" ht="19.5">
      <c r="A165" s="31"/>
      <c r="B165" s="32"/>
      <c r="C165" s="33"/>
      <c r="D165" s="185" t="s">
        <v>122</v>
      </c>
      <c r="E165" s="33"/>
      <c r="F165" s="186" t="s">
        <v>198</v>
      </c>
      <c r="G165" s="33"/>
      <c r="H165" s="33"/>
      <c r="I165" s="187"/>
      <c r="J165" s="33"/>
      <c r="K165" s="33"/>
      <c r="L165" s="36"/>
      <c r="M165" s="188"/>
      <c r="N165" s="189"/>
      <c r="O165" s="68"/>
      <c r="P165" s="68"/>
      <c r="Q165" s="68"/>
      <c r="R165" s="68"/>
      <c r="S165" s="68"/>
      <c r="T165" s="69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T165" s="14" t="s">
        <v>122</v>
      </c>
      <c r="AU165" s="14" t="s">
        <v>78</v>
      </c>
    </row>
    <row r="166" spans="1:65" s="11" customFormat="1" ht="25.9" customHeight="1">
      <c r="B166" s="157"/>
      <c r="C166" s="158"/>
      <c r="D166" s="159" t="s">
        <v>72</v>
      </c>
      <c r="E166" s="160" t="s">
        <v>150</v>
      </c>
      <c r="F166" s="160" t="s">
        <v>199</v>
      </c>
      <c r="G166" s="158"/>
      <c r="H166" s="158"/>
      <c r="I166" s="161"/>
      <c r="J166" s="162">
        <f>BK166</f>
        <v>0</v>
      </c>
      <c r="K166" s="158"/>
      <c r="L166" s="163"/>
      <c r="M166" s="164"/>
      <c r="N166" s="165"/>
      <c r="O166" s="165"/>
      <c r="P166" s="166">
        <f>SUM(P167:P172)</f>
        <v>0</v>
      </c>
      <c r="Q166" s="165"/>
      <c r="R166" s="166">
        <f>SUM(R167:R172)</f>
        <v>0</v>
      </c>
      <c r="S166" s="165"/>
      <c r="T166" s="167">
        <f>SUM(T167:T172)</f>
        <v>0</v>
      </c>
      <c r="AR166" s="168" t="s">
        <v>78</v>
      </c>
      <c r="AT166" s="169" t="s">
        <v>72</v>
      </c>
      <c r="AU166" s="169" t="s">
        <v>73</v>
      </c>
      <c r="AY166" s="168" t="s">
        <v>114</v>
      </c>
      <c r="BK166" s="170">
        <f>SUM(BK167:BK172)</f>
        <v>0</v>
      </c>
    </row>
    <row r="167" spans="1:65" s="2" customFormat="1" ht="24.2" customHeight="1">
      <c r="A167" s="31"/>
      <c r="B167" s="32"/>
      <c r="C167" s="171" t="s">
        <v>200</v>
      </c>
      <c r="D167" s="171" t="s">
        <v>116</v>
      </c>
      <c r="E167" s="172" t="s">
        <v>201</v>
      </c>
      <c r="F167" s="173" t="s">
        <v>202</v>
      </c>
      <c r="G167" s="174" t="s">
        <v>129</v>
      </c>
      <c r="H167" s="175">
        <v>4</v>
      </c>
      <c r="I167" s="176"/>
      <c r="J167" s="177">
        <f>ROUND(I167*H167,2)</f>
        <v>0</v>
      </c>
      <c r="K167" s="178"/>
      <c r="L167" s="36"/>
      <c r="M167" s="179" t="s">
        <v>1</v>
      </c>
      <c r="N167" s="180" t="s">
        <v>38</v>
      </c>
      <c r="O167" s="68"/>
      <c r="P167" s="181">
        <f>O167*H167</f>
        <v>0</v>
      </c>
      <c r="Q167" s="181">
        <v>0</v>
      </c>
      <c r="R167" s="181">
        <f>Q167*H167</f>
        <v>0</v>
      </c>
      <c r="S167" s="181">
        <v>0</v>
      </c>
      <c r="T167" s="182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83" t="s">
        <v>120</v>
      </c>
      <c r="AT167" s="183" t="s">
        <v>116</v>
      </c>
      <c r="AU167" s="183" t="s">
        <v>78</v>
      </c>
      <c r="AY167" s="14" t="s">
        <v>114</v>
      </c>
      <c r="BE167" s="184">
        <f>IF(N167="základní",J167,0)</f>
        <v>0</v>
      </c>
      <c r="BF167" s="184">
        <f>IF(N167="snížená",J167,0)</f>
        <v>0</v>
      </c>
      <c r="BG167" s="184">
        <f>IF(N167="zákl. přenesená",J167,0)</f>
        <v>0</v>
      </c>
      <c r="BH167" s="184">
        <f>IF(N167="sníž. přenesená",J167,0)</f>
        <v>0</v>
      </c>
      <c r="BI167" s="184">
        <f>IF(N167="nulová",J167,0)</f>
        <v>0</v>
      </c>
      <c r="BJ167" s="14" t="s">
        <v>78</v>
      </c>
      <c r="BK167" s="184">
        <f>ROUND(I167*H167,2)</f>
        <v>0</v>
      </c>
      <c r="BL167" s="14" t="s">
        <v>120</v>
      </c>
      <c r="BM167" s="183" t="s">
        <v>203</v>
      </c>
    </row>
    <row r="168" spans="1:65" s="2" customFormat="1" ht="11.25">
      <c r="A168" s="31"/>
      <c r="B168" s="32"/>
      <c r="C168" s="33"/>
      <c r="D168" s="185" t="s">
        <v>122</v>
      </c>
      <c r="E168" s="33"/>
      <c r="F168" s="186" t="s">
        <v>202</v>
      </c>
      <c r="G168" s="33"/>
      <c r="H168" s="33"/>
      <c r="I168" s="187"/>
      <c r="J168" s="33"/>
      <c r="K168" s="33"/>
      <c r="L168" s="36"/>
      <c r="M168" s="188"/>
      <c r="N168" s="189"/>
      <c r="O168" s="68"/>
      <c r="P168" s="68"/>
      <c r="Q168" s="68"/>
      <c r="R168" s="68"/>
      <c r="S168" s="68"/>
      <c r="T168" s="69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T168" s="14" t="s">
        <v>122</v>
      </c>
      <c r="AU168" s="14" t="s">
        <v>78</v>
      </c>
    </row>
    <row r="169" spans="1:65" s="2" customFormat="1" ht="24.2" customHeight="1">
      <c r="A169" s="31"/>
      <c r="B169" s="32"/>
      <c r="C169" s="171" t="s">
        <v>204</v>
      </c>
      <c r="D169" s="171" t="s">
        <v>116</v>
      </c>
      <c r="E169" s="172" t="s">
        <v>205</v>
      </c>
      <c r="F169" s="173" t="s">
        <v>206</v>
      </c>
      <c r="G169" s="174" t="s">
        <v>129</v>
      </c>
      <c r="H169" s="175">
        <v>1.2</v>
      </c>
      <c r="I169" s="176"/>
      <c r="J169" s="177">
        <f>ROUND(I169*H169,2)</f>
        <v>0</v>
      </c>
      <c r="K169" s="178"/>
      <c r="L169" s="36"/>
      <c r="M169" s="179" t="s">
        <v>1</v>
      </c>
      <c r="N169" s="180" t="s">
        <v>38</v>
      </c>
      <c r="O169" s="68"/>
      <c r="P169" s="181">
        <f>O169*H169</f>
        <v>0</v>
      </c>
      <c r="Q169" s="181">
        <v>0</v>
      </c>
      <c r="R169" s="181">
        <f>Q169*H169</f>
        <v>0</v>
      </c>
      <c r="S169" s="181">
        <v>0</v>
      </c>
      <c r="T169" s="182">
        <f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83" t="s">
        <v>120</v>
      </c>
      <c r="AT169" s="183" t="s">
        <v>116</v>
      </c>
      <c r="AU169" s="183" t="s">
        <v>78</v>
      </c>
      <c r="AY169" s="14" t="s">
        <v>114</v>
      </c>
      <c r="BE169" s="184">
        <f>IF(N169="základní",J169,0)</f>
        <v>0</v>
      </c>
      <c r="BF169" s="184">
        <f>IF(N169="snížená",J169,0)</f>
        <v>0</v>
      </c>
      <c r="BG169" s="184">
        <f>IF(N169="zákl. přenesená",J169,0)</f>
        <v>0</v>
      </c>
      <c r="BH169" s="184">
        <f>IF(N169="sníž. přenesená",J169,0)</f>
        <v>0</v>
      </c>
      <c r="BI169" s="184">
        <f>IF(N169="nulová",J169,0)</f>
        <v>0</v>
      </c>
      <c r="BJ169" s="14" t="s">
        <v>78</v>
      </c>
      <c r="BK169" s="184">
        <f>ROUND(I169*H169,2)</f>
        <v>0</v>
      </c>
      <c r="BL169" s="14" t="s">
        <v>120</v>
      </c>
      <c r="BM169" s="183" t="s">
        <v>207</v>
      </c>
    </row>
    <row r="170" spans="1:65" s="2" customFormat="1" ht="19.5">
      <c r="A170" s="31"/>
      <c r="B170" s="32"/>
      <c r="C170" s="33"/>
      <c r="D170" s="185" t="s">
        <v>122</v>
      </c>
      <c r="E170" s="33"/>
      <c r="F170" s="186" t="s">
        <v>206</v>
      </c>
      <c r="G170" s="33"/>
      <c r="H170" s="33"/>
      <c r="I170" s="187"/>
      <c r="J170" s="33"/>
      <c r="K170" s="33"/>
      <c r="L170" s="36"/>
      <c r="M170" s="188"/>
      <c r="N170" s="189"/>
      <c r="O170" s="68"/>
      <c r="P170" s="68"/>
      <c r="Q170" s="68"/>
      <c r="R170" s="68"/>
      <c r="S170" s="68"/>
      <c r="T170" s="69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T170" s="14" t="s">
        <v>122</v>
      </c>
      <c r="AU170" s="14" t="s">
        <v>78</v>
      </c>
    </row>
    <row r="171" spans="1:65" s="2" customFormat="1" ht="33" customHeight="1">
      <c r="A171" s="31"/>
      <c r="B171" s="32"/>
      <c r="C171" s="171" t="s">
        <v>7</v>
      </c>
      <c r="D171" s="171" t="s">
        <v>116</v>
      </c>
      <c r="E171" s="172" t="s">
        <v>208</v>
      </c>
      <c r="F171" s="173" t="s">
        <v>209</v>
      </c>
      <c r="G171" s="174" t="s">
        <v>129</v>
      </c>
      <c r="H171" s="175">
        <v>4.4000000000000004</v>
      </c>
      <c r="I171" s="176"/>
      <c r="J171" s="177">
        <f>ROUND(I171*H171,2)</f>
        <v>0</v>
      </c>
      <c r="K171" s="178"/>
      <c r="L171" s="36"/>
      <c r="M171" s="179" t="s">
        <v>1</v>
      </c>
      <c r="N171" s="180" t="s">
        <v>38</v>
      </c>
      <c r="O171" s="68"/>
      <c r="P171" s="181">
        <f>O171*H171</f>
        <v>0</v>
      </c>
      <c r="Q171" s="181">
        <v>0</v>
      </c>
      <c r="R171" s="181">
        <f>Q171*H171</f>
        <v>0</v>
      </c>
      <c r="S171" s="181">
        <v>0</v>
      </c>
      <c r="T171" s="182">
        <f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83" t="s">
        <v>120</v>
      </c>
      <c r="AT171" s="183" t="s">
        <v>116</v>
      </c>
      <c r="AU171" s="183" t="s">
        <v>78</v>
      </c>
      <c r="AY171" s="14" t="s">
        <v>114</v>
      </c>
      <c r="BE171" s="184">
        <f>IF(N171="základní",J171,0)</f>
        <v>0</v>
      </c>
      <c r="BF171" s="184">
        <f>IF(N171="snížená",J171,0)</f>
        <v>0</v>
      </c>
      <c r="BG171" s="184">
        <f>IF(N171="zákl. přenesená",J171,0)</f>
        <v>0</v>
      </c>
      <c r="BH171" s="184">
        <f>IF(N171="sníž. přenesená",J171,0)</f>
        <v>0</v>
      </c>
      <c r="BI171" s="184">
        <f>IF(N171="nulová",J171,0)</f>
        <v>0</v>
      </c>
      <c r="BJ171" s="14" t="s">
        <v>78</v>
      </c>
      <c r="BK171" s="184">
        <f>ROUND(I171*H171,2)</f>
        <v>0</v>
      </c>
      <c r="BL171" s="14" t="s">
        <v>120</v>
      </c>
      <c r="BM171" s="183" t="s">
        <v>210</v>
      </c>
    </row>
    <row r="172" spans="1:65" s="2" customFormat="1" ht="19.5">
      <c r="A172" s="31"/>
      <c r="B172" s="32"/>
      <c r="C172" s="33"/>
      <c r="D172" s="185" t="s">
        <v>122</v>
      </c>
      <c r="E172" s="33"/>
      <c r="F172" s="186" t="s">
        <v>209</v>
      </c>
      <c r="G172" s="33"/>
      <c r="H172" s="33"/>
      <c r="I172" s="187"/>
      <c r="J172" s="33"/>
      <c r="K172" s="33"/>
      <c r="L172" s="36"/>
      <c r="M172" s="188"/>
      <c r="N172" s="189"/>
      <c r="O172" s="68"/>
      <c r="P172" s="68"/>
      <c r="Q172" s="68"/>
      <c r="R172" s="68"/>
      <c r="S172" s="68"/>
      <c r="T172" s="69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T172" s="14" t="s">
        <v>122</v>
      </c>
      <c r="AU172" s="14" t="s">
        <v>78</v>
      </c>
    </row>
    <row r="173" spans="1:65" s="11" customFormat="1" ht="25.9" customHeight="1">
      <c r="B173" s="157"/>
      <c r="C173" s="158"/>
      <c r="D173" s="159" t="s">
        <v>72</v>
      </c>
      <c r="E173" s="160" t="s">
        <v>211</v>
      </c>
      <c r="F173" s="160" t="s">
        <v>212</v>
      </c>
      <c r="G173" s="158"/>
      <c r="H173" s="158"/>
      <c r="I173" s="161"/>
      <c r="J173" s="162">
        <f>BK173</f>
        <v>0</v>
      </c>
      <c r="K173" s="158"/>
      <c r="L173" s="163"/>
      <c r="M173" s="164"/>
      <c r="N173" s="165"/>
      <c r="O173" s="165"/>
      <c r="P173" s="166">
        <f>SUM(P174:P175)</f>
        <v>0</v>
      </c>
      <c r="Q173" s="165"/>
      <c r="R173" s="166">
        <f>SUM(R174:R175)</f>
        <v>0</v>
      </c>
      <c r="S173" s="165"/>
      <c r="T173" s="167">
        <f>SUM(T174:T175)</f>
        <v>0</v>
      </c>
      <c r="AR173" s="168" t="s">
        <v>78</v>
      </c>
      <c r="AT173" s="169" t="s">
        <v>72</v>
      </c>
      <c r="AU173" s="169" t="s">
        <v>73</v>
      </c>
      <c r="AY173" s="168" t="s">
        <v>114</v>
      </c>
      <c r="BK173" s="170">
        <f>SUM(BK174:BK175)</f>
        <v>0</v>
      </c>
    </row>
    <row r="174" spans="1:65" s="2" customFormat="1" ht="24.2" customHeight="1">
      <c r="A174" s="31"/>
      <c r="B174" s="32"/>
      <c r="C174" s="171" t="s">
        <v>213</v>
      </c>
      <c r="D174" s="171" t="s">
        <v>116</v>
      </c>
      <c r="E174" s="172" t="s">
        <v>214</v>
      </c>
      <c r="F174" s="173" t="s">
        <v>215</v>
      </c>
      <c r="G174" s="174" t="s">
        <v>133</v>
      </c>
      <c r="H174" s="175">
        <v>7.0549999999999997</v>
      </c>
      <c r="I174" s="176"/>
      <c r="J174" s="177">
        <f>ROUND(I174*H174,2)</f>
        <v>0</v>
      </c>
      <c r="K174" s="178"/>
      <c r="L174" s="36"/>
      <c r="M174" s="179" t="s">
        <v>1</v>
      </c>
      <c r="N174" s="180" t="s">
        <v>38</v>
      </c>
      <c r="O174" s="68"/>
      <c r="P174" s="181">
        <f>O174*H174</f>
        <v>0</v>
      </c>
      <c r="Q174" s="181">
        <v>0</v>
      </c>
      <c r="R174" s="181">
        <f>Q174*H174</f>
        <v>0</v>
      </c>
      <c r="S174" s="181">
        <v>0</v>
      </c>
      <c r="T174" s="182">
        <f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83" t="s">
        <v>120</v>
      </c>
      <c r="AT174" s="183" t="s">
        <v>116</v>
      </c>
      <c r="AU174" s="183" t="s">
        <v>78</v>
      </c>
      <c r="AY174" s="14" t="s">
        <v>114</v>
      </c>
      <c r="BE174" s="184">
        <f>IF(N174="základní",J174,0)</f>
        <v>0</v>
      </c>
      <c r="BF174" s="184">
        <f>IF(N174="snížená",J174,0)</f>
        <v>0</v>
      </c>
      <c r="BG174" s="184">
        <f>IF(N174="zákl. přenesená",J174,0)</f>
        <v>0</v>
      </c>
      <c r="BH174" s="184">
        <f>IF(N174="sníž. přenesená",J174,0)</f>
        <v>0</v>
      </c>
      <c r="BI174" s="184">
        <f>IF(N174="nulová",J174,0)</f>
        <v>0</v>
      </c>
      <c r="BJ174" s="14" t="s">
        <v>78</v>
      </c>
      <c r="BK174" s="184">
        <f>ROUND(I174*H174,2)</f>
        <v>0</v>
      </c>
      <c r="BL174" s="14" t="s">
        <v>120</v>
      </c>
      <c r="BM174" s="183" t="s">
        <v>216</v>
      </c>
    </row>
    <row r="175" spans="1:65" s="2" customFormat="1" ht="11.25">
      <c r="A175" s="31"/>
      <c r="B175" s="32"/>
      <c r="C175" s="33"/>
      <c r="D175" s="185" t="s">
        <v>122</v>
      </c>
      <c r="E175" s="33"/>
      <c r="F175" s="186" t="s">
        <v>215</v>
      </c>
      <c r="G175" s="33"/>
      <c r="H175" s="33"/>
      <c r="I175" s="187"/>
      <c r="J175" s="33"/>
      <c r="K175" s="33"/>
      <c r="L175" s="36"/>
      <c r="M175" s="188"/>
      <c r="N175" s="189"/>
      <c r="O175" s="68"/>
      <c r="P175" s="68"/>
      <c r="Q175" s="68"/>
      <c r="R175" s="68"/>
      <c r="S175" s="68"/>
      <c r="T175" s="69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T175" s="14" t="s">
        <v>122</v>
      </c>
      <c r="AU175" s="14" t="s">
        <v>78</v>
      </c>
    </row>
    <row r="176" spans="1:65" s="11" customFormat="1" ht="25.9" customHeight="1">
      <c r="B176" s="157"/>
      <c r="C176" s="158"/>
      <c r="D176" s="159" t="s">
        <v>72</v>
      </c>
      <c r="E176" s="160" t="s">
        <v>217</v>
      </c>
      <c r="F176" s="160" t="s">
        <v>218</v>
      </c>
      <c r="G176" s="158"/>
      <c r="H176" s="158"/>
      <c r="I176" s="161"/>
      <c r="J176" s="162">
        <f>BK176</f>
        <v>0</v>
      </c>
      <c r="K176" s="158"/>
      <c r="L176" s="163"/>
      <c r="M176" s="164"/>
      <c r="N176" s="165"/>
      <c r="O176" s="165"/>
      <c r="P176" s="166">
        <f>SUM(P177:P178)</f>
        <v>0</v>
      </c>
      <c r="Q176" s="165"/>
      <c r="R176" s="166">
        <f>SUM(R177:R178)</f>
        <v>0</v>
      </c>
      <c r="S176" s="165"/>
      <c r="T176" s="167">
        <f>SUM(T177:T178)</f>
        <v>0</v>
      </c>
      <c r="AR176" s="168" t="s">
        <v>78</v>
      </c>
      <c r="AT176" s="169" t="s">
        <v>72</v>
      </c>
      <c r="AU176" s="169" t="s">
        <v>73</v>
      </c>
      <c r="AY176" s="168" t="s">
        <v>114</v>
      </c>
      <c r="BK176" s="170">
        <f>SUM(BK177:BK178)</f>
        <v>0</v>
      </c>
    </row>
    <row r="177" spans="1:65" s="2" customFormat="1" ht="24.2" customHeight="1">
      <c r="A177" s="31"/>
      <c r="B177" s="32"/>
      <c r="C177" s="171" t="s">
        <v>219</v>
      </c>
      <c r="D177" s="171" t="s">
        <v>116</v>
      </c>
      <c r="E177" s="172" t="s">
        <v>220</v>
      </c>
      <c r="F177" s="173" t="s">
        <v>221</v>
      </c>
      <c r="G177" s="174" t="s">
        <v>129</v>
      </c>
      <c r="H177" s="175">
        <v>4.4000000000000004</v>
      </c>
      <c r="I177" s="176"/>
      <c r="J177" s="177">
        <f>ROUND(I177*H177,2)</f>
        <v>0</v>
      </c>
      <c r="K177" s="178"/>
      <c r="L177" s="36"/>
      <c r="M177" s="179" t="s">
        <v>1</v>
      </c>
      <c r="N177" s="180" t="s">
        <v>38</v>
      </c>
      <c r="O177" s="68"/>
      <c r="P177" s="181">
        <f>O177*H177</f>
        <v>0</v>
      </c>
      <c r="Q177" s="181">
        <v>0</v>
      </c>
      <c r="R177" s="181">
        <f>Q177*H177</f>
        <v>0</v>
      </c>
      <c r="S177" s="181">
        <v>0</v>
      </c>
      <c r="T177" s="182">
        <f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83" t="s">
        <v>120</v>
      </c>
      <c r="AT177" s="183" t="s">
        <v>116</v>
      </c>
      <c r="AU177" s="183" t="s">
        <v>78</v>
      </c>
      <c r="AY177" s="14" t="s">
        <v>114</v>
      </c>
      <c r="BE177" s="184">
        <f>IF(N177="základní",J177,0)</f>
        <v>0</v>
      </c>
      <c r="BF177" s="184">
        <f>IF(N177="snížená",J177,0)</f>
        <v>0</v>
      </c>
      <c r="BG177" s="184">
        <f>IF(N177="zákl. přenesená",J177,0)</f>
        <v>0</v>
      </c>
      <c r="BH177" s="184">
        <f>IF(N177="sníž. přenesená",J177,0)</f>
        <v>0</v>
      </c>
      <c r="BI177" s="184">
        <f>IF(N177="nulová",J177,0)</f>
        <v>0</v>
      </c>
      <c r="BJ177" s="14" t="s">
        <v>78</v>
      </c>
      <c r="BK177" s="184">
        <f>ROUND(I177*H177,2)</f>
        <v>0</v>
      </c>
      <c r="BL177" s="14" t="s">
        <v>120</v>
      </c>
      <c r="BM177" s="183" t="s">
        <v>222</v>
      </c>
    </row>
    <row r="178" spans="1:65" s="2" customFormat="1" ht="19.5">
      <c r="A178" s="31"/>
      <c r="B178" s="32"/>
      <c r="C178" s="33"/>
      <c r="D178" s="185" t="s">
        <v>122</v>
      </c>
      <c r="E178" s="33"/>
      <c r="F178" s="186" t="s">
        <v>221</v>
      </c>
      <c r="G178" s="33"/>
      <c r="H178" s="33"/>
      <c r="I178" s="187"/>
      <c r="J178" s="33"/>
      <c r="K178" s="33"/>
      <c r="L178" s="36"/>
      <c r="M178" s="188"/>
      <c r="N178" s="189"/>
      <c r="O178" s="68"/>
      <c r="P178" s="68"/>
      <c r="Q178" s="68"/>
      <c r="R178" s="68"/>
      <c r="S178" s="68"/>
      <c r="T178" s="69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T178" s="14" t="s">
        <v>122</v>
      </c>
      <c r="AU178" s="14" t="s">
        <v>78</v>
      </c>
    </row>
    <row r="179" spans="1:65" s="11" customFormat="1" ht="25.9" customHeight="1">
      <c r="B179" s="157"/>
      <c r="C179" s="158"/>
      <c r="D179" s="159" t="s">
        <v>72</v>
      </c>
      <c r="E179" s="160" t="s">
        <v>223</v>
      </c>
      <c r="F179" s="160" t="s">
        <v>224</v>
      </c>
      <c r="G179" s="158"/>
      <c r="H179" s="158"/>
      <c r="I179" s="161"/>
      <c r="J179" s="162">
        <f>BK179</f>
        <v>0</v>
      </c>
      <c r="K179" s="158"/>
      <c r="L179" s="163"/>
      <c r="M179" s="164"/>
      <c r="N179" s="165"/>
      <c r="O179" s="165"/>
      <c r="P179" s="166">
        <f>SUM(P180:P183)</f>
        <v>0</v>
      </c>
      <c r="Q179" s="165"/>
      <c r="R179" s="166">
        <f>SUM(R180:R183)</f>
        <v>0</v>
      </c>
      <c r="S179" s="165"/>
      <c r="T179" s="167">
        <f>SUM(T180:T183)</f>
        <v>0</v>
      </c>
      <c r="AR179" s="168" t="s">
        <v>78</v>
      </c>
      <c r="AT179" s="169" t="s">
        <v>72</v>
      </c>
      <c r="AU179" s="169" t="s">
        <v>73</v>
      </c>
      <c r="AY179" s="168" t="s">
        <v>114</v>
      </c>
      <c r="BK179" s="170">
        <f>SUM(BK180:BK183)</f>
        <v>0</v>
      </c>
    </row>
    <row r="180" spans="1:65" s="2" customFormat="1" ht="24.2" customHeight="1">
      <c r="A180" s="31"/>
      <c r="B180" s="32"/>
      <c r="C180" s="171" t="s">
        <v>225</v>
      </c>
      <c r="D180" s="171" t="s">
        <v>116</v>
      </c>
      <c r="E180" s="172" t="s">
        <v>226</v>
      </c>
      <c r="F180" s="173" t="s">
        <v>227</v>
      </c>
      <c r="G180" s="174" t="s">
        <v>129</v>
      </c>
      <c r="H180" s="175">
        <v>1.2</v>
      </c>
      <c r="I180" s="176"/>
      <c r="J180" s="177">
        <f>ROUND(I180*H180,2)</f>
        <v>0</v>
      </c>
      <c r="K180" s="178"/>
      <c r="L180" s="36"/>
      <c r="M180" s="179" t="s">
        <v>1</v>
      </c>
      <c r="N180" s="180" t="s">
        <v>38</v>
      </c>
      <c r="O180" s="68"/>
      <c r="P180" s="181">
        <f>O180*H180</f>
        <v>0</v>
      </c>
      <c r="Q180" s="181">
        <v>0</v>
      </c>
      <c r="R180" s="181">
        <f>Q180*H180</f>
        <v>0</v>
      </c>
      <c r="S180" s="181">
        <v>0</v>
      </c>
      <c r="T180" s="182">
        <f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83" t="s">
        <v>120</v>
      </c>
      <c r="AT180" s="183" t="s">
        <v>116</v>
      </c>
      <c r="AU180" s="183" t="s">
        <v>78</v>
      </c>
      <c r="AY180" s="14" t="s">
        <v>114</v>
      </c>
      <c r="BE180" s="184">
        <f>IF(N180="základní",J180,0)</f>
        <v>0</v>
      </c>
      <c r="BF180" s="184">
        <f>IF(N180="snížená",J180,0)</f>
        <v>0</v>
      </c>
      <c r="BG180" s="184">
        <f>IF(N180="zákl. přenesená",J180,0)</f>
        <v>0</v>
      </c>
      <c r="BH180" s="184">
        <f>IF(N180="sníž. přenesená",J180,0)</f>
        <v>0</v>
      </c>
      <c r="BI180" s="184">
        <f>IF(N180="nulová",J180,0)</f>
        <v>0</v>
      </c>
      <c r="BJ180" s="14" t="s">
        <v>78</v>
      </c>
      <c r="BK180" s="184">
        <f>ROUND(I180*H180,2)</f>
        <v>0</v>
      </c>
      <c r="BL180" s="14" t="s">
        <v>120</v>
      </c>
      <c r="BM180" s="183" t="s">
        <v>228</v>
      </c>
    </row>
    <row r="181" spans="1:65" s="2" customFormat="1" ht="19.5">
      <c r="A181" s="31"/>
      <c r="B181" s="32"/>
      <c r="C181" s="33"/>
      <c r="D181" s="185" t="s">
        <v>122</v>
      </c>
      <c r="E181" s="33"/>
      <c r="F181" s="186" t="s">
        <v>227</v>
      </c>
      <c r="G181" s="33"/>
      <c r="H181" s="33"/>
      <c r="I181" s="187"/>
      <c r="J181" s="33"/>
      <c r="K181" s="33"/>
      <c r="L181" s="36"/>
      <c r="M181" s="188"/>
      <c r="N181" s="189"/>
      <c r="O181" s="68"/>
      <c r="P181" s="68"/>
      <c r="Q181" s="68"/>
      <c r="R181" s="68"/>
      <c r="S181" s="68"/>
      <c r="T181" s="69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T181" s="14" t="s">
        <v>122</v>
      </c>
      <c r="AU181" s="14" t="s">
        <v>78</v>
      </c>
    </row>
    <row r="182" spans="1:65" s="2" customFormat="1" ht="33" customHeight="1">
      <c r="A182" s="31"/>
      <c r="B182" s="32"/>
      <c r="C182" s="171" t="s">
        <v>229</v>
      </c>
      <c r="D182" s="171" t="s">
        <v>116</v>
      </c>
      <c r="E182" s="172" t="s">
        <v>230</v>
      </c>
      <c r="F182" s="173" t="s">
        <v>231</v>
      </c>
      <c r="G182" s="174" t="s">
        <v>129</v>
      </c>
      <c r="H182" s="175">
        <v>1.2</v>
      </c>
      <c r="I182" s="176"/>
      <c r="J182" s="177">
        <f>ROUND(I182*H182,2)</f>
        <v>0</v>
      </c>
      <c r="K182" s="178"/>
      <c r="L182" s="36"/>
      <c r="M182" s="179" t="s">
        <v>1</v>
      </c>
      <c r="N182" s="180" t="s">
        <v>38</v>
      </c>
      <c r="O182" s="68"/>
      <c r="P182" s="181">
        <f>O182*H182</f>
        <v>0</v>
      </c>
      <c r="Q182" s="181">
        <v>0</v>
      </c>
      <c r="R182" s="181">
        <f>Q182*H182</f>
        <v>0</v>
      </c>
      <c r="S182" s="181">
        <v>0</v>
      </c>
      <c r="T182" s="182">
        <f>S182*H182</f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83" t="s">
        <v>120</v>
      </c>
      <c r="AT182" s="183" t="s">
        <v>116</v>
      </c>
      <c r="AU182" s="183" t="s">
        <v>78</v>
      </c>
      <c r="AY182" s="14" t="s">
        <v>114</v>
      </c>
      <c r="BE182" s="184">
        <f>IF(N182="základní",J182,0)</f>
        <v>0</v>
      </c>
      <c r="BF182" s="184">
        <f>IF(N182="snížená",J182,0)</f>
        <v>0</v>
      </c>
      <c r="BG182" s="184">
        <f>IF(N182="zákl. přenesená",J182,0)</f>
        <v>0</v>
      </c>
      <c r="BH182" s="184">
        <f>IF(N182="sníž. přenesená",J182,0)</f>
        <v>0</v>
      </c>
      <c r="BI182" s="184">
        <f>IF(N182="nulová",J182,0)</f>
        <v>0</v>
      </c>
      <c r="BJ182" s="14" t="s">
        <v>78</v>
      </c>
      <c r="BK182" s="184">
        <f>ROUND(I182*H182,2)</f>
        <v>0</v>
      </c>
      <c r="BL182" s="14" t="s">
        <v>120</v>
      </c>
      <c r="BM182" s="183" t="s">
        <v>232</v>
      </c>
    </row>
    <row r="183" spans="1:65" s="2" customFormat="1" ht="19.5">
      <c r="A183" s="31"/>
      <c r="B183" s="32"/>
      <c r="C183" s="33"/>
      <c r="D183" s="185" t="s">
        <v>122</v>
      </c>
      <c r="E183" s="33"/>
      <c r="F183" s="186" t="s">
        <v>231</v>
      </c>
      <c r="G183" s="33"/>
      <c r="H183" s="33"/>
      <c r="I183" s="187"/>
      <c r="J183" s="33"/>
      <c r="K183" s="33"/>
      <c r="L183" s="36"/>
      <c r="M183" s="188"/>
      <c r="N183" s="189"/>
      <c r="O183" s="68"/>
      <c r="P183" s="68"/>
      <c r="Q183" s="68"/>
      <c r="R183" s="68"/>
      <c r="S183" s="68"/>
      <c r="T183" s="69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T183" s="14" t="s">
        <v>122</v>
      </c>
      <c r="AU183" s="14" t="s">
        <v>78</v>
      </c>
    </row>
    <row r="184" spans="1:65" s="11" customFormat="1" ht="25.9" customHeight="1">
      <c r="B184" s="157"/>
      <c r="C184" s="158"/>
      <c r="D184" s="159" t="s">
        <v>72</v>
      </c>
      <c r="E184" s="160" t="s">
        <v>233</v>
      </c>
      <c r="F184" s="160" t="s">
        <v>234</v>
      </c>
      <c r="G184" s="158"/>
      <c r="H184" s="158"/>
      <c r="I184" s="161"/>
      <c r="J184" s="162">
        <f>BK184</f>
        <v>0</v>
      </c>
      <c r="K184" s="158"/>
      <c r="L184" s="163"/>
      <c r="M184" s="164"/>
      <c r="N184" s="165"/>
      <c r="O184" s="165"/>
      <c r="P184" s="166">
        <f>SUM(P185:P188)</f>
        <v>0</v>
      </c>
      <c r="Q184" s="165"/>
      <c r="R184" s="166">
        <f>SUM(R185:R188)</f>
        <v>0</v>
      </c>
      <c r="S184" s="165"/>
      <c r="T184" s="167">
        <f>SUM(T185:T188)</f>
        <v>0</v>
      </c>
      <c r="AR184" s="168" t="s">
        <v>78</v>
      </c>
      <c r="AT184" s="169" t="s">
        <v>72</v>
      </c>
      <c r="AU184" s="169" t="s">
        <v>73</v>
      </c>
      <c r="AY184" s="168" t="s">
        <v>114</v>
      </c>
      <c r="BK184" s="170">
        <f>SUM(BK185:BK188)</f>
        <v>0</v>
      </c>
    </row>
    <row r="185" spans="1:65" s="2" customFormat="1" ht="24.2" customHeight="1">
      <c r="A185" s="31"/>
      <c r="B185" s="32"/>
      <c r="C185" s="171" t="s">
        <v>235</v>
      </c>
      <c r="D185" s="171" t="s">
        <v>116</v>
      </c>
      <c r="E185" s="172" t="s">
        <v>236</v>
      </c>
      <c r="F185" s="173" t="s">
        <v>237</v>
      </c>
      <c r="G185" s="174" t="s">
        <v>129</v>
      </c>
      <c r="H185" s="175">
        <v>4</v>
      </c>
      <c r="I185" s="176"/>
      <c r="J185" s="177">
        <f>ROUND(I185*H185,2)</f>
        <v>0</v>
      </c>
      <c r="K185" s="178"/>
      <c r="L185" s="36"/>
      <c r="M185" s="179" t="s">
        <v>1</v>
      </c>
      <c r="N185" s="180" t="s">
        <v>38</v>
      </c>
      <c r="O185" s="68"/>
      <c r="P185" s="181">
        <f>O185*H185</f>
        <v>0</v>
      </c>
      <c r="Q185" s="181">
        <v>0</v>
      </c>
      <c r="R185" s="181">
        <f>Q185*H185</f>
        <v>0</v>
      </c>
      <c r="S185" s="181">
        <v>0</v>
      </c>
      <c r="T185" s="182">
        <f>S185*H185</f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83" t="s">
        <v>120</v>
      </c>
      <c r="AT185" s="183" t="s">
        <v>116</v>
      </c>
      <c r="AU185" s="183" t="s">
        <v>78</v>
      </c>
      <c r="AY185" s="14" t="s">
        <v>114</v>
      </c>
      <c r="BE185" s="184">
        <f>IF(N185="základní",J185,0)</f>
        <v>0</v>
      </c>
      <c r="BF185" s="184">
        <f>IF(N185="snížená",J185,0)</f>
        <v>0</v>
      </c>
      <c r="BG185" s="184">
        <f>IF(N185="zákl. přenesená",J185,0)</f>
        <v>0</v>
      </c>
      <c r="BH185" s="184">
        <f>IF(N185="sníž. přenesená",J185,0)</f>
        <v>0</v>
      </c>
      <c r="BI185" s="184">
        <f>IF(N185="nulová",J185,0)</f>
        <v>0</v>
      </c>
      <c r="BJ185" s="14" t="s">
        <v>78</v>
      </c>
      <c r="BK185" s="184">
        <f>ROUND(I185*H185,2)</f>
        <v>0</v>
      </c>
      <c r="BL185" s="14" t="s">
        <v>120</v>
      </c>
      <c r="BM185" s="183" t="s">
        <v>238</v>
      </c>
    </row>
    <row r="186" spans="1:65" s="2" customFormat="1" ht="19.5">
      <c r="A186" s="31"/>
      <c r="B186" s="32"/>
      <c r="C186" s="33"/>
      <c r="D186" s="185" t="s">
        <v>122</v>
      </c>
      <c r="E186" s="33"/>
      <c r="F186" s="186" t="s">
        <v>237</v>
      </c>
      <c r="G186" s="33"/>
      <c r="H186" s="33"/>
      <c r="I186" s="187"/>
      <c r="J186" s="33"/>
      <c r="K186" s="33"/>
      <c r="L186" s="36"/>
      <c r="M186" s="188"/>
      <c r="N186" s="189"/>
      <c r="O186" s="68"/>
      <c r="P186" s="68"/>
      <c r="Q186" s="68"/>
      <c r="R186" s="68"/>
      <c r="S186" s="68"/>
      <c r="T186" s="69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T186" s="14" t="s">
        <v>122</v>
      </c>
      <c r="AU186" s="14" t="s">
        <v>78</v>
      </c>
    </row>
    <row r="187" spans="1:65" s="2" customFormat="1" ht="24.2" customHeight="1">
      <c r="A187" s="31"/>
      <c r="B187" s="32"/>
      <c r="C187" s="190" t="s">
        <v>239</v>
      </c>
      <c r="D187" s="190" t="s">
        <v>168</v>
      </c>
      <c r="E187" s="191" t="s">
        <v>240</v>
      </c>
      <c r="F187" s="192" t="s">
        <v>241</v>
      </c>
      <c r="G187" s="193" t="s">
        <v>129</v>
      </c>
      <c r="H187" s="194">
        <v>4.12</v>
      </c>
      <c r="I187" s="195"/>
      <c r="J187" s="196">
        <f>ROUND(I187*H187,2)</f>
        <v>0</v>
      </c>
      <c r="K187" s="197"/>
      <c r="L187" s="198"/>
      <c r="M187" s="199" t="s">
        <v>1</v>
      </c>
      <c r="N187" s="200" t="s">
        <v>38</v>
      </c>
      <c r="O187" s="68"/>
      <c r="P187" s="181">
        <f>O187*H187</f>
        <v>0</v>
      </c>
      <c r="Q187" s="181">
        <v>0</v>
      </c>
      <c r="R187" s="181">
        <f>Q187*H187</f>
        <v>0</v>
      </c>
      <c r="S187" s="181">
        <v>0</v>
      </c>
      <c r="T187" s="182">
        <f>S187*H187</f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83" t="s">
        <v>171</v>
      </c>
      <c r="AT187" s="183" t="s">
        <v>168</v>
      </c>
      <c r="AU187" s="183" t="s">
        <v>78</v>
      </c>
      <c r="AY187" s="14" t="s">
        <v>114</v>
      </c>
      <c r="BE187" s="184">
        <f>IF(N187="základní",J187,0)</f>
        <v>0</v>
      </c>
      <c r="BF187" s="184">
        <f>IF(N187="snížená",J187,0)</f>
        <v>0</v>
      </c>
      <c r="BG187" s="184">
        <f>IF(N187="zákl. přenesená",J187,0)</f>
        <v>0</v>
      </c>
      <c r="BH187" s="184">
        <f>IF(N187="sníž. přenesená",J187,0)</f>
        <v>0</v>
      </c>
      <c r="BI187" s="184">
        <f>IF(N187="nulová",J187,0)</f>
        <v>0</v>
      </c>
      <c r="BJ187" s="14" t="s">
        <v>78</v>
      </c>
      <c r="BK187" s="184">
        <f>ROUND(I187*H187,2)</f>
        <v>0</v>
      </c>
      <c r="BL187" s="14" t="s">
        <v>120</v>
      </c>
      <c r="BM187" s="183" t="s">
        <v>242</v>
      </c>
    </row>
    <row r="188" spans="1:65" s="2" customFormat="1" ht="11.25">
      <c r="A188" s="31"/>
      <c r="B188" s="32"/>
      <c r="C188" s="33"/>
      <c r="D188" s="185" t="s">
        <v>122</v>
      </c>
      <c r="E188" s="33"/>
      <c r="F188" s="186" t="s">
        <v>241</v>
      </c>
      <c r="G188" s="33"/>
      <c r="H188" s="33"/>
      <c r="I188" s="187"/>
      <c r="J188" s="33"/>
      <c r="K188" s="33"/>
      <c r="L188" s="36"/>
      <c r="M188" s="188"/>
      <c r="N188" s="189"/>
      <c r="O188" s="68"/>
      <c r="P188" s="68"/>
      <c r="Q188" s="68"/>
      <c r="R188" s="68"/>
      <c r="S188" s="68"/>
      <c r="T188" s="69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T188" s="14" t="s">
        <v>122</v>
      </c>
      <c r="AU188" s="14" t="s">
        <v>78</v>
      </c>
    </row>
    <row r="189" spans="1:65" s="11" customFormat="1" ht="25.9" customHeight="1">
      <c r="B189" s="157"/>
      <c r="C189" s="158"/>
      <c r="D189" s="159" t="s">
        <v>72</v>
      </c>
      <c r="E189" s="160" t="s">
        <v>243</v>
      </c>
      <c r="F189" s="160" t="s">
        <v>244</v>
      </c>
      <c r="G189" s="158"/>
      <c r="H189" s="158"/>
      <c r="I189" s="161"/>
      <c r="J189" s="162">
        <f>BK189</f>
        <v>0</v>
      </c>
      <c r="K189" s="158"/>
      <c r="L189" s="163"/>
      <c r="M189" s="164"/>
      <c r="N189" s="165"/>
      <c r="O189" s="165"/>
      <c r="P189" s="166">
        <f>SUM(P190:P194)</f>
        <v>0</v>
      </c>
      <c r="Q189" s="165"/>
      <c r="R189" s="166">
        <f>SUM(R190:R194)</f>
        <v>0</v>
      </c>
      <c r="S189" s="165"/>
      <c r="T189" s="167">
        <f>SUM(T190:T194)</f>
        <v>0</v>
      </c>
      <c r="AR189" s="168" t="s">
        <v>78</v>
      </c>
      <c r="AT189" s="169" t="s">
        <v>72</v>
      </c>
      <c r="AU189" s="169" t="s">
        <v>73</v>
      </c>
      <c r="AY189" s="168" t="s">
        <v>114</v>
      </c>
      <c r="BK189" s="170">
        <f>SUM(BK190:BK194)</f>
        <v>0</v>
      </c>
    </row>
    <row r="190" spans="1:65" s="2" customFormat="1" ht="33" customHeight="1">
      <c r="A190" s="31"/>
      <c r="B190" s="32"/>
      <c r="C190" s="171" t="s">
        <v>245</v>
      </c>
      <c r="D190" s="171" t="s">
        <v>116</v>
      </c>
      <c r="E190" s="172" t="s">
        <v>246</v>
      </c>
      <c r="F190" s="173" t="s">
        <v>247</v>
      </c>
      <c r="G190" s="174" t="s">
        <v>119</v>
      </c>
      <c r="H190" s="175">
        <v>83</v>
      </c>
      <c r="I190" s="176"/>
      <c r="J190" s="177">
        <f>ROUND(I190*H190,2)</f>
        <v>0</v>
      </c>
      <c r="K190" s="178"/>
      <c r="L190" s="36"/>
      <c r="M190" s="179" t="s">
        <v>1</v>
      </c>
      <c r="N190" s="180" t="s">
        <v>38</v>
      </c>
      <c r="O190" s="68"/>
      <c r="P190" s="181">
        <f>O190*H190</f>
        <v>0</v>
      </c>
      <c r="Q190" s="181">
        <v>0</v>
      </c>
      <c r="R190" s="181">
        <f>Q190*H190</f>
        <v>0</v>
      </c>
      <c r="S190" s="181">
        <v>0</v>
      </c>
      <c r="T190" s="182">
        <f>S190*H190</f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83" t="s">
        <v>120</v>
      </c>
      <c r="AT190" s="183" t="s">
        <v>116</v>
      </c>
      <c r="AU190" s="183" t="s">
        <v>78</v>
      </c>
      <c r="AY190" s="14" t="s">
        <v>114</v>
      </c>
      <c r="BE190" s="184">
        <f>IF(N190="základní",J190,0)</f>
        <v>0</v>
      </c>
      <c r="BF190" s="184">
        <f>IF(N190="snížená",J190,0)</f>
        <v>0</v>
      </c>
      <c r="BG190" s="184">
        <f>IF(N190="zákl. přenesená",J190,0)</f>
        <v>0</v>
      </c>
      <c r="BH190" s="184">
        <f>IF(N190="sníž. přenesená",J190,0)</f>
        <v>0</v>
      </c>
      <c r="BI190" s="184">
        <f>IF(N190="nulová",J190,0)</f>
        <v>0</v>
      </c>
      <c r="BJ190" s="14" t="s">
        <v>78</v>
      </c>
      <c r="BK190" s="184">
        <f>ROUND(I190*H190,2)</f>
        <v>0</v>
      </c>
      <c r="BL190" s="14" t="s">
        <v>120</v>
      </c>
      <c r="BM190" s="183" t="s">
        <v>248</v>
      </c>
    </row>
    <row r="191" spans="1:65" s="2" customFormat="1" ht="19.5">
      <c r="A191" s="31"/>
      <c r="B191" s="32"/>
      <c r="C191" s="33"/>
      <c r="D191" s="185" t="s">
        <v>122</v>
      </c>
      <c r="E191" s="33"/>
      <c r="F191" s="186" t="s">
        <v>247</v>
      </c>
      <c r="G191" s="33"/>
      <c r="H191" s="33"/>
      <c r="I191" s="187"/>
      <c r="J191" s="33"/>
      <c r="K191" s="33"/>
      <c r="L191" s="36"/>
      <c r="M191" s="188"/>
      <c r="N191" s="189"/>
      <c r="O191" s="68"/>
      <c r="P191" s="68"/>
      <c r="Q191" s="68"/>
      <c r="R191" s="68"/>
      <c r="S191" s="68"/>
      <c r="T191" s="69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T191" s="14" t="s">
        <v>122</v>
      </c>
      <c r="AU191" s="14" t="s">
        <v>78</v>
      </c>
    </row>
    <row r="192" spans="1:65" s="2" customFormat="1" ht="16.5" customHeight="1">
      <c r="A192" s="31"/>
      <c r="B192" s="32"/>
      <c r="C192" s="190" t="s">
        <v>249</v>
      </c>
      <c r="D192" s="190" t="s">
        <v>168</v>
      </c>
      <c r="E192" s="191" t="s">
        <v>250</v>
      </c>
      <c r="F192" s="192" t="s">
        <v>251</v>
      </c>
      <c r="G192" s="193" t="s">
        <v>119</v>
      </c>
      <c r="H192" s="194">
        <v>85.49</v>
      </c>
      <c r="I192" s="195"/>
      <c r="J192" s="196">
        <f>ROUND(I192*H192,2)</f>
        <v>0</v>
      </c>
      <c r="K192" s="197"/>
      <c r="L192" s="198"/>
      <c r="M192" s="199" t="s">
        <v>1</v>
      </c>
      <c r="N192" s="200" t="s">
        <v>38</v>
      </c>
      <c r="O192" s="68"/>
      <c r="P192" s="181">
        <f>O192*H192</f>
        <v>0</v>
      </c>
      <c r="Q192" s="181">
        <v>0</v>
      </c>
      <c r="R192" s="181">
        <f>Q192*H192</f>
        <v>0</v>
      </c>
      <c r="S192" s="181">
        <v>0</v>
      </c>
      <c r="T192" s="182">
        <f>S192*H192</f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83" t="s">
        <v>171</v>
      </c>
      <c r="AT192" s="183" t="s">
        <v>168</v>
      </c>
      <c r="AU192" s="183" t="s">
        <v>78</v>
      </c>
      <c r="AY192" s="14" t="s">
        <v>114</v>
      </c>
      <c r="BE192" s="184">
        <f>IF(N192="základní",J192,0)</f>
        <v>0</v>
      </c>
      <c r="BF192" s="184">
        <f>IF(N192="snížená",J192,0)</f>
        <v>0</v>
      </c>
      <c r="BG192" s="184">
        <f>IF(N192="zákl. přenesená",J192,0)</f>
        <v>0</v>
      </c>
      <c r="BH192" s="184">
        <f>IF(N192="sníž. přenesená",J192,0)</f>
        <v>0</v>
      </c>
      <c r="BI192" s="184">
        <f>IF(N192="nulová",J192,0)</f>
        <v>0</v>
      </c>
      <c r="BJ192" s="14" t="s">
        <v>78</v>
      </c>
      <c r="BK192" s="184">
        <f>ROUND(I192*H192,2)</f>
        <v>0</v>
      </c>
      <c r="BL192" s="14" t="s">
        <v>120</v>
      </c>
      <c r="BM192" s="183" t="s">
        <v>252</v>
      </c>
    </row>
    <row r="193" spans="1:65" s="2" customFormat="1" ht="11.25">
      <c r="A193" s="31"/>
      <c r="B193" s="32"/>
      <c r="C193" s="33"/>
      <c r="D193" s="185" t="s">
        <v>122</v>
      </c>
      <c r="E193" s="33"/>
      <c r="F193" s="186" t="s">
        <v>251</v>
      </c>
      <c r="G193" s="33"/>
      <c r="H193" s="33"/>
      <c r="I193" s="187"/>
      <c r="J193" s="33"/>
      <c r="K193" s="33"/>
      <c r="L193" s="36"/>
      <c r="M193" s="188"/>
      <c r="N193" s="189"/>
      <c r="O193" s="68"/>
      <c r="P193" s="68"/>
      <c r="Q193" s="68"/>
      <c r="R193" s="68"/>
      <c r="S193" s="68"/>
      <c r="T193" s="69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T193" s="14" t="s">
        <v>122</v>
      </c>
      <c r="AU193" s="14" t="s">
        <v>78</v>
      </c>
    </row>
    <row r="194" spans="1:65" s="12" customFormat="1" ht="11.25">
      <c r="B194" s="201"/>
      <c r="C194" s="202"/>
      <c r="D194" s="185" t="s">
        <v>192</v>
      </c>
      <c r="E194" s="203" t="s">
        <v>1</v>
      </c>
      <c r="F194" s="204" t="s">
        <v>253</v>
      </c>
      <c r="G194" s="202"/>
      <c r="H194" s="205">
        <v>85.49</v>
      </c>
      <c r="I194" s="206"/>
      <c r="J194" s="202"/>
      <c r="K194" s="202"/>
      <c r="L194" s="207"/>
      <c r="M194" s="208"/>
      <c r="N194" s="209"/>
      <c r="O194" s="209"/>
      <c r="P194" s="209"/>
      <c r="Q194" s="209"/>
      <c r="R194" s="209"/>
      <c r="S194" s="209"/>
      <c r="T194" s="210"/>
      <c r="AT194" s="211" t="s">
        <v>192</v>
      </c>
      <c r="AU194" s="211" t="s">
        <v>78</v>
      </c>
      <c r="AV194" s="12" t="s">
        <v>80</v>
      </c>
      <c r="AW194" s="12" t="s">
        <v>30</v>
      </c>
      <c r="AX194" s="12" t="s">
        <v>78</v>
      </c>
      <c r="AY194" s="211" t="s">
        <v>114</v>
      </c>
    </row>
    <row r="195" spans="1:65" s="11" customFormat="1" ht="25.9" customHeight="1">
      <c r="B195" s="157"/>
      <c r="C195" s="158"/>
      <c r="D195" s="159" t="s">
        <v>72</v>
      </c>
      <c r="E195" s="160" t="s">
        <v>254</v>
      </c>
      <c r="F195" s="160" t="s">
        <v>255</v>
      </c>
      <c r="G195" s="158"/>
      <c r="H195" s="158"/>
      <c r="I195" s="161"/>
      <c r="J195" s="162">
        <f>BK195</f>
        <v>0</v>
      </c>
      <c r="K195" s="158"/>
      <c r="L195" s="163"/>
      <c r="M195" s="164"/>
      <c r="N195" s="165"/>
      <c r="O195" s="165"/>
      <c r="P195" s="166">
        <f>SUM(P196:P209)</f>
        <v>0</v>
      </c>
      <c r="Q195" s="165"/>
      <c r="R195" s="166">
        <f>SUM(R196:R209)</f>
        <v>0</v>
      </c>
      <c r="S195" s="165"/>
      <c r="T195" s="167">
        <f>SUM(T196:T209)</f>
        <v>0</v>
      </c>
      <c r="AR195" s="168" t="s">
        <v>78</v>
      </c>
      <c r="AT195" s="169" t="s">
        <v>72</v>
      </c>
      <c r="AU195" s="169" t="s">
        <v>73</v>
      </c>
      <c r="AY195" s="168" t="s">
        <v>114</v>
      </c>
      <c r="BK195" s="170">
        <f>SUM(BK196:BK209)</f>
        <v>0</v>
      </c>
    </row>
    <row r="196" spans="1:65" s="2" customFormat="1" ht="21.75" customHeight="1">
      <c r="A196" s="31"/>
      <c r="B196" s="32"/>
      <c r="C196" s="171" t="s">
        <v>256</v>
      </c>
      <c r="D196" s="171" t="s">
        <v>116</v>
      </c>
      <c r="E196" s="172" t="s">
        <v>257</v>
      </c>
      <c r="F196" s="173" t="s">
        <v>258</v>
      </c>
      <c r="G196" s="174" t="s">
        <v>119</v>
      </c>
      <c r="H196" s="175">
        <v>83</v>
      </c>
      <c r="I196" s="176"/>
      <c r="J196" s="177">
        <f>ROUND(I196*H196,2)</f>
        <v>0</v>
      </c>
      <c r="K196" s="178"/>
      <c r="L196" s="36"/>
      <c r="M196" s="179" t="s">
        <v>1</v>
      </c>
      <c r="N196" s="180" t="s">
        <v>38</v>
      </c>
      <c r="O196" s="68"/>
      <c r="P196" s="181">
        <f>O196*H196</f>
        <v>0</v>
      </c>
      <c r="Q196" s="181">
        <v>0</v>
      </c>
      <c r="R196" s="181">
        <f>Q196*H196</f>
        <v>0</v>
      </c>
      <c r="S196" s="181">
        <v>0</v>
      </c>
      <c r="T196" s="182">
        <f>S196*H196</f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83" t="s">
        <v>120</v>
      </c>
      <c r="AT196" s="183" t="s">
        <v>116</v>
      </c>
      <c r="AU196" s="183" t="s">
        <v>78</v>
      </c>
      <c r="AY196" s="14" t="s">
        <v>114</v>
      </c>
      <c r="BE196" s="184">
        <f>IF(N196="základní",J196,0)</f>
        <v>0</v>
      </c>
      <c r="BF196" s="184">
        <f>IF(N196="snížená",J196,0)</f>
        <v>0</v>
      </c>
      <c r="BG196" s="184">
        <f>IF(N196="zákl. přenesená",J196,0)</f>
        <v>0</v>
      </c>
      <c r="BH196" s="184">
        <f>IF(N196="sníž. přenesená",J196,0)</f>
        <v>0</v>
      </c>
      <c r="BI196" s="184">
        <f>IF(N196="nulová",J196,0)</f>
        <v>0</v>
      </c>
      <c r="BJ196" s="14" t="s">
        <v>78</v>
      </c>
      <c r="BK196" s="184">
        <f>ROUND(I196*H196,2)</f>
        <v>0</v>
      </c>
      <c r="BL196" s="14" t="s">
        <v>120</v>
      </c>
      <c r="BM196" s="183" t="s">
        <v>259</v>
      </c>
    </row>
    <row r="197" spans="1:65" s="2" customFormat="1" ht="11.25">
      <c r="A197" s="31"/>
      <c r="B197" s="32"/>
      <c r="C197" s="33"/>
      <c r="D197" s="185" t="s">
        <v>122</v>
      </c>
      <c r="E197" s="33"/>
      <c r="F197" s="186" t="s">
        <v>258</v>
      </c>
      <c r="G197" s="33"/>
      <c r="H197" s="33"/>
      <c r="I197" s="187"/>
      <c r="J197" s="33"/>
      <c r="K197" s="33"/>
      <c r="L197" s="36"/>
      <c r="M197" s="188"/>
      <c r="N197" s="189"/>
      <c r="O197" s="68"/>
      <c r="P197" s="68"/>
      <c r="Q197" s="68"/>
      <c r="R197" s="68"/>
      <c r="S197" s="68"/>
      <c r="T197" s="69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T197" s="14" t="s">
        <v>122</v>
      </c>
      <c r="AU197" s="14" t="s">
        <v>78</v>
      </c>
    </row>
    <row r="198" spans="1:65" s="2" customFormat="1" ht="21.75" customHeight="1">
      <c r="A198" s="31"/>
      <c r="B198" s="32"/>
      <c r="C198" s="171" t="s">
        <v>260</v>
      </c>
      <c r="D198" s="171" t="s">
        <v>116</v>
      </c>
      <c r="E198" s="172" t="s">
        <v>261</v>
      </c>
      <c r="F198" s="173" t="s">
        <v>262</v>
      </c>
      <c r="G198" s="174" t="s">
        <v>119</v>
      </c>
      <c r="H198" s="175">
        <v>83</v>
      </c>
      <c r="I198" s="176"/>
      <c r="J198" s="177">
        <f>ROUND(I198*H198,2)</f>
        <v>0</v>
      </c>
      <c r="K198" s="178"/>
      <c r="L198" s="36"/>
      <c r="M198" s="179" t="s">
        <v>1</v>
      </c>
      <c r="N198" s="180" t="s">
        <v>38</v>
      </c>
      <c r="O198" s="68"/>
      <c r="P198" s="181">
        <f>O198*H198</f>
        <v>0</v>
      </c>
      <c r="Q198" s="181">
        <v>0</v>
      </c>
      <c r="R198" s="181">
        <f>Q198*H198</f>
        <v>0</v>
      </c>
      <c r="S198" s="181">
        <v>0</v>
      </c>
      <c r="T198" s="182">
        <f>S198*H198</f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83" t="s">
        <v>120</v>
      </c>
      <c r="AT198" s="183" t="s">
        <v>116</v>
      </c>
      <c r="AU198" s="183" t="s">
        <v>78</v>
      </c>
      <c r="AY198" s="14" t="s">
        <v>114</v>
      </c>
      <c r="BE198" s="184">
        <f>IF(N198="základní",J198,0)</f>
        <v>0</v>
      </c>
      <c r="BF198" s="184">
        <f>IF(N198="snížená",J198,0)</f>
        <v>0</v>
      </c>
      <c r="BG198" s="184">
        <f>IF(N198="zákl. přenesená",J198,0)</f>
        <v>0</v>
      </c>
      <c r="BH198" s="184">
        <f>IF(N198="sníž. přenesená",J198,0)</f>
        <v>0</v>
      </c>
      <c r="BI198" s="184">
        <f>IF(N198="nulová",J198,0)</f>
        <v>0</v>
      </c>
      <c r="BJ198" s="14" t="s">
        <v>78</v>
      </c>
      <c r="BK198" s="184">
        <f>ROUND(I198*H198,2)</f>
        <v>0</v>
      </c>
      <c r="BL198" s="14" t="s">
        <v>120</v>
      </c>
      <c r="BM198" s="183" t="s">
        <v>263</v>
      </c>
    </row>
    <row r="199" spans="1:65" s="2" customFormat="1" ht="11.25">
      <c r="A199" s="31"/>
      <c r="B199" s="32"/>
      <c r="C199" s="33"/>
      <c r="D199" s="185" t="s">
        <v>122</v>
      </c>
      <c r="E199" s="33"/>
      <c r="F199" s="186" t="s">
        <v>262</v>
      </c>
      <c r="G199" s="33"/>
      <c r="H199" s="33"/>
      <c r="I199" s="187"/>
      <c r="J199" s="33"/>
      <c r="K199" s="33"/>
      <c r="L199" s="36"/>
      <c r="M199" s="188"/>
      <c r="N199" s="189"/>
      <c r="O199" s="68"/>
      <c r="P199" s="68"/>
      <c r="Q199" s="68"/>
      <c r="R199" s="68"/>
      <c r="S199" s="68"/>
      <c r="T199" s="69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T199" s="14" t="s">
        <v>122</v>
      </c>
      <c r="AU199" s="14" t="s">
        <v>78</v>
      </c>
    </row>
    <row r="200" spans="1:65" s="2" customFormat="1" ht="24.2" customHeight="1">
      <c r="A200" s="31"/>
      <c r="B200" s="32"/>
      <c r="C200" s="171" t="s">
        <v>264</v>
      </c>
      <c r="D200" s="171" t="s">
        <v>116</v>
      </c>
      <c r="E200" s="172" t="s">
        <v>265</v>
      </c>
      <c r="F200" s="173" t="s">
        <v>266</v>
      </c>
      <c r="G200" s="174" t="s">
        <v>267</v>
      </c>
      <c r="H200" s="175">
        <v>3</v>
      </c>
      <c r="I200" s="176"/>
      <c r="J200" s="177">
        <f>ROUND(I200*H200,2)</f>
        <v>0</v>
      </c>
      <c r="K200" s="178"/>
      <c r="L200" s="36"/>
      <c r="M200" s="179" t="s">
        <v>1</v>
      </c>
      <c r="N200" s="180" t="s">
        <v>38</v>
      </c>
      <c r="O200" s="68"/>
      <c r="P200" s="181">
        <f>O200*H200</f>
        <v>0</v>
      </c>
      <c r="Q200" s="181">
        <v>0</v>
      </c>
      <c r="R200" s="181">
        <f>Q200*H200</f>
        <v>0</v>
      </c>
      <c r="S200" s="181">
        <v>0</v>
      </c>
      <c r="T200" s="182">
        <f>S200*H200</f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83" t="s">
        <v>120</v>
      </c>
      <c r="AT200" s="183" t="s">
        <v>116</v>
      </c>
      <c r="AU200" s="183" t="s">
        <v>78</v>
      </c>
      <c r="AY200" s="14" t="s">
        <v>114</v>
      </c>
      <c r="BE200" s="184">
        <f>IF(N200="základní",J200,0)</f>
        <v>0</v>
      </c>
      <c r="BF200" s="184">
        <f>IF(N200="snížená",J200,0)</f>
        <v>0</v>
      </c>
      <c r="BG200" s="184">
        <f>IF(N200="zákl. přenesená",J200,0)</f>
        <v>0</v>
      </c>
      <c r="BH200" s="184">
        <f>IF(N200="sníž. přenesená",J200,0)</f>
        <v>0</v>
      </c>
      <c r="BI200" s="184">
        <f>IF(N200="nulová",J200,0)</f>
        <v>0</v>
      </c>
      <c r="BJ200" s="14" t="s">
        <v>78</v>
      </c>
      <c r="BK200" s="184">
        <f>ROUND(I200*H200,2)</f>
        <v>0</v>
      </c>
      <c r="BL200" s="14" t="s">
        <v>120</v>
      </c>
      <c r="BM200" s="183" t="s">
        <v>268</v>
      </c>
    </row>
    <row r="201" spans="1:65" s="2" customFormat="1" ht="11.25">
      <c r="A201" s="31"/>
      <c r="B201" s="32"/>
      <c r="C201" s="33"/>
      <c r="D201" s="185" t="s">
        <v>122</v>
      </c>
      <c r="E201" s="33"/>
      <c r="F201" s="186" t="s">
        <v>266</v>
      </c>
      <c r="G201" s="33"/>
      <c r="H201" s="33"/>
      <c r="I201" s="187"/>
      <c r="J201" s="33"/>
      <c r="K201" s="33"/>
      <c r="L201" s="36"/>
      <c r="M201" s="188"/>
      <c r="N201" s="189"/>
      <c r="O201" s="68"/>
      <c r="P201" s="68"/>
      <c r="Q201" s="68"/>
      <c r="R201" s="68"/>
      <c r="S201" s="68"/>
      <c r="T201" s="69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T201" s="14" t="s">
        <v>122</v>
      </c>
      <c r="AU201" s="14" t="s">
        <v>78</v>
      </c>
    </row>
    <row r="202" spans="1:65" s="2" customFormat="1" ht="33" customHeight="1">
      <c r="A202" s="31"/>
      <c r="B202" s="32"/>
      <c r="C202" s="171" t="s">
        <v>269</v>
      </c>
      <c r="D202" s="171" t="s">
        <v>116</v>
      </c>
      <c r="E202" s="172" t="s">
        <v>270</v>
      </c>
      <c r="F202" s="173" t="s">
        <v>271</v>
      </c>
      <c r="G202" s="174" t="s">
        <v>267</v>
      </c>
      <c r="H202" s="175">
        <v>3</v>
      </c>
      <c r="I202" s="176"/>
      <c r="J202" s="177">
        <f>ROUND(I202*H202,2)</f>
        <v>0</v>
      </c>
      <c r="K202" s="178"/>
      <c r="L202" s="36"/>
      <c r="M202" s="179" t="s">
        <v>1</v>
      </c>
      <c r="N202" s="180" t="s">
        <v>38</v>
      </c>
      <c r="O202" s="68"/>
      <c r="P202" s="181">
        <f>O202*H202</f>
        <v>0</v>
      </c>
      <c r="Q202" s="181">
        <v>0</v>
      </c>
      <c r="R202" s="181">
        <f>Q202*H202</f>
        <v>0</v>
      </c>
      <c r="S202" s="181">
        <v>0</v>
      </c>
      <c r="T202" s="182">
        <f>S202*H202</f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83" t="s">
        <v>120</v>
      </c>
      <c r="AT202" s="183" t="s">
        <v>116</v>
      </c>
      <c r="AU202" s="183" t="s">
        <v>78</v>
      </c>
      <c r="AY202" s="14" t="s">
        <v>114</v>
      </c>
      <c r="BE202" s="184">
        <f>IF(N202="základní",J202,0)</f>
        <v>0</v>
      </c>
      <c r="BF202" s="184">
        <f>IF(N202="snížená",J202,0)</f>
        <v>0</v>
      </c>
      <c r="BG202" s="184">
        <f>IF(N202="zákl. přenesená",J202,0)</f>
        <v>0</v>
      </c>
      <c r="BH202" s="184">
        <f>IF(N202="sníž. přenesená",J202,0)</f>
        <v>0</v>
      </c>
      <c r="BI202" s="184">
        <f>IF(N202="nulová",J202,0)</f>
        <v>0</v>
      </c>
      <c r="BJ202" s="14" t="s">
        <v>78</v>
      </c>
      <c r="BK202" s="184">
        <f>ROUND(I202*H202,2)</f>
        <v>0</v>
      </c>
      <c r="BL202" s="14" t="s">
        <v>120</v>
      </c>
      <c r="BM202" s="183" t="s">
        <v>272</v>
      </c>
    </row>
    <row r="203" spans="1:65" s="2" customFormat="1" ht="19.5">
      <c r="A203" s="31"/>
      <c r="B203" s="32"/>
      <c r="C203" s="33"/>
      <c r="D203" s="185" t="s">
        <v>122</v>
      </c>
      <c r="E203" s="33"/>
      <c r="F203" s="186" t="s">
        <v>271</v>
      </c>
      <c r="G203" s="33"/>
      <c r="H203" s="33"/>
      <c r="I203" s="187"/>
      <c r="J203" s="33"/>
      <c r="K203" s="33"/>
      <c r="L203" s="36"/>
      <c r="M203" s="188"/>
      <c r="N203" s="189"/>
      <c r="O203" s="68"/>
      <c r="P203" s="68"/>
      <c r="Q203" s="68"/>
      <c r="R203" s="68"/>
      <c r="S203" s="68"/>
      <c r="T203" s="69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T203" s="14" t="s">
        <v>122</v>
      </c>
      <c r="AU203" s="14" t="s">
        <v>78</v>
      </c>
    </row>
    <row r="204" spans="1:65" s="2" customFormat="1" ht="24.2" customHeight="1">
      <c r="A204" s="31"/>
      <c r="B204" s="32"/>
      <c r="C204" s="171" t="s">
        <v>273</v>
      </c>
      <c r="D204" s="171" t="s">
        <v>116</v>
      </c>
      <c r="E204" s="172" t="s">
        <v>274</v>
      </c>
      <c r="F204" s="173" t="s">
        <v>275</v>
      </c>
      <c r="G204" s="174" t="s">
        <v>267</v>
      </c>
      <c r="H204" s="175">
        <v>3</v>
      </c>
      <c r="I204" s="176"/>
      <c r="J204" s="177">
        <f>ROUND(I204*H204,2)</f>
        <v>0</v>
      </c>
      <c r="K204" s="178"/>
      <c r="L204" s="36"/>
      <c r="M204" s="179" t="s">
        <v>1</v>
      </c>
      <c r="N204" s="180" t="s">
        <v>38</v>
      </c>
      <c r="O204" s="68"/>
      <c r="P204" s="181">
        <f>O204*H204</f>
        <v>0</v>
      </c>
      <c r="Q204" s="181">
        <v>0</v>
      </c>
      <c r="R204" s="181">
        <f>Q204*H204</f>
        <v>0</v>
      </c>
      <c r="S204" s="181">
        <v>0</v>
      </c>
      <c r="T204" s="182">
        <f>S204*H204</f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83" t="s">
        <v>120</v>
      </c>
      <c r="AT204" s="183" t="s">
        <v>116</v>
      </c>
      <c r="AU204" s="183" t="s">
        <v>78</v>
      </c>
      <c r="AY204" s="14" t="s">
        <v>114</v>
      </c>
      <c r="BE204" s="184">
        <f>IF(N204="základní",J204,0)</f>
        <v>0</v>
      </c>
      <c r="BF204" s="184">
        <f>IF(N204="snížená",J204,0)</f>
        <v>0</v>
      </c>
      <c r="BG204" s="184">
        <f>IF(N204="zákl. přenesená",J204,0)</f>
        <v>0</v>
      </c>
      <c r="BH204" s="184">
        <f>IF(N204="sníž. přenesená",J204,0)</f>
        <v>0</v>
      </c>
      <c r="BI204" s="184">
        <f>IF(N204="nulová",J204,0)</f>
        <v>0</v>
      </c>
      <c r="BJ204" s="14" t="s">
        <v>78</v>
      </c>
      <c r="BK204" s="184">
        <f>ROUND(I204*H204,2)</f>
        <v>0</v>
      </c>
      <c r="BL204" s="14" t="s">
        <v>120</v>
      </c>
      <c r="BM204" s="183" t="s">
        <v>276</v>
      </c>
    </row>
    <row r="205" spans="1:65" s="2" customFormat="1" ht="19.5">
      <c r="A205" s="31"/>
      <c r="B205" s="32"/>
      <c r="C205" s="33"/>
      <c r="D205" s="185" t="s">
        <v>122</v>
      </c>
      <c r="E205" s="33"/>
      <c r="F205" s="186" t="s">
        <v>275</v>
      </c>
      <c r="G205" s="33"/>
      <c r="H205" s="33"/>
      <c r="I205" s="187"/>
      <c r="J205" s="33"/>
      <c r="K205" s="33"/>
      <c r="L205" s="36"/>
      <c r="M205" s="188"/>
      <c r="N205" s="189"/>
      <c r="O205" s="68"/>
      <c r="P205" s="68"/>
      <c r="Q205" s="68"/>
      <c r="R205" s="68"/>
      <c r="S205" s="68"/>
      <c r="T205" s="69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T205" s="14" t="s">
        <v>122</v>
      </c>
      <c r="AU205" s="14" t="s">
        <v>78</v>
      </c>
    </row>
    <row r="206" spans="1:65" s="2" customFormat="1" ht="33" customHeight="1">
      <c r="A206" s="31"/>
      <c r="B206" s="32"/>
      <c r="C206" s="171" t="s">
        <v>277</v>
      </c>
      <c r="D206" s="171" t="s">
        <v>116</v>
      </c>
      <c r="E206" s="172" t="s">
        <v>278</v>
      </c>
      <c r="F206" s="173" t="s">
        <v>279</v>
      </c>
      <c r="G206" s="174" t="s">
        <v>267</v>
      </c>
      <c r="H206" s="175">
        <v>3</v>
      </c>
      <c r="I206" s="176"/>
      <c r="J206" s="177">
        <f>ROUND(I206*H206,2)</f>
        <v>0</v>
      </c>
      <c r="K206" s="178"/>
      <c r="L206" s="36"/>
      <c r="M206" s="179" t="s">
        <v>1</v>
      </c>
      <c r="N206" s="180" t="s">
        <v>38</v>
      </c>
      <c r="O206" s="68"/>
      <c r="P206" s="181">
        <f>O206*H206</f>
        <v>0</v>
      </c>
      <c r="Q206" s="181">
        <v>0</v>
      </c>
      <c r="R206" s="181">
        <f>Q206*H206</f>
        <v>0</v>
      </c>
      <c r="S206" s="181">
        <v>0</v>
      </c>
      <c r="T206" s="182">
        <f>S206*H206</f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83" t="s">
        <v>120</v>
      </c>
      <c r="AT206" s="183" t="s">
        <v>116</v>
      </c>
      <c r="AU206" s="183" t="s">
        <v>78</v>
      </c>
      <c r="AY206" s="14" t="s">
        <v>114</v>
      </c>
      <c r="BE206" s="184">
        <f>IF(N206="základní",J206,0)</f>
        <v>0</v>
      </c>
      <c r="BF206" s="184">
        <f>IF(N206="snížená",J206,0)</f>
        <v>0</v>
      </c>
      <c r="BG206" s="184">
        <f>IF(N206="zákl. přenesená",J206,0)</f>
        <v>0</v>
      </c>
      <c r="BH206" s="184">
        <f>IF(N206="sníž. přenesená",J206,0)</f>
        <v>0</v>
      </c>
      <c r="BI206" s="184">
        <f>IF(N206="nulová",J206,0)</f>
        <v>0</v>
      </c>
      <c r="BJ206" s="14" t="s">
        <v>78</v>
      </c>
      <c r="BK206" s="184">
        <f>ROUND(I206*H206,2)</f>
        <v>0</v>
      </c>
      <c r="BL206" s="14" t="s">
        <v>120</v>
      </c>
      <c r="BM206" s="183" t="s">
        <v>280</v>
      </c>
    </row>
    <row r="207" spans="1:65" s="2" customFormat="1" ht="19.5">
      <c r="A207" s="31"/>
      <c r="B207" s="32"/>
      <c r="C207" s="33"/>
      <c r="D207" s="185" t="s">
        <v>122</v>
      </c>
      <c r="E207" s="33"/>
      <c r="F207" s="186" t="s">
        <v>279</v>
      </c>
      <c r="G207" s="33"/>
      <c r="H207" s="33"/>
      <c r="I207" s="187"/>
      <c r="J207" s="33"/>
      <c r="K207" s="33"/>
      <c r="L207" s="36"/>
      <c r="M207" s="188"/>
      <c r="N207" s="189"/>
      <c r="O207" s="68"/>
      <c r="P207" s="68"/>
      <c r="Q207" s="68"/>
      <c r="R207" s="68"/>
      <c r="S207" s="68"/>
      <c r="T207" s="69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T207" s="14" t="s">
        <v>122</v>
      </c>
      <c r="AU207" s="14" t="s">
        <v>78</v>
      </c>
    </row>
    <row r="208" spans="1:65" s="2" customFormat="1" ht="16.5" customHeight="1">
      <c r="A208" s="31"/>
      <c r="B208" s="32"/>
      <c r="C208" s="171" t="s">
        <v>281</v>
      </c>
      <c r="D208" s="171" t="s">
        <v>116</v>
      </c>
      <c r="E208" s="172" t="s">
        <v>282</v>
      </c>
      <c r="F208" s="173" t="s">
        <v>283</v>
      </c>
      <c r="G208" s="174" t="s">
        <v>284</v>
      </c>
      <c r="H208" s="175">
        <v>3</v>
      </c>
      <c r="I208" s="176"/>
      <c r="J208" s="177">
        <f>ROUND(I208*H208,2)</f>
        <v>0</v>
      </c>
      <c r="K208" s="178"/>
      <c r="L208" s="36"/>
      <c r="M208" s="179" t="s">
        <v>1</v>
      </c>
      <c r="N208" s="180" t="s">
        <v>38</v>
      </c>
      <c r="O208" s="68"/>
      <c r="P208" s="181">
        <f>O208*H208</f>
        <v>0</v>
      </c>
      <c r="Q208" s="181">
        <v>0</v>
      </c>
      <c r="R208" s="181">
        <f>Q208*H208</f>
        <v>0</v>
      </c>
      <c r="S208" s="181">
        <v>0</v>
      </c>
      <c r="T208" s="182">
        <f>S208*H208</f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83" t="s">
        <v>120</v>
      </c>
      <c r="AT208" s="183" t="s">
        <v>116</v>
      </c>
      <c r="AU208" s="183" t="s">
        <v>78</v>
      </c>
      <c r="AY208" s="14" t="s">
        <v>114</v>
      </c>
      <c r="BE208" s="184">
        <f>IF(N208="základní",J208,0)</f>
        <v>0</v>
      </c>
      <c r="BF208" s="184">
        <f>IF(N208="snížená",J208,0)</f>
        <v>0</v>
      </c>
      <c r="BG208" s="184">
        <f>IF(N208="zákl. přenesená",J208,0)</f>
        <v>0</v>
      </c>
      <c r="BH208" s="184">
        <f>IF(N208="sníž. přenesená",J208,0)</f>
        <v>0</v>
      </c>
      <c r="BI208" s="184">
        <f>IF(N208="nulová",J208,0)</f>
        <v>0</v>
      </c>
      <c r="BJ208" s="14" t="s">
        <v>78</v>
      </c>
      <c r="BK208" s="184">
        <f>ROUND(I208*H208,2)</f>
        <v>0</v>
      </c>
      <c r="BL208" s="14" t="s">
        <v>120</v>
      </c>
      <c r="BM208" s="183" t="s">
        <v>285</v>
      </c>
    </row>
    <row r="209" spans="1:65" s="2" customFormat="1" ht="11.25">
      <c r="A209" s="31"/>
      <c r="B209" s="32"/>
      <c r="C209" s="33"/>
      <c r="D209" s="185" t="s">
        <v>122</v>
      </c>
      <c r="E209" s="33"/>
      <c r="F209" s="186" t="s">
        <v>283</v>
      </c>
      <c r="G209" s="33"/>
      <c r="H209" s="33"/>
      <c r="I209" s="187"/>
      <c r="J209" s="33"/>
      <c r="K209" s="33"/>
      <c r="L209" s="36"/>
      <c r="M209" s="188"/>
      <c r="N209" s="189"/>
      <c r="O209" s="68"/>
      <c r="P209" s="68"/>
      <c r="Q209" s="68"/>
      <c r="R209" s="68"/>
      <c r="S209" s="68"/>
      <c r="T209" s="69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T209" s="14" t="s">
        <v>122</v>
      </c>
      <c r="AU209" s="14" t="s">
        <v>78</v>
      </c>
    </row>
    <row r="210" spans="1:65" s="11" customFormat="1" ht="25.9" customHeight="1">
      <c r="B210" s="157"/>
      <c r="C210" s="158"/>
      <c r="D210" s="159" t="s">
        <v>72</v>
      </c>
      <c r="E210" s="160" t="s">
        <v>286</v>
      </c>
      <c r="F210" s="160" t="s">
        <v>287</v>
      </c>
      <c r="G210" s="158"/>
      <c r="H210" s="158"/>
      <c r="I210" s="161"/>
      <c r="J210" s="162">
        <f>BK210</f>
        <v>0</v>
      </c>
      <c r="K210" s="158"/>
      <c r="L210" s="163"/>
      <c r="M210" s="164"/>
      <c r="N210" s="165"/>
      <c r="O210" s="165"/>
      <c r="P210" s="166">
        <f>SUM(P211:P214)</f>
        <v>0</v>
      </c>
      <c r="Q210" s="165"/>
      <c r="R210" s="166">
        <f>SUM(R211:R214)</f>
        <v>0</v>
      </c>
      <c r="S210" s="165"/>
      <c r="T210" s="167">
        <f>SUM(T211:T214)</f>
        <v>0</v>
      </c>
      <c r="AR210" s="168" t="s">
        <v>78</v>
      </c>
      <c r="AT210" s="169" t="s">
        <v>72</v>
      </c>
      <c r="AU210" s="169" t="s">
        <v>73</v>
      </c>
      <c r="AY210" s="168" t="s">
        <v>114</v>
      </c>
      <c r="BK210" s="170">
        <f>SUM(BK211:BK214)</f>
        <v>0</v>
      </c>
    </row>
    <row r="211" spans="1:65" s="2" customFormat="1" ht="33" customHeight="1">
      <c r="A211" s="31"/>
      <c r="B211" s="32"/>
      <c r="C211" s="171" t="s">
        <v>288</v>
      </c>
      <c r="D211" s="171" t="s">
        <v>116</v>
      </c>
      <c r="E211" s="172" t="s">
        <v>289</v>
      </c>
      <c r="F211" s="173" t="s">
        <v>290</v>
      </c>
      <c r="G211" s="174" t="s">
        <v>119</v>
      </c>
      <c r="H211" s="175">
        <v>2.4</v>
      </c>
      <c r="I211" s="176"/>
      <c r="J211" s="177">
        <f>ROUND(I211*H211,2)</f>
        <v>0</v>
      </c>
      <c r="K211" s="178"/>
      <c r="L211" s="36"/>
      <c r="M211" s="179" t="s">
        <v>1</v>
      </c>
      <c r="N211" s="180" t="s">
        <v>38</v>
      </c>
      <c r="O211" s="68"/>
      <c r="P211" s="181">
        <f>O211*H211</f>
        <v>0</v>
      </c>
      <c r="Q211" s="181">
        <v>0</v>
      </c>
      <c r="R211" s="181">
        <f>Q211*H211</f>
        <v>0</v>
      </c>
      <c r="S211" s="181">
        <v>0</v>
      </c>
      <c r="T211" s="182">
        <f>S211*H211</f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83" t="s">
        <v>120</v>
      </c>
      <c r="AT211" s="183" t="s">
        <v>116</v>
      </c>
      <c r="AU211" s="183" t="s">
        <v>78</v>
      </c>
      <c r="AY211" s="14" t="s">
        <v>114</v>
      </c>
      <c r="BE211" s="184">
        <f>IF(N211="základní",J211,0)</f>
        <v>0</v>
      </c>
      <c r="BF211" s="184">
        <f>IF(N211="snížená",J211,0)</f>
        <v>0</v>
      </c>
      <c r="BG211" s="184">
        <f>IF(N211="zákl. přenesená",J211,0)</f>
        <v>0</v>
      </c>
      <c r="BH211" s="184">
        <f>IF(N211="sníž. přenesená",J211,0)</f>
        <v>0</v>
      </c>
      <c r="BI211" s="184">
        <f>IF(N211="nulová",J211,0)</f>
        <v>0</v>
      </c>
      <c r="BJ211" s="14" t="s">
        <v>78</v>
      </c>
      <c r="BK211" s="184">
        <f>ROUND(I211*H211,2)</f>
        <v>0</v>
      </c>
      <c r="BL211" s="14" t="s">
        <v>120</v>
      </c>
      <c r="BM211" s="183" t="s">
        <v>291</v>
      </c>
    </row>
    <row r="212" spans="1:65" s="2" customFormat="1" ht="19.5">
      <c r="A212" s="31"/>
      <c r="B212" s="32"/>
      <c r="C212" s="33"/>
      <c r="D212" s="185" t="s">
        <v>122</v>
      </c>
      <c r="E212" s="33"/>
      <c r="F212" s="186" t="s">
        <v>290</v>
      </c>
      <c r="G212" s="33"/>
      <c r="H212" s="33"/>
      <c r="I212" s="187"/>
      <c r="J212" s="33"/>
      <c r="K212" s="33"/>
      <c r="L212" s="36"/>
      <c r="M212" s="188"/>
      <c r="N212" s="189"/>
      <c r="O212" s="68"/>
      <c r="P212" s="68"/>
      <c r="Q212" s="68"/>
      <c r="R212" s="68"/>
      <c r="S212" s="68"/>
      <c r="T212" s="69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T212" s="14" t="s">
        <v>122</v>
      </c>
      <c r="AU212" s="14" t="s">
        <v>78</v>
      </c>
    </row>
    <row r="213" spans="1:65" s="2" customFormat="1" ht="24.2" customHeight="1">
      <c r="A213" s="31"/>
      <c r="B213" s="32"/>
      <c r="C213" s="171" t="s">
        <v>292</v>
      </c>
      <c r="D213" s="171" t="s">
        <v>116</v>
      </c>
      <c r="E213" s="172" t="s">
        <v>293</v>
      </c>
      <c r="F213" s="173" t="s">
        <v>294</v>
      </c>
      <c r="G213" s="174" t="s">
        <v>119</v>
      </c>
      <c r="H213" s="175">
        <v>2.4</v>
      </c>
      <c r="I213" s="176"/>
      <c r="J213" s="177">
        <f>ROUND(I213*H213,2)</f>
        <v>0</v>
      </c>
      <c r="K213" s="178"/>
      <c r="L213" s="36"/>
      <c r="M213" s="179" t="s">
        <v>1</v>
      </c>
      <c r="N213" s="180" t="s">
        <v>38</v>
      </c>
      <c r="O213" s="68"/>
      <c r="P213" s="181">
        <f>O213*H213</f>
        <v>0</v>
      </c>
      <c r="Q213" s="181">
        <v>0</v>
      </c>
      <c r="R213" s="181">
        <f>Q213*H213</f>
        <v>0</v>
      </c>
      <c r="S213" s="181">
        <v>0</v>
      </c>
      <c r="T213" s="182">
        <f>S213*H213</f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83" t="s">
        <v>120</v>
      </c>
      <c r="AT213" s="183" t="s">
        <v>116</v>
      </c>
      <c r="AU213" s="183" t="s">
        <v>78</v>
      </c>
      <c r="AY213" s="14" t="s">
        <v>114</v>
      </c>
      <c r="BE213" s="184">
        <f>IF(N213="základní",J213,0)</f>
        <v>0</v>
      </c>
      <c r="BF213" s="184">
        <f>IF(N213="snížená",J213,0)</f>
        <v>0</v>
      </c>
      <c r="BG213" s="184">
        <f>IF(N213="zákl. přenesená",J213,0)</f>
        <v>0</v>
      </c>
      <c r="BH213" s="184">
        <f>IF(N213="sníž. přenesená",J213,0)</f>
        <v>0</v>
      </c>
      <c r="BI213" s="184">
        <f>IF(N213="nulová",J213,0)</f>
        <v>0</v>
      </c>
      <c r="BJ213" s="14" t="s">
        <v>78</v>
      </c>
      <c r="BK213" s="184">
        <f>ROUND(I213*H213,2)</f>
        <v>0</v>
      </c>
      <c r="BL213" s="14" t="s">
        <v>120</v>
      </c>
      <c r="BM213" s="183" t="s">
        <v>295</v>
      </c>
    </row>
    <row r="214" spans="1:65" s="2" customFormat="1" ht="11.25">
      <c r="A214" s="31"/>
      <c r="B214" s="32"/>
      <c r="C214" s="33"/>
      <c r="D214" s="185" t="s">
        <v>122</v>
      </c>
      <c r="E214" s="33"/>
      <c r="F214" s="186" t="s">
        <v>294</v>
      </c>
      <c r="G214" s="33"/>
      <c r="H214" s="33"/>
      <c r="I214" s="187"/>
      <c r="J214" s="33"/>
      <c r="K214" s="33"/>
      <c r="L214" s="36"/>
      <c r="M214" s="188"/>
      <c r="N214" s="189"/>
      <c r="O214" s="68"/>
      <c r="P214" s="68"/>
      <c r="Q214" s="68"/>
      <c r="R214" s="68"/>
      <c r="S214" s="68"/>
      <c r="T214" s="69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T214" s="14" t="s">
        <v>122</v>
      </c>
      <c r="AU214" s="14" t="s">
        <v>78</v>
      </c>
    </row>
    <row r="215" spans="1:65" s="11" customFormat="1" ht="25.9" customHeight="1">
      <c r="B215" s="157"/>
      <c r="C215" s="158"/>
      <c r="D215" s="159" t="s">
        <v>72</v>
      </c>
      <c r="E215" s="160" t="s">
        <v>296</v>
      </c>
      <c r="F215" s="160" t="s">
        <v>297</v>
      </c>
      <c r="G215" s="158"/>
      <c r="H215" s="158"/>
      <c r="I215" s="161"/>
      <c r="J215" s="162">
        <f>BK215</f>
        <v>0</v>
      </c>
      <c r="K215" s="158"/>
      <c r="L215" s="163"/>
      <c r="M215" s="164"/>
      <c r="N215" s="165"/>
      <c r="O215" s="165"/>
      <c r="P215" s="166">
        <f>SUM(P216:P223)</f>
        <v>0</v>
      </c>
      <c r="Q215" s="165"/>
      <c r="R215" s="166">
        <f>SUM(R216:R223)</f>
        <v>0</v>
      </c>
      <c r="S215" s="165"/>
      <c r="T215" s="167">
        <f>SUM(T216:T223)</f>
        <v>0</v>
      </c>
      <c r="AR215" s="168" t="s">
        <v>78</v>
      </c>
      <c r="AT215" s="169" t="s">
        <v>72</v>
      </c>
      <c r="AU215" s="169" t="s">
        <v>73</v>
      </c>
      <c r="AY215" s="168" t="s">
        <v>114</v>
      </c>
      <c r="BK215" s="170">
        <f>SUM(BK216:BK223)</f>
        <v>0</v>
      </c>
    </row>
    <row r="216" spans="1:65" s="2" customFormat="1" ht="16.5" customHeight="1">
      <c r="A216" s="31"/>
      <c r="B216" s="32"/>
      <c r="C216" s="171" t="s">
        <v>298</v>
      </c>
      <c r="D216" s="171" t="s">
        <v>116</v>
      </c>
      <c r="E216" s="172" t="s">
        <v>299</v>
      </c>
      <c r="F216" s="173" t="s">
        <v>300</v>
      </c>
      <c r="G216" s="174" t="s">
        <v>129</v>
      </c>
      <c r="H216" s="175">
        <v>26</v>
      </c>
      <c r="I216" s="176"/>
      <c r="J216" s="177">
        <f>ROUND(I216*H216,2)</f>
        <v>0</v>
      </c>
      <c r="K216" s="178"/>
      <c r="L216" s="36"/>
      <c r="M216" s="179" t="s">
        <v>1</v>
      </c>
      <c r="N216" s="180" t="s">
        <v>38</v>
      </c>
      <c r="O216" s="68"/>
      <c r="P216" s="181">
        <f>O216*H216</f>
        <v>0</v>
      </c>
      <c r="Q216" s="181">
        <v>0</v>
      </c>
      <c r="R216" s="181">
        <f>Q216*H216</f>
        <v>0</v>
      </c>
      <c r="S216" s="181">
        <v>0</v>
      </c>
      <c r="T216" s="182">
        <f>S216*H216</f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83" t="s">
        <v>120</v>
      </c>
      <c r="AT216" s="183" t="s">
        <v>116</v>
      </c>
      <c r="AU216" s="183" t="s">
        <v>78</v>
      </c>
      <c r="AY216" s="14" t="s">
        <v>114</v>
      </c>
      <c r="BE216" s="184">
        <f>IF(N216="základní",J216,0)</f>
        <v>0</v>
      </c>
      <c r="BF216" s="184">
        <f>IF(N216="snížená",J216,0)</f>
        <v>0</v>
      </c>
      <c r="BG216" s="184">
        <f>IF(N216="zákl. přenesená",J216,0)</f>
        <v>0</v>
      </c>
      <c r="BH216" s="184">
        <f>IF(N216="sníž. přenesená",J216,0)</f>
        <v>0</v>
      </c>
      <c r="BI216" s="184">
        <f>IF(N216="nulová",J216,0)</f>
        <v>0</v>
      </c>
      <c r="BJ216" s="14" t="s">
        <v>78</v>
      </c>
      <c r="BK216" s="184">
        <f>ROUND(I216*H216,2)</f>
        <v>0</v>
      </c>
      <c r="BL216" s="14" t="s">
        <v>120</v>
      </c>
      <c r="BM216" s="183" t="s">
        <v>301</v>
      </c>
    </row>
    <row r="217" spans="1:65" s="2" customFormat="1" ht="11.25">
      <c r="A217" s="31"/>
      <c r="B217" s="32"/>
      <c r="C217" s="33"/>
      <c r="D217" s="185" t="s">
        <v>122</v>
      </c>
      <c r="E217" s="33"/>
      <c r="F217" s="186" t="s">
        <v>300</v>
      </c>
      <c r="G217" s="33"/>
      <c r="H217" s="33"/>
      <c r="I217" s="187"/>
      <c r="J217" s="33"/>
      <c r="K217" s="33"/>
      <c r="L217" s="36"/>
      <c r="M217" s="188"/>
      <c r="N217" s="189"/>
      <c r="O217" s="68"/>
      <c r="P217" s="68"/>
      <c r="Q217" s="68"/>
      <c r="R217" s="68"/>
      <c r="S217" s="68"/>
      <c r="T217" s="69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T217" s="14" t="s">
        <v>122</v>
      </c>
      <c r="AU217" s="14" t="s">
        <v>78</v>
      </c>
    </row>
    <row r="218" spans="1:65" s="2" customFormat="1" ht="16.5" customHeight="1">
      <c r="A218" s="31"/>
      <c r="B218" s="32"/>
      <c r="C218" s="171" t="s">
        <v>302</v>
      </c>
      <c r="D218" s="171" t="s">
        <v>116</v>
      </c>
      <c r="E218" s="172" t="s">
        <v>303</v>
      </c>
      <c r="F218" s="173" t="s">
        <v>304</v>
      </c>
      <c r="G218" s="174" t="s">
        <v>133</v>
      </c>
      <c r="H218" s="175">
        <v>12</v>
      </c>
      <c r="I218" s="176"/>
      <c r="J218" s="177">
        <f>ROUND(I218*H218,2)</f>
        <v>0</v>
      </c>
      <c r="K218" s="178"/>
      <c r="L218" s="36"/>
      <c r="M218" s="179" t="s">
        <v>1</v>
      </c>
      <c r="N218" s="180" t="s">
        <v>38</v>
      </c>
      <c r="O218" s="68"/>
      <c r="P218" s="181">
        <f>O218*H218</f>
        <v>0</v>
      </c>
      <c r="Q218" s="181">
        <v>0</v>
      </c>
      <c r="R218" s="181">
        <f>Q218*H218</f>
        <v>0</v>
      </c>
      <c r="S218" s="181">
        <v>0</v>
      </c>
      <c r="T218" s="182">
        <f>S218*H218</f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83" t="s">
        <v>120</v>
      </c>
      <c r="AT218" s="183" t="s">
        <v>116</v>
      </c>
      <c r="AU218" s="183" t="s">
        <v>78</v>
      </c>
      <c r="AY218" s="14" t="s">
        <v>114</v>
      </c>
      <c r="BE218" s="184">
        <f>IF(N218="základní",J218,0)</f>
        <v>0</v>
      </c>
      <c r="BF218" s="184">
        <f>IF(N218="snížená",J218,0)</f>
        <v>0</v>
      </c>
      <c r="BG218" s="184">
        <f>IF(N218="zákl. přenesená",J218,0)</f>
        <v>0</v>
      </c>
      <c r="BH218" s="184">
        <f>IF(N218="sníž. přenesená",J218,0)</f>
        <v>0</v>
      </c>
      <c r="BI218" s="184">
        <f>IF(N218="nulová",J218,0)</f>
        <v>0</v>
      </c>
      <c r="BJ218" s="14" t="s">
        <v>78</v>
      </c>
      <c r="BK218" s="184">
        <f>ROUND(I218*H218,2)</f>
        <v>0</v>
      </c>
      <c r="BL218" s="14" t="s">
        <v>120</v>
      </c>
      <c r="BM218" s="183" t="s">
        <v>305</v>
      </c>
    </row>
    <row r="219" spans="1:65" s="2" customFormat="1" ht="11.25">
      <c r="A219" s="31"/>
      <c r="B219" s="32"/>
      <c r="C219" s="33"/>
      <c r="D219" s="185" t="s">
        <v>122</v>
      </c>
      <c r="E219" s="33"/>
      <c r="F219" s="186" t="s">
        <v>304</v>
      </c>
      <c r="G219" s="33"/>
      <c r="H219" s="33"/>
      <c r="I219" s="187"/>
      <c r="J219" s="33"/>
      <c r="K219" s="33"/>
      <c r="L219" s="36"/>
      <c r="M219" s="188"/>
      <c r="N219" s="189"/>
      <c r="O219" s="68"/>
      <c r="P219" s="68"/>
      <c r="Q219" s="68"/>
      <c r="R219" s="68"/>
      <c r="S219" s="68"/>
      <c r="T219" s="69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T219" s="14" t="s">
        <v>122</v>
      </c>
      <c r="AU219" s="14" t="s">
        <v>78</v>
      </c>
    </row>
    <row r="220" spans="1:65" s="2" customFormat="1" ht="21.75" customHeight="1">
      <c r="A220" s="31"/>
      <c r="B220" s="32"/>
      <c r="C220" s="171" t="s">
        <v>306</v>
      </c>
      <c r="D220" s="171" t="s">
        <v>116</v>
      </c>
      <c r="E220" s="172" t="s">
        <v>307</v>
      </c>
      <c r="F220" s="173" t="s">
        <v>308</v>
      </c>
      <c r="G220" s="174" t="s">
        <v>129</v>
      </c>
      <c r="H220" s="175">
        <v>26</v>
      </c>
      <c r="I220" s="176"/>
      <c r="J220" s="177">
        <f>ROUND(I220*H220,2)</f>
        <v>0</v>
      </c>
      <c r="K220" s="178"/>
      <c r="L220" s="36"/>
      <c r="M220" s="179" t="s">
        <v>1</v>
      </c>
      <c r="N220" s="180" t="s">
        <v>38</v>
      </c>
      <c r="O220" s="68"/>
      <c r="P220" s="181">
        <f>O220*H220</f>
        <v>0</v>
      </c>
      <c r="Q220" s="181">
        <v>0</v>
      </c>
      <c r="R220" s="181">
        <f>Q220*H220</f>
        <v>0</v>
      </c>
      <c r="S220" s="181">
        <v>0</v>
      </c>
      <c r="T220" s="182">
        <f>S220*H220</f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83" t="s">
        <v>120</v>
      </c>
      <c r="AT220" s="183" t="s">
        <v>116</v>
      </c>
      <c r="AU220" s="183" t="s">
        <v>78</v>
      </c>
      <c r="AY220" s="14" t="s">
        <v>114</v>
      </c>
      <c r="BE220" s="184">
        <f>IF(N220="základní",J220,0)</f>
        <v>0</v>
      </c>
      <c r="BF220" s="184">
        <f>IF(N220="snížená",J220,0)</f>
        <v>0</v>
      </c>
      <c r="BG220" s="184">
        <f>IF(N220="zákl. přenesená",J220,0)</f>
        <v>0</v>
      </c>
      <c r="BH220" s="184">
        <f>IF(N220="sníž. přenesená",J220,0)</f>
        <v>0</v>
      </c>
      <c r="BI220" s="184">
        <f>IF(N220="nulová",J220,0)</f>
        <v>0</v>
      </c>
      <c r="BJ220" s="14" t="s">
        <v>78</v>
      </c>
      <c r="BK220" s="184">
        <f>ROUND(I220*H220,2)</f>
        <v>0</v>
      </c>
      <c r="BL220" s="14" t="s">
        <v>120</v>
      </c>
      <c r="BM220" s="183" t="s">
        <v>309</v>
      </c>
    </row>
    <row r="221" spans="1:65" s="2" customFormat="1" ht="11.25">
      <c r="A221" s="31"/>
      <c r="B221" s="32"/>
      <c r="C221" s="33"/>
      <c r="D221" s="185" t="s">
        <v>122</v>
      </c>
      <c r="E221" s="33"/>
      <c r="F221" s="186" t="s">
        <v>308</v>
      </c>
      <c r="G221" s="33"/>
      <c r="H221" s="33"/>
      <c r="I221" s="187"/>
      <c r="J221" s="33"/>
      <c r="K221" s="33"/>
      <c r="L221" s="36"/>
      <c r="M221" s="188"/>
      <c r="N221" s="189"/>
      <c r="O221" s="68"/>
      <c r="P221" s="68"/>
      <c r="Q221" s="68"/>
      <c r="R221" s="68"/>
      <c r="S221" s="68"/>
      <c r="T221" s="69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T221" s="14" t="s">
        <v>122</v>
      </c>
      <c r="AU221" s="14" t="s">
        <v>78</v>
      </c>
    </row>
    <row r="222" spans="1:65" s="2" customFormat="1" ht="16.5" customHeight="1">
      <c r="A222" s="31"/>
      <c r="B222" s="32"/>
      <c r="C222" s="171" t="s">
        <v>310</v>
      </c>
      <c r="D222" s="171" t="s">
        <v>116</v>
      </c>
      <c r="E222" s="172" t="s">
        <v>311</v>
      </c>
      <c r="F222" s="173" t="s">
        <v>312</v>
      </c>
      <c r="G222" s="174" t="s">
        <v>133</v>
      </c>
      <c r="H222" s="175">
        <v>12</v>
      </c>
      <c r="I222" s="176"/>
      <c r="J222" s="177">
        <f>ROUND(I222*H222,2)</f>
        <v>0</v>
      </c>
      <c r="K222" s="178"/>
      <c r="L222" s="36"/>
      <c r="M222" s="179" t="s">
        <v>1</v>
      </c>
      <c r="N222" s="180" t="s">
        <v>38</v>
      </c>
      <c r="O222" s="68"/>
      <c r="P222" s="181">
        <f>O222*H222</f>
        <v>0</v>
      </c>
      <c r="Q222" s="181">
        <v>0</v>
      </c>
      <c r="R222" s="181">
        <f>Q222*H222</f>
        <v>0</v>
      </c>
      <c r="S222" s="181">
        <v>0</v>
      </c>
      <c r="T222" s="182">
        <f>S222*H222</f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83" t="s">
        <v>120</v>
      </c>
      <c r="AT222" s="183" t="s">
        <v>116</v>
      </c>
      <c r="AU222" s="183" t="s">
        <v>78</v>
      </c>
      <c r="AY222" s="14" t="s">
        <v>114</v>
      </c>
      <c r="BE222" s="184">
        <f>IF(N222="základní",J222,0)</f>
        <v>0</v>
      </c>
      <c r="BF222" s="184">
        <f>IF(N222="snížená",J222,0)</f>
        <v>0</v>
      </c>
      <c r="BG222" s="184">
        <f>IF(N222="zákl. přenesená",J222,0)</f>
        <v>0</v>
      </c>
      <c r="BH222" s="184">
        <f>IF(N222="sníž. přenesená",J222,0)</f>
        <v>0</v>
      </c>
      <c r="BI222" s="184">
        <f>IF(N222="nulová",J222,0)</f>
        <v>0</v>
      </c>
      <c r="BJ222" s="14" t="s">
        <v>78</v>
      </c>
      <c r="BK222" s="184">
        <f>ROUND(I222*H222,2)</f>
        <v>0</v>
      </c>
      <c r="BL222" s="14" t="s">
        <v>120</v>
      </c>
      <c r="BM222" s="183" t="s">
        <v>313</v>
      </c>
    </row>
    <row r="223" spans="1:65" s="2" customFormat="1" ht="11.25">
      <c r="A223" s="31"/>
      <c r="B223" s="32"/>
      <c r="C223" s="33"/>
      <c r="D223" s="185" t="s">
        <v>122</v>
      </c>
      <c r="E223" s="33"/>
      <c r="F223" s="186" t="s">
        <v>312</v>
      </c>
      <c r="G223" s="33"/>
      <c r="H223" s="33"/>
      <c r="I223" s="187"/>
      <c r="J223" s="33"/>
      <c r="K223" s="33"/>
      <c r="L223" s="36"/>
      <c r="M223" s="188"/>
      <c r="N223" s="189"/>
      <c r="O223" s="68"/>
      <c r="P223" s="68"/>
      <c r="Q223" s="68"/>
      <c r="R223" s="68"/>
      <c r="S223" s="68"/>
      <c r="T223" s="69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T223" s="14" t="s">
        <v>122</v>
      </c>
      <c r="AU223" s="14" t="s">
        <v>78</v>
      </c>
    </row>
    <row r="224" spans="1:65" s="11" customFormat="1" ht="25.9" customHeight="1">
      <c r="B224" s="157"/>
      <c r="C224" s="158"/>
      <c r="D224" s="159" t="s">
        <v>72</v>
      </c>
      <c r="E224" s="160" t="s">
        <v>314</v>
      </c>
      <c r="F224" s="160" t="s">
        <v>315</v>
      </c>
      <c r="G224" s="158"/>
      <c r="H224" s="158"/>
      <c r="I224" s="161"/>
      <c r="J224" s="162">
        <f>BK224</f>
        <v>0</v>
      </c>
      <c r="K224" s="158"/>
      <c r="L224" s="163"/>
      <c r="M224" s="164"/>
      <c r="N224" s="165"/>
      <c r="O224" s="165"/>
      <c r="P224" s="166">
        <f>SUM(P225:P232)</f>
        <v>0</v>
      </c>
      <c r="Q224" s="165"/>
      <c r="R224" s="166">
        <f>SUM(R225:R232)</f>
        <v>0</v>
      </c>
      <c r="S224" s="165"/>
      <c r="T224" s="167">
        <f>SUM(T225:T232)</f>
        <v>0</v>
      </c>
      <c r="AR224" s="168" t="s">
        <v>78</v>
      </c>
      <c r="AT224" s="169" t="s">
        <v>72</v>
      </c>
      <c r="AU224" s="169" t="s">
        <v>73</v>
      </c>
      <c r="AY224" s="168" t="s">
        <v>114</v>
      </c>
      <c r="BK224" s="170">
        <f>SUM(BK225:BK232)</f>
        <v>0</v>
      </c>
    </row>
    <row r="225" spans="1:65" s="2" customFormat="1" ht="24.2" customHeight="1">
      <c r="A225" s="31"/>
      <c r="B225" s="32"/>
      <c r="C225" s="171" t="s">
        <v>316</v>
      </c>
      <c r="D225" s="171" t="s">
        <v>116</v>
      </c>
      <c r="E225" s="172" t="s">
        <v>317</v>
      </c>
      <c r="F225" s="173" t="s">
        <v>318</v>
      </c>
      <c r="G225" s="174" t="s">
        <v>119</v>
      </c>
      <c r="H225" s="175">
        <v>0.24</v>
      </c>
      <c r="I225" s="176"/>
      <c r="J225" s="177">
        <f>ROUND(I225*H225,2)</f>
        <v>0</v>
      </c>
      <c r="K225" s="178"/>
      <c r="L225" s="36"/>
      <c r="M225" s="179" t="s">
        <v>1</v>
      </c>
      <c r="N225" s="180" t="s">
        <v>38</v>
      </c>
      <c r="O225" s="68"/>
      <c r="P225" s="181">
        <f>O225*H225</f>
        <v>0</v>
      </c>
      <c r="Q225" s="181">
        <v>0</v>
      </c>
      <c r="R225" s="181">
        <f>Q225*H225</f>
        <v>0</v>
      </c>
      <c r="S225" s="181">
        <v>0</v>
      </c>
      <c r="T225" s="182">
        <f>S225*H225</f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83" t="s">
        <v>120</v>
      </c>
      <c r="AT225" s="183" t="s">
        <v>116</v>
      </c>
      <c r="AU225" s="183" t="s">
        <v>78</v>
      </c>
      <c r="AY225" s="14" t="s">
        <v>114</v>
      </c>
      <c r="BE225" s="184">
        <f>IF(N225="základní",J225,0)</f>
        <v>0</v>
      </c>
      <c r="BF225" s="184">
        <f>IF(N225="snížená",J225,0)</f>
        <v>0</v>
      </c>
      <c r="BG225" s="184">
        <f>IF(N225="zákl. přenesená",J225,0)</f>
        <v>0</v>
      </c>
      <c r="BH225" s="184">
        <f>IF(N225="sníž. přenesená",J225,0)</f>
        <v>0</v>
      </c>
      <c r="BI225" s="184">
        <f>IF(N225="nulová",J225,0)</f>
        <v>0</v>
      </c>
      <c r="BJ225" s="14" t="s">
        <v>78</v>
      </c>
      <c r="BK225" s="184">
        <f>ROUND(I225*H225,2)</f>
        <v>0</v>
      </c>
      <c r="BL225" s="14" t="s">
        <v>120</v>
      </c>
      <c r="BM225" s="183" t="s">
        <v>319</v>
      </c>
    </row>
    <row r="226" spans="1:65" s="2" customFormat="1" ht="19.5">
      <c r="A226" s="31"/>
      <c r="B226" s="32"/>
      <c r="C226" s="33"/>
      <c r="D226" s="185" t="s">
        <v>122</v>
      </c>
      <c r="E226" s="33"/>
      <c r="F226" s="186" t="s">
        <v>318</v>
      </c>
      <c r="G226" s="33"/>
      <c r="H226" s="33"/>
      <c r="I226" s="187"/>
      <c r="J226" s="33"/>
      <c r="K226" s="33"/>
      <c r="L226" s="36"/>
      <c r="M226" s="188"/>
      <c r="N226" s="189"/>
      <c r="O226" s="68"/>
      <c r="P226" s="68"/>
      <c r="Q226" s="68"/>
      <c r="R226" s="68"/>
      <c r="S226" s="68"/>
      <c r="T226" s="69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T226" s="14" t="s">
        <v>122</v>
      </c>
      <c r="AU226" s="14" t="s">
        <v>78</v>
      </c>
    </row>
    <row r="227" spans="1:65" s="2" customFormat="1" ht="33" customHeight="1">
      <c r="A227" s="31"/>
      <c r="B227" s="32"/>
      <c r="C227" s="171" t="s">
        <v>211</v>
      </c>
      <c r="D227" s="171" t="s">
        <v>116</v>
      </c>
      <c r="E227" s="172" t="s">
        <v>320</v>
      </c>
      <c r="F227" s="173" t="s">
        <v>321</v>
      </c>
      <c r="G227" s="174" t="s">
        <v>129</v>
      </c>
      <c r="H227" s="175">
        <v>4</v>
      </c>
      <c r="I227" s="176"/>
      <c r="J227" s="177">
        <f>ROUND(I227*H227,2)</f>
        <v>0</v>
      </c>
      <c r="K227" s="178"/>
      <c r="L227" s="36"/>
      <c r="M227" s="179" t="s">
        <v>1</v>
      </c>
      <c r="N227" s="180" t="s">
        <v>38</v>
      </c>
      <c r="O227" s="68"/>
      <c r="P227" s="181">
        <f>O227*H227</f>
        <v>0</v>
      </c>
      <c r="Q227" s="181">
        <v>0</v>
      </c>
      <c r="R227" s="181">
        <f>Q227*H227</f>
        <v>0</v>
      </c>
      <c r="S227" s="181">
        <v>0</v>
      </c>
      <c r="T227" s="182">
        <f>S227*H227</f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83" t="s">
        <v>120</v>
      </c>
      <c r="AT227" s="183" t="s">
        <v>116</v>
      </c>
      <c r="AU227" s="183" t="s">
        <v>78</v>
      </c>
      <c r="AY227" s="14" t="s">
        <v>114</v>
      </c>
      <c r="BE227" s="184">
        <f>IF(N227="základní",J227,0)</f>
        <v>0</v>
      </c>
      <c r="BF227" s="184">
        <f>IF(N227="snížená",J227,0)</f>
        <v>0</v>
      </c>
      <c r="BG227" s="184">
        <f>IF(N227="zákl. přenesená",J227,0)</f>
        <v>0</v>
      </c>
      <c r="BH227" s="184">
        <f>IF(N227="sníž. přenesená",J227,0)</f>
        <v>0</v>
      </c>
      <c r="BI227" s="184">
        <f>IF(N227="nulová",J227,0)</f>
        <v>0</v>
      </c>
      <c r="BJ227" s="14" t="s">
        <v>78</v>
      </c>
      <c r="BK227" s="184">
        <f>ROUND(I227*H227,2)</f>
        <v>0</v>
      </c>
      <c r="BL227" s="14" t="s">
        <v>120</v>
      </c>
      <c r="BM227" s="183" t="s">
        <v>322</v>
      </c>
    </row>
    <row r="228" spans="1:65" s="2" customFormat="1" ht="19.5">
      <c r="A228" s="31"/>
      <c r="B228" s="32"/>
      <c r="C228" s="33"/>
      <c r="D228" s="185" t="s">
        <v>122</v>
      </c>
      <c r="E228" s="33"/>
      <c r="F228" s="186" t="s">
        <v>321</v>
      </c>
      <c r="G228" s="33"/>
      <c r="H228" s="33"/>
      <c r="I228" s="187"/>
      <c r="J228" s="33"/>
      <c r="K228" s="33"/>
      <c r="L228" s="36"/>
      <c r="M228" s="188"/>
      <c r="N228" s="189"/>
      <c r="O228" s="68"/>
      <c r="P228" s="68"/>
      <c r="Q228" s="68"/>
      <c r="R228" s="68"/>
      <c r="S228" s="68"/>
      <c r="T228" s="69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T228" s="14" t="s">
        <v>122</v>
      </c>
      <c r="AU228" s="14" t="s">
        <v>78</v>
      </c>
    </row>
    <row r="229" spans="1:65" s="2" customFormat="1" ht="16.5" customHeight="1">
      <c r="A229" s="31"/>
      <c r="B229" s="32"/>
      <c r="C229" s="171" t="s">
        <v>323</v>
      </c>
      <c r="D229" s="171" t="s">
        <v>116</v>
      </c>
      <c r="E229" s="172" t="s">
        <v>324</v>
      </c>
      <c r="F229" s="173" t="s">
        <v>325</v>
      </c>
      <c r="G229" s="174" t="s">
        <v>157</v>
      </c>
      <c r="H229" s="175">
        <v>20.033000000000001</v>
      </c>
      <c r="I229" s="176"/>
      <c r="J229" s="177">
        <f>ROUND(I229*H229,2)</f>
        <v>0</v>
      </c>
      <c r="K229" s="178"/>
      <c r="L229" s="36"/>
      <c r="M229" s="179" t="s">
        <v>1</v>
      </c>
      <c r="N229" s="180" t="s">
        <v>38</v>
      </c>
      <c r="O229" s="68"/>
      <c r="P229" s="181">
        <f>O229*H229</f>
        <v>0</v>
      </c>
      <c r="Q229" s="181">
        <v>0</v>
      </c>
      <c r="R229" s="181">
        <f>Q229*H229</f>
        <v>0</v>
      </c>
      <c r="S229" s="181">
        <v>0</v>
      </c>
      <c r="T229" s="182">
        <f>S229*H229</f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83" t="s">
        <v>120</v>
      </c>
      <c r="AT229" s="183" t="s">
        <v>116</v>
      </c>
      <c r="AU229" s="183" t="s">
        <v>78</v>
      </c>
      <c r="AY229" s="14" t="s">
        <v>114</v>
      </c>
      <c r="BE229" s="184">
        <f>IF(N229="základní",J229,0)</f>
        <v>0</v>
      </c>
      <c r="BF229" s="184">
        <f>IF(N229="snížená",J229,0)</f>
        <v>0</v>
      </c>
      <c r="BG229" s="184">
        <f>IF(N229="zákl. přenesená",J229,0)</f>
        <v>0</v>
      </c>
      <c r="BH229" s="184">
        <f>IF(N229="sníž. přenesená",J229,0)</f>
        <v>0</v>
      </c>
      <c r="BI229" s="184">
        <f>IF(N229="nulová",J229,0)</f>
        <v>0</v>
      </c>
      <c r="BJ229" s="14" t="s">
        <v>78</v>
      </c>
      <c r="BK229" s="184">
        <f>ROUND(I229*H229,2)</f>
        <v>0</v>
      </c>
      <c r="BL229" s="14" t="s">
        <v>120</v>
      </c>
      <c r="BM229" s="183" t="s">
        <v>326</v>
      </c>
    </row>
    <row r="230" spans="1:65" s="2" customFormat="1" ht="11.25">
      <c r="A230" s="31"/>
      <c r="B230" s="32"/>
      <c r="C230" s="33"/>
      <c r="D230" s="185" t="s">
        <v>122</v>
      </c>
      <c r="E230" s="33"/>
      <c r="F230" s="186" t="s">
        <v>325</v>
      </c>
      <c r="G230" s="33"/>
      <c r="H230" s="33"/>
      <c r="I230" s="187"/>
      <c r="J230" s="33"/>
      <c r="K230" s="33"/>
      <c r="L230" s="36"/>
      <c r="M230" s="188"/>
      <c r="N230" s="189"/>
      <c r="O230" s="68"/>
      <c r="P230" s="68"/>
      <c r="Q230" s="68"/>
      <c r="R230" s="68"/>
      <c r="S230" s="68"/>
      <c r="T230" s="69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T230" s="14" t="s">
        <v>122</v>
      </c>
      <c r="AU230" s="14" t="s">
        <v>78</v>
      </c>
    </row>
    <row r="231" spans="1:65" s="2" customFormat="1" ht="16.5" customHeight="1">
      <c r="A231" s="31"/>
      <c r="B231" s="32"/>
      <c r="C231" s="171" t="s">
        <v>327</v>
      </c>
      <c r="D231" s="171" t="s">
        <v>116</v>
      </c>
      <c r="E231" s="172" t="s">
        <v>328</v>
      </c>
      <c r="F231" s="173" t="s">
        <v>329</v>
      </c>
      <c r="G231" s="174" t="s">
        <v>157</v>
      </c>
      <c r="H231" s="175">
        <v>280.46199999999999</v>
      </c>
      <c r="I231" s="176"/>
      <c r="J231" s="177">
        <f>ROUND(I231*H231,2)</f>
        <v>0</v>
      </c>
      <c r="K231" s="178"/>
      <c r="L231" s="36"/>
      <c r="M231" s="179" t="s">
        <v>1</v>
      </c>
      <c r="N231" s="180" t="s">
        <v>38</v>
      </c>
      <c r="O231" s="68"/>
      <c r="P231" s="181">
        <f>O231*H231</f>
        <v>0</v>
      </c>
      <c r="Q231" s="181">
        <v>0</v>
      </c>
      <c r="R231" s="181">
        <f>Q231*H231</f>
        <v>0</v>
      </c>
      <c r="S231" s="181">
        <v>0</v>
      </c>
      <c r="T231" s="182">
        <f>S231*H231</f>
        <v>0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183" t="s">
        <v>120</v>
      </c>
      <c r="AT231" s="183" t="s">
        <v>116</v>
      </c>
      <c r="AU231" s="183" t="s">
        <v>78</v>
      </c>
      <c r="AY231" s="14" t="s">
        <v>114</v>
      </c>
      <c r="BE231" s="184">
        <f>IF(N231="základní",J231,0)</f>
        <v>0</v>
      </c>
      <c r="BF231" s="184">
        <f>IF(N231="snížená",J231,0)</f>
        <v>0</v>
      </c>
      <c r="BG231" s="184">
        <f>IF(N231="zákl. přenesená",J231,0)</f>
        <v>0</v>
      </c>
      <c r="BH231" s="184">
        <f>IF(N231="sníž. přenesená",J231,0)</f>
        <v>0</v>
      </c>
      <c r="BI231" s="184">
        <f>IF(N231="nulová",J231,0)</f>
        <v>0</v>
      </c>
      <c r="BJ231" s="14" t="s">
        <v>78</v>
      </c>
      <c r="BK231" s="184">
        <f>ROUND(I231*H231,2)</f>
        <v>0</v>
      </c>
      <c r="BL231" s="14" t="s">
        <v>120</v>
      </c>
      <c r="BM231" s="183" t="s">
        <v>330</v>
      </c>
    </row>
    <row r="232" spans="1:65" s="2" customFormat="1" ht="11.25">
      <c r="A232" s="31"/>
      <c r="B232" s="32"/>
      <c r="C232" s="33"/>
      <c r="D232" s="185" t="s">
        <v>122</v>
      </c>
      <c r="E232" s="33"/>
      <c r="F232" s="186" t="s">
        <v>329</v>
      </c>
      <c r="G232" s="33"/>
      <c r="H232" s="33"/>
      <c r="I232" s="187"/>
      <c r="J232" s="33"/>
      <c r="K232" s="33"/>
      <c r="L232" s="36"/>
      <c r="M232" s="188"/>
      <c r="N232" s="189"/>
      <c r="O232" s="68"/>
      <c r="P232" s="68"/>
      <c r="Q232" s="68"/>
      <c r="R232" s="68"/>
      <c r="S232" s="68"/>
      <c r="T232" s="69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T232" s="14" t="s">
        <v>122</v>
      </c>
      <c r="AU232" s="14" t="s">
        <v>78</v>
      </c>
    </row>
    <row r="233" spans="1:65" s="11" customFormat="1" ht="25.9" customHeight="1">
      <c r="B233" s="157"/>
      <c r="C233" s="158"/>
      <c r="D233" s="159" t="s">
        <v>72</v>
      </c>
      <c r="E233" s="160" t="s">
        <v>331</v>
      </c>
      <c r="F233" s="160" t="s">
        <v>332</v>
      </c>
      <c r="G233" s="158"/>
      <c r="H233" s="158"/>
      <c r="I233" s="161"/>
      <c r="J233" s="162">
        <f>BK233</f>
        <v>0</v>
      </c>
      <c r="K233" s="158"/>
      <c r="L233" s="163"/>
      <c r="M233" s="164"/>
      <c r="N233" s="165"/>
      <c r="O233" s="165"/>
      <c r="P233" s="166">
        <f>SUM(P234:P235)</f>
        <v>0</v>
      </c>
      <c r="Q233" s="165"/>
      <c r="R233" s="166">
        <f>SUM(R234:R235)</f>
        <v>0</v>
      </c>
      <c r="S233" s="165"/>
      <c r="T233" s="167">
        <f>SUM(T234:T235)</f>
        <v>0</v>
      </c>
      <c r="AR233" s="168" t="s">
        <v>78</v>
      </c>
      <c r="AT233" s="169" t="s">
        <v>72</v>
      </c>
      <c r="AU233" s="169" t="s">
        <v>73</v>
      </c>
      <c r="AY233" s="168" t="s">
        <v>114</v>
      </c>
      <c r="BK233" s="170">
        <f>SUM(BK234:BK235)</f>
        <v>0</v>
      </c>
    </row>
    <row r="234" spans="1:65" s="2" customFormat="1" ht="24.2" customHeight="1">
      <c r="A234" s="31"/>
      <c r="B234" s="32"/>
      <c r="C234" s="171" t="s">
        <v>333</v>
      </c>
      <c r="D234" s="171" t="s">
        <v>116</v>
      </c>
      <c r="E234" s="172" t="s">
        <v>334</v>
      </c>
      <c r="F234" s="173" t="s">
        <v>335</v>
      </c>
      <c r="G234" s="174" t="s">
        <v>157</v>
      </c>
      <c r="H234" s="175">
        <v>1.579</v>
      </c>
      <c r="I234" s="176"/>
      <c r="J234" s="177">
        <f>ROUND(I234*H234,2)</f>
        <v>0</v>
      </c>
      <c r="K234" s="178"/>
      <c r="L234" s="36"/>
      <c r="M234" s="179" t="s">
        <v>1</v>
      </c>
      <c r="N234" s="180" t="s">
        <v>38</v>
      </c>
      <c r="O234" s="68"/>
      <c r="P234" s="181">
        <f>O234*H234</f>
        <v>0</v>
      </c>
      <c r="Q234" s="181">
        <v>0</v>
      </c>
      <c r="R234" s="181">
        <f>Q234*H234</f>
        <v>0</v>
      </c>
      <c r="S234" s="181">
        <v>0</v>
      </c>
      <c r="T234" s="182">
        <f>S234*H234</f>
        <v>0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183" t="s">
        <v>120</v>
      </c>
      <c r="AT234" s="183" t="s">
        <v>116</v>
      </c>
      <c r="AU234" s="183" t="s">
        <v>78</v>
      </c>
      <c r="AY234" s="14" t="s">
        <v>114</v>
      </c>
      <c r="BE234" s="184">
        <f>IF(N234="základní",J234,0)</f>
        <v>0</v>
      </c>
      <c r="BF234" s="184">
        <f>IF(N234="snížená",J234,0)</f>
        <v>0</v>
      </c>
      <c r="BG234" s="184">
        <f>IF(N234="zákl. přenesená",J234,0)</f>
        <v>0</v>
      </c>
      <c r="BH234" s="184">
        <f>IF(N234="sníž. přenesená",J234,0)</f>
        <v>0</v>
      </c>
      <c r="BI234" s="184">
        <f>IF(N234="nulová",J234,0)</f>
        <v>0</v>
      </c>
      <c r="BJ234" s="14" t="s">
        <v>78</v>
      </c>
      <c r="BK234" s="184">
        <f>ROUND(I234*H234,2)</f>
        <v>0</v>
      </c>
      <c r="BL234" s="14" t="s">
        <v>120</v>
      </c>
      <c r="BM234" s="183" t="s">
        <v>336</v>
      </c>
    </row>
    <row r="235" spans="1:65" s="2" customFormat="1" ht="19.5">
      <c r="A235" s="31"/>
      <c r="B235" s="32"/>
      <c r="C235" s="33"/>
      <c r="D235" s="185" t="s">
        <v>122</v>
      </c>
      <c r="E235" s="33"/>
      <c r="F235" s="186" t="s">
        <v>335</v>
      </c>
      <c r="G235" s="33"/>
      <c r="H235" s="33"/>
      <c r="I235" s="187"/>
      <c r="J235" s="33"/>
      <c r="K235" s="33"/>
      <c r="L235" s="36"/>
      <c r="M235" s="188"/>
      <c r="N235" s="189"/>
      <c r="O235" s="68"/>
      <c r="P235" s="68"/>
      <c r="Q235" s="68"/>
      <c r="R235" s="68"/>
      <c r="S235" s="68"/>
      <c r="T235" s="69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T235" s="14" t="s">
        <v>122</v>
      </c>
      <c r="AU235" s="14" t="s">
        <v>78</v>
      </c>
    </row>
    <row r="236" spans="1:65" s="11" customFormat="1" ht="25.9" customHeight="1">
      <c r="B236" s="157"/>
      <c r="C236" s="158"/>
      <c r="D236" s="159" t="s">
        <v>72</v>
      </c>
      <c r="E236" s="160" t="s">
        <v>337</v>
      </c>
      <c r="F236" s="160" t="s">
        <v>338</v>
      </c>
      <c r="G236" s="158"/>
      <c r="H236" s="158"/>
      <c r="I236" s="161"/>
      <c r="J236" s="162">
        <f>BK236</f>
        <v>0</v>
      </c>
      <c r="K236" s="158"/>
      <c r="L236" s="163"/>
      <c r="M236" s="164"/>
      <c r="N236" s="165"/>
      <c r="O236" s="165"/>
      <c r="P236" s="166">
        <f>SUM(P237:P246)</f>
        <v>0</v>
      </c>
      <c r="Q236" s="165"/>
      <c r="R236" s="166">
        <f>SUM(R237:R246)</f>
        <v>0</v>
      </c>
      <c r="S236" s="165"/>
      <c r="T236" s="167">
        <f>SUM(T237:T246)</f>
        <v>0</v>
      </c>
      <c r="AR236" s="168" t="s">
        <v>142</v>
      </c>
      <c r="AT236" s="169" t="s">
        <v>72</v>
      </c>
      <c r="AU236" s="169" t="s">
        <v>73</v>
      </c>
      <c r="AY236" s="168" t="s">
        <v>114</v>
      </c>
      <c r="BK236" s="170">
        <f>SUM(BK237:BK246)</f>
        <v>0</v>
      </c>
    </row>
    <row r="237" spans="1:65" s="2" customFormat="1" ht="16.5" customHeight="1">
      <c r="A237" s="31"/>
      <c r="B237" s="32"/>
      <c r="C237" s="171" t="s">
        <v>339</v>
      </c>
      <c r="D237" s="171" t="s">
        <v>116</v>
      </c>
      <c r="E237" s="172" t="s">
        <v>78</v>
      </c>
      <c r="F237" s="173" t="s">
        <v>340</v>
      </c>
      <c r="G237" s="174" t="s">
        <v>284</v>
      </c>
      <c r="H237" s="175">
        <v>1</v>
      </c>
      <c r="I237" s="176"/>
      <c r="J237" s="177">
        <f>ROUND(I237*H237,2)</f>
        <v>0</v>
      </c>
      <c r="K237" s="178"/>
      <c r="L237" s="36"/>
      <c r="M237" s="179" t="s">
        <v>1</v>
      </c>
      <c r="N237" s="180" t="s">
        <v>38</v>
      </c>
      <c r="O237" s="68"/>
      <c r="P237" s="181">
        <f>O237*H237</f>
        <v>0</v>
      </c>
      <c r="Q237" s="181">
        <v>0</v>
      </c>
      <c r="R237" s="181">
        <f>Q237*H237</f>
        <v>0</v>
      </c>
      <c r="S237" s="181">
        <v>0</v>
      </c>
      <c r="T237" s="182">
        <f>S237*H237</f>
        <v>0</v>
      </c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R237" s="183" t="s">
        <v>120</v>
      </c>
      <c r="AT237" s="183" t="s">
        <v>116</v>
      </c>
      <c r="AU237" s="183" t="s">
        <v>78</v>
      </c>
      <c r="AY237" s="14" t="s">
        <v>114</v>
      </c>
      <c r="BE237" s="184">
        <f>IF(N237="základní",J237,0)</f>
        <v>0</v>
      </c>
      <c r="BF237" s="184">
        <f>IF(N237="snížená",J237,0)</f>
        <v>0</v>
      </c>
      <c r="BG237" s="184">
        <f>IF(N237="zákl. přenesená",J237,0)</f>
        <v>0</v>
      </c>
      <c r="BH237" s="184">
        <f>IF(N237="sníž. přenesená",J237,0)</f>
        <v>0</v>
      </c>
      <c r="BI237" s="184">
        <f>IF(N237="nulová",J237,0)</f>
        <v>0</v>
      </c>
      <c r="BJ237" s="14" t="s">
        <v>78</v>
      </c>
      <c r="BK237" s="184">
        <f>ROUND(I237*H237,2)</f>
        <v>0</v>
      </c>
      <c r="BL237" s="14" t="s">
        <v>120</v>
      </c>
      <c r="BM237" s="183" t="s">
        <v>341</v>
      </c>
    </row>
    <row r="238" spans="1:65" s="2" customFormat="1" ht="11.25">
      <c r="A238" s="31"/>
      <c r="B238" s="32"/>
      <c r="C238" s="33"/>
      <c r="D238" s="185" t="s">
        <v>122</v>
      </c>
      <c r="E238" s="33"/>
      <c r="F238" s="186" t="s">
        <v>340</v>
      </c>
      <c r="G238" s="33"/>
      <c r="H238" s="33"/>
      <c r="I238" s="187"/>
      <c r="J238" s="33"/>
      <c r="K238" s="33"/>
      <c r="L238" s="36"/>
      <c r="M238" s="188"/>
      <c r="N238" s="189"/>
      <c r="O238" s="68"/>
      <c r="P238" s="68"/>
      <c r="Q238" s="68"/>
      <c r="R238" s="68"/>
      <c r="S238" s="68"/>
      <c r="T238" s="69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T238" s="14" t="s">
        <v>122</v>
      </c>
      <c r="AU238" s="14" t="s">
        <v>78</v>
      </c>
    </row>
    <row r="239" spans="1:65" s="2" customFormat="1" ht="16.5" customHeight="1">
      <c r="A239" s="31"/>
      <c r="B239" s="32"/>
      <c r="C239" s="171" t="s">
        <v>342</v>
      </c>
      <c r="D239" s="171" t="s">
        <v>116</v>
      </c>
      <c r="E239" s="172" t="s">
        <v>80</v>
      </c>
      <c r="F239" s="173" t="s">
        <v>343</v>
      </c>
      <c r="G239" s="174" t="s">
        <v>284</v>
      </c>
      <c r="H239" s="175">
        <v>1</v>
      </c>
      <c r="I239" s="176"/>
      <c r="J239" s="177">
        <f>ROUND(I239*H239,2)</f>
        <v>0</v>
      </c>
      <c r="K239" s="178"/>
      <c r="L239" s="36"/>
      <c r="M239" s="179" t="s">
        <v>1</v>
      </c>
      <c r="N239" s="180" t="s">
        <v>38</v>
      </c>
      <c r="O239" s="68"/>
      <c r="P239" s="181">
        <f>O239*H239</f>
        <v>0</v>
      </c>
      <c r="Q239" s="181">
        <v>0</v>
      </c>
      <c r="R239" s="181">
        <f>Q239*H239</f>
        <v>0</v>
      </c>
      <c r="S239" s="181">
        <v>0</v>
      </c>
      <c r="T239" s="182">
        <f>S239*H239</f>
        <v>0</v>
      </c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R239" s="183" t="s">
        <v>120</v>
      </c>
      <c r="AT239" s="183" t="s">
        <v>116</v>
      </c>
      <c r="AU239" s="183" t="s">
        <v>78</v>
      </c>
      <c r="AY239" s="14" t="s">
        <v>114</v>
      </c>
      <c r="BE239" s="184">
        <f>IF(N239="základní",J239,0)</f>
        <v>0</v>
      </c>
      <c r="BF239" s="184">
        <f>IF(N239="snížená",J239,0)</f>
        <v>0</v>
      </c>
      <c r="BG239" s="184">
        <f>IF(N239="zákl. přenesená",J239,0)</f>
        <v>0</v>
      </c>
      <c r="BH239" s="184">
        <f>IF(N239="sníž. přenesená",J239,0)</f>
        <v>0</v>
      </c>
      <c r="BI239" s="184">
        <f>IF(N239="nulová",J239,0)</f>
        <v>0</v>
      </c>
      <c r="BJ239" s="14" t="s">
        <v>78</v>
      </c>
      <c r="BK239" s="184">
        <f>ROUND(I239*H239,2)</f>
        <v>0</v>
      </c>
      <c r="BL239" s="14" t="s">
        <v>120</v>
      </c>
      <c r="BM239" s="183" t="s">
        <v>344</v>
      </c>
    </row>
    <row r="240" spans="1:65" s="2" customFormat="1" ht="11.25">
      <c r="A240" s="31"/>
      <c r="B240" s="32"/>
      <c r="C240" s="33"/>
      <c r="D240" s="185" t="s">
        <v>122</v>
      </c>
      <c r="E240" s="33"/>
      <c r="F240" s="186" t="s">
        <v>343</v>
      </c>
      <c r="G240" s="33"/>
      <c r="H240" s="33"/>
      <c r="I240" s="187"/>
      <c r="J240" s="33"/>
      <c r="K240" s="33"/>
      <c r="L240" s="36"/>
      <c r="M240" s="188"/>
      <c r="N240" s="189"/>
      <c r="O240" s="68"/>
      <c r="P240" s="68"/>
      <c r="Q240" s="68"/>
      <c r="R240" s="68"/>
      <c r="S240" s="68"/>
      <c r="T240" s="69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T240" s="14" t="s">
        <v>122</v>
      </c>
      <c r="AU240" s="14" t="s">
        <v>78</v>
      </c>
    </row>
    <row r="241" spans="1:65" s="2" customFormat="1" ht="16.5" customHeight="1">
      <c r="A241" s="31"/>
      <c r="B241" s="32"/>
      <c r="C241" s="171" t="s">
        <v>345</v>
      </c>
      <c r="D241" s="171" t="s">
        <v>116</v>
      </c>
      <c r="E241" s="172" t="s">
        <v>135</v>
      </c>
      <c r="F241" s="173" t="s">
        <v>346</v>
      </c>
      <c r="G241" s="174" t="s">
        <v>284</v>
      </c>
      <c r="H241" s="175">
        <v>1</v>
      </c>
      <c r="I241" s="176"/>
      <c r="J241" s="177">
        <f>ROUND(I241*H241,2)</f>
        <v>0</v>
      </c>
      <c r="K241" s="178"/>
      <c r="L241" s="36"/>
      <c r="M241" s="179" t="s">
        <v>1</v>
      </c>
      <c r="N241" s="180" t="s">
        <v>38</v>
      </c>
      <c r="O241" s="68"/>
      <c r="P241" s="181">
        <f>O241*H241</f>
        <v>0</v>
      </c>
      <c r="Q241" s="181">
        <v>0</v>
      </c>
      <c r="R241" s="181">
        <f>Q241*H241</f>
        <v>0</v>
      </c>
      <c r="S241" s="181">
        <v>0</v>
      </c>
      <c r="T241" s="182">
        <f>S241*H241</f>
        <v>0</v>
      </c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183" t="s">
        <v>120</v>
      </c>
      <c r="AT241" s="183" t="s">
        <v>116</v>
      </c>
      <c r="AU241" s="183" t="s">
        <v>78</v>
      </c>
      <c r="AY241" s="14" t="s">
        <v>114</v>
      </c>
      <c r="BE241" s="184">
        <f>IF(N241="základní",J241,0)</f>
        <v>0</v>
      </c>
      <c r="BF241" s="184">
        <f>IF(N241="snížená",J241,0)</f>
        <v>0</v>
      </c>
      <c r="BG241" s="184">
        <f>IF(N241="zákl. přenesená",J241,0)</f>
        <v>0</v>
      </c>
      <c r="BH241" s="184">
        <f>IF(N241="sníž. přenesená",J241,0)</f>
        <v>0</v>
      </c>
      <c r="BI241" s="184">
        <f>IF(N241="nulová",J241,0)</f>
        <v>0</v>
      </c>
      <c r="BJ241" s="14" t="s">
        <v>78</v>
      </c>
      <c r="BK241" s="184">
        <f>ROUND(I241*H241,2)</f>
        <v>0</v>
      </c>
      <c r="BL241" s="14" t="s">
        <v>120</v>
      </c>
      <c r="BM241" s="183" t="s">
        <v>347</v>
      </c>
    </row>
    <row r="242" spans="1:65" s="2" customFormat="1" ht="11.25">
      <c r="A242" s="31"/>
      <c r="B242" s="32"/>
      <c r="C242" s="33"/>
      <c r="D242" s="185" t="s">
        <v>122</v>
      </c>
      <c r="E242" s="33"/>
      <c r="F242" s="186" t="s">
        <v>346</v>
      </c>
      <c r="G242" s="33"/>
      <c r="H242" s="33"/>
      <c r="I242" s="187"/>
      <c r="J242" s="33"/>
      <c r="K242" s="33"/>
      <c r="L242" s="36"/>
      <c r="M242" s="188"/>
      <c r="N242" s="189"/>
      <c r="O242" s="68"/>
      <c r="P242" s="68"/>
      <c r="Q242" s="68"/>
      <c r="R242" s="68"/>
      <c r="S242" s="68"/>
      <c r="T242" s="69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T242" s="14" t="s">
        <v>122</v>
      </c>
      <c r="AU242" s="14" t="s">
        <v>78</v>
      </c>
    </row>
    <row r="243" spans="1:65" s="2" customFormat="1" ht="16.5" customHeight="1">
      <c r="A243" s="31"/>
      <c r="B243" s="32"/>
      <c r="C243" s="171" t="s">
        <v>348</v>
      </c>
      <c r="D243" s="171" t="s">
        <v>116</v>
      </c>
      <c r="E243" s="172" t="s">
        <v>120</v>
      </c>
      <c r="F243" s="173" t="s">
        <v>349</v>
      </c>
      <c r="G243" s="174" t="s">
        <v>284</v>
      </c>
      <c r="H243" s="175">
        <v>1</v>
      </c>
      <c r="I243" s="176"/>
      <c r="J243" s="177">
        <f>ROUND(I243*H243,2)</f>
        <v>0</v>
      </c>
      <c r="K243" s="178"/>
      <c r="L243" s="36"/>
      <c r="M243" s="179" t="s">
        <v>1</v>
      </c>
      <c r="N243" s="180" t="s">
        <v>38</v>
      </c>
      <c r="O243" s="68"/>
      <c r="P243" s="181">
        <f>O243*H243</f>
        <v>0</v>
      </c>
      <c r="Q243" s="181">
        <v>0</v>
      </c>
      <c r="R243" s="181">
        <f>Q243*H243</f>
        <v>0</v>
      </c>
      <c r="S243" s="181">
        <v>0</v>
      </c>
      <c r="T243" s="182">
        <f>S243*H243</f>
        <v>0</v>
      </c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R243" s="183" t="s">
        <v>120</v>
      </c>
      <c r="AT243" s="183" t="s">
        <v>116</v>
      </c>
      <c r="AU243" s="183" t="s">
        <v>78</v>
      </c>
      <c r="AY243" s="14" t="s">
        <v>114</v>
      </c>
      <c r="BE243" s="184">
        <f>IF(N243="základní",J243,0)</f>
        <v>0</v>
      </c>
      <c r="BF243" s="184">
        <f>IF(N243="snížená",J243,0)</f>
        <v>0</v>
      </c>
      <c r="BG243" s="184">
        <f>IF(N243="zákl. přenesená",J243,0)</f>
        <v>0</v>
      </c>
      <c r="BH243" s="184">
        <f>IF(N243="sníž. přenesená",J243,0)</f>
        <v>0</v>
      </c>
      <c r="BI243" s="184">
        <f>IF(N243="nulová",J243,0)</f>
        <v>0</v>
      </c>
      <c r="BJ243" s="14" t="s">
        <v>78</v>
      </c>
      <c r="BK243" s="184">
        <f>ROUND(I243*H243,2)</f>
        <v>0</v>
      </c>
      <c r="BL243" s="14" t="s">
        <v>120</v>
      </c>
      <c r="BM243" s="183" t="s">
        <v>350</v>
      </c>
    </row>
    <row r="244" spans="1:65" s="2" customFormat="1" ht="11.25">
      <c r="A244" s="31"/>
      <c r="B244" s="32"/>
      <c r="C244" s="33"/>
      <c r="D244" s="185" t="s">
        <v>122</v>
      </c>
      <c r="E244" s="33"/>
      <c r="F244" s="186" t="s">
        <v>349</v>
      </c>
      <c r="G244" s="33"/>
      <c r="H244" s="33"/>
      <c r="I244" s="187"/>
      <c r="J244" s="33"/>
      <c r="K244" s="33"/>
      <c r="L244" s="36"/>
      <c r="M244" s="188"/>
      <c r="N244" s="189"/>
      <c r="O244" s="68"/>
      <c r="P244" s="68"/>
      <c r="Q244" s="68"/>
      <c r="R244" s="68"/>
      <c r="S244" s="68"/>
      <c r="T244" s="69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T244" s="14" t="s">
        <v>122</v>
      </c>
      <c r="AU244" s="14" t="s">
        <v>78</v>
      </c>
    </row>
    <row r="245" spans="1:65" s="2" customFormat="1" ht="16.5" customHeight="1">
      <c r="A245" s="31"/>
      <c r="B245" s="32"/>
      <c r="C245" s="171" t="s">
        <v>351</v>
      </c>
      <c r="D245" s="171" t="s">
        <v>116</v>
      </c>
      <c r="E245" s="172" t="s">
        <v>142</v>
      </c>
      <c r="F245" s="173" t="s">
        <v>352</v>
      </c>
      <c r="G245" s="174" t="s">
        <v>284</v>
      </c>
      <c r="H245" s="175">
        <v>1</v>
      </c>
      <c r="I245" s="176"/>
      <c r="J245" s="177">
        <f>ROUND(I245*H245,2)</f>
        <v>0</v>
      </c>
      <c r="K245" s="178"/>
      <c r="L245" s="36"/>
      <c r="M245" s="179" t="s">
        <v>1</v>
      </c>
      <c r="N245" s="180" t="s">
        <v>38</v>
      </c>
      <c r="O245" s="68"/>
      <c r="P245" s="181">
        <f>O245*H245</f>
        <v>0</v>
      </c>
      <c r="Q245" s="181">
        <v>0</v>
      </c>
      <c r="R245" s="181">
        <f>Q245*H245</f>
        <v>0</v>
      </c>
      <c r="S245" s="181">
        <v>0</v>
      </c>
      <c r="T245" s="182">
        <f>S245*H245</f>
        <v>0</v>
      </c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R245" s="183" t="s">
        <v>120</v>
      </c>
      <c r="AT245" s="183" t="s">
        <v>116</v>
      </c>
      <c r="AU245" s="183" t="s">
        <v>78</v>
      </c>
      <c r="AY245" s="14" t="s">
        <v>114</v>
      </c>
      <c r="BE245" s="184">
        <f>IF(N245="základní",J245,0)</f>
        <v>0</v>
      </c>
      <c r="BF245" s="184">
        <f>IF(N245="snížená",J245,0)</f>
        <v>0</v>
      </c>
      <c r="BG245" s="184">
        <f>IF(N245="zákl. přenesená",J245,0)</f>
        <v>0</v>
      </c>
      <c r="BH245" s="184">
        <f>IF(N245="sníž. přenesená",J245,0)</f>
        <v>0</v>
      </c>
      <c r="BI245" s="184">
        <f>IF(N245="nulová",J245,0)</f>
        <v>0</v>
      </c>
      <c r="BJ245" s="14" t="s">
        <v>78</v>
      </c>
      <c r="BK245" s="184">
        <f>ROUND(I245*H245,2)</f>
        <v>0</v>
      </c>
      <c r="BL245" s="14" t="s">
        <v>120</v>
      </c>
      <c r="BM245" s="183" t="s">
        <v>353</v>
      </c>
    </row>
    <row r="246" spans="1:65" s="2" customFormat="1" ht="11.25">
      <c r="A246" s="31"/>
      <c r="B246" s="32"/>
      <c r="C246" s="33"/>
      <c r="D246" s="185" t="s">
        <v>122</v>
      </c>
      <c r="E246" s="33"/>
      <c r="F246" s="186" t="s">
        <v>352</v>
      </c>
      <c r="G246" s="33"/>
      <c r="H246" s="33"/>
      <c r="I246" s="187"/>
      <c r="J246" s="33"/>
      <c r="K246" s="33"/>
      <c r="L246" s="36"/>
      <c r="M246" s="212"/>
      <c r="N246" s="213"/>
      <c r="O246" s="214"/>
      <c r="P246" s="214"/>
      <c r="Q246" s="214"/>
      <c r="R246" s="214"/>
      <c r="S246" s="214"/>
      <c r="T246" s="215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T246" s="14" t="s">
        <v>122</v>
      </c>
      <c r="AU246" s="14" t="s">
        <v>78</v>
      </c>
    </row>
    <row r="247" spans="1:65" s="2" customFormat="1" ht="6.95" customHeight="1">
      <c r="A247" s="31"/>
      <c r="B247" s="51"/>
      <c r="C247" s="52"/>
      <c r="D247" s="52"/>
      <c r="E247" s="52"/>
      <c r="F247" s="52"/>
      <c r="G247" s="52"/>
      <c r="H247" s="52"/>
      <c r="I247" s="52"/>
      <c r="J247" s="52"/>
      <c r="K247" s="52"/>
      <c r="L247" s="36"/>
      <c r="M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</row>
  </sheetData>
  <sheetProtection algorithmName="SHA-512" hashValue="bNiD2bH+MApKMidqQX+364YwIjfYGvevMdeBk3sbzUkCAZJfw5bWUvuYx8wxETjy978MTubpRxde9WupljK+JA==" saltValue="B/Ax8MasmKDawZ07MIKf/ayd/YbRmSgIxos+9isZLRnfNkNB5QaokFpxkz4WD2+VG84wJEF8f68/hSz8tUTepA==" spinCount="100000" sheet="1" objects="1" scenarios="1" formatColumns="0" formatRows="0" autoFilter="0"/>
  <autoFilter ref="C124:K246" xr:uid="{00000000-0009-0000-0000-000001000000}"/>
  <mergeCells count="6">
    <mergeCell ref="L2:V2"/>
    <mergeCell ref="E7:H7"/>
    <mergeCell ref="E16:H16"/>
    <mergeCell ref="E25:H25"/>
    <mergeCell ref="E85:H85"/>
    <mergeCell ref="E117:H11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KL-5-23(1) - Č.p119, hřiš...</vt:lpstr>
      <vt:lpstr>'KL-5-23(1) - Č.p119, hřiš...'!Názvy_tisku</vt:lpstr>
      <vt:lpstr>'Rekapitulace stavby'!Názvy_tisku</vt:lpstr>
      <vt:lpstr>'KL-5-23(1) - Č.p119, hřiš...'!Oblast_tisku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Vladka</dc:creator>
  <cp:lastModifiedBy>Ing. Tomáš VEČEŘA</cp:lastModifiedBy>
  <dcterms:created xsi:type="dcterms:W3CDTF">2023-07-03T09:21:30Z</dcterms:created>
  <dcterms:modified xsi:type="dcterms:W3CDTF">2023-07-03T12:37:07Z</dcterms:modified>
</cp:coreProperties>
</file>