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tavební rozpočet" sheetId="1" r:id="rId4"/>
    <sheet name="Krycí list rozpočtu" sheetId="2" r:id="rId5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<sst xmlns="http://schemas.openxmlformats.org/spreadsheetml/2006/main" uniqueCount="224">
  <si>
    <t>Stavební rozpočet</t>
  </si>
  <si>
    <t>Název stavby:</t>
  </si>
  <si>
    <t>04_2023 MŠ Sněženka</t>
  </si>
  <si>
    <t>Doba výstavby:</t>
  </si>
  <si>
    <t>Objednatel:</t>
  </si>
  <si>
    <t>Druh stavby:</t>
  </si>
  <si>
    <t>Začátek výstavby:</t>
  </si>
  <si>
    <t>08.03.2023</t>
  </si>
  <si>
    <t>Projektant:</t>
  </si>
  <si>
    <t>Lokalita: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</si>
  <si>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</si>
  <si>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</si>
  <si>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</si>
  <si>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</si>
  <si>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</si>
  <si>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</si>
  <si>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</si>
  <si>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</si>
  <si>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</si>
  <si>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</si>
  <si>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</si>
  <si>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 cena (Kč)</t>
  </si>
  <si>
    <t>Náklady (Kč)</t>
  </si>
  <si>
    <t>Hmotnost (t)</t>
  </si>
  <si>
    <t>Cenová soustava</t>
  </si>
  <si>
    <t>Rozměry</t>
  </si>
  <si>
    <t>Dodávka</t>
  </si>
  <si>
    <t>Montáž</t>
  </si>
  <si>
    <t>Celkem</t>
  </si>
  <si>
    <t>Jednot.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</si>
  <si>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</si>
  <si>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</si>
  <si>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</si>
  <si>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</si>
  <si>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</si>
  <si>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</si>
  <si>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</si>
  <si>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</si>
  <si>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</si>
  <si>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13</t>
  </si>
  <si>
    <t>Hloubené vykopávky</t>
  </si>
  <si>
    <t>HS</t>
  </si>
  <si>
    <t>1</t>
  </si>
  <si>
    <t>132200010RA0</t>
  </si>
  <si>
    <t>Hloubení nezapaž. rýh šířky do 60 cm v hornině 1-4</t>
  </si>
  <si>
    <t>m3</t>
  </si>
  <si>
    <t>RTS I / 2023</t>
  </si>
  <si>
    <t>13_</t>
  </si>
  <si>
    <t>1_</t>
  </si>
  <si>
    <t>_</t>
  </si>
  <si>
    <t>RTS komentář:</t>
  </si>
  <si>
    <t>V položce není kalkulován poplatek za skládku zeminy. Tyto náklady se oceňují individuálně podle místních podmínek</t>
  </si>
  <si>
    <t>16</t>
  </si>
  <si>
    <t>Přemístění výkopku</t>
  </si>
  <si>
    <t>2</t>
  </si>
  <si>
    <t>162201201R00</t>
  </si>
  <si>
    <t>Vodorovné přemíst. výkopku nošením hor.1-4, do 10m</t>
  </si>
  <si>
    <t>16_</t>
  </si>
  <si>
    <t>3</t>
  </si>
  <si>
    <t>162201211R00</t>
  </si>
  <si>
    <t>Příplatek za dalš.10 m, kbelík, výkopek z hor.1- 4</t>
  </si>
  <si>
    <t>Příplatek k ceně se používá za každých dalších i započatých 10 m.</t>
  </si>
  <si>
    <t>4</t>
  </si>
  <si>
    <t>167101101R00</t>
  </si>
  <si>
    <t>Nakládání výkopku z hor. 1 ÷ 4 v množství do 100 m3</t>
  </si>
  <si>
    <t>27</t>
  </si>
  <si>
    <t>Základy</t>
  </si>
  <si>
    <t>5</t>
  </si>
  <si>
    <t>273351215R00</t>
  </si>
  <si>
    <t>Bednění stěn základových desek - zřízení, vč. materiálu</t>
  </si>
  <si>
    <t>m2</t>
  </si>
  <si>
    <t>27_</t>
  </si>
  <si>
    <t>2_</t>
  </si>
  <si>
    <t>6</t>
  </si>
  <si>
    <t>274313621R00</t>
  </si>
  <si>
    <t>Beton základových pasů prostý C 20/25, XA1</t>
  </si>
  <si>
    <t>Položka obsahuje náklady na dodávku a uložení betonu do připravené konstrukce. Bednění se oceňuje samostatně</t>
  </si>
  <si>
    <t>7</t>
  </si>
  <si>
    <t>998001011R00</t>
  </si>
  <si>
    <t>Přesun hmot pro piloty betonované na místě</t>
  </si>
  <si>
    <t>t</t>
  </si>
  <si>
    <t>RTS I / 2016</t>
  </si>
  <si>
    <t>8</t>
  </si>
  <si>
    <t>274315911R00</t>
  </si>
  <si>
    <t>Příplatek k betonáži - betonáž v 1.PP, nošení ručně</t>
  </si>
  <si>
    <t>62</t>
  </si>
  <si>
    <t>Úprava povrchů vnější</t>
  </si>
  <si>
    <t>9</t>
  </si>
  <si>
    <t>627451641R00</t>
  </si>
  <si>
    <t>Oprava spárování cihelného zdiva stěn, pl. do 40 %</t>
  </si>
  <si>
    <t>62_</t>
  </si>
  <si>
    <t>6_</t>
  </si>
  <si>
    <t>10</t>
  </si>
  <si>
    <t>585860106</t>
  </si>
  <si>
    <t>Malta cementová zdicí 10 MPa</t>
  </si>
  <si>
    <t>třída M10 dle EN 998-2 • zrnitost 2 mm • doporučená vrstva 10 mm cca 15.5 kg/m2 ložné spár</t>
  </si>
  <si>
    <t>11</t>
  </si>
  <si>
    <t>771</t>
  </si>
  <si>
    <t>Podlahy z dlaždic</t>
  </si>
  <si>
    <t>PS</t>
  </si>
  <si>
    <t>12</t>
  </si>
  <si>
    <t>771101310R00</t>
  </si>
  <si>
    <t>Vyčištění keramické dlažby</t>
  </si>
  <si>
    <t>771_</t>
  </si>
  <si>
    <t>77_</t>
  </si>
  <si>
    <t>Položka je určena pro očištění a odmaštěšní keramické dlažby. Obsahuje nanesení čisticího přípravku, prokartáčování a umytí prostředku z povrchu dlažby včetně dodávky prostředku..</t>
  </si>
  <si>
    <t>784</t>
  </si>
  <si>
    <t>Malby</t>
  </si>
  <si>
    <t>14</t>
  </si>
  <si>
    <t>784011222RT2</t>
  </si>
  <si>
    <t>Zakrytí podlah, včetně odstranění</t>
  </si>
  <si>
    <t>784_</t>
  </si>
  <si>
    <t>78_</t>
  </si>
  <si>
    <t>15</t>
  </si>
  <si>
    <t>89</t>
  </si>
  <si>
    <t>Ostatní konstrukce a práce na trubním vedení</t>
  </si>
  <si>
    <t>899662113R00</t>
  </si>
  <si>
    <t>Výztuž obetonávky ze svařovaných sítí</t>
  </si>
  <si>
    <t>89_</t>
  </si>
  <si>
    <t>8_</t>
  </si>
  <si>
    <t>V položce jsou zakalkulovány náklady na dodání sítí ve svitcích nebo plošně rovných sítí, jejich uložení a případné stříhání a její vyvázání nebo přivaření bodovými svary. Položka neobsahuje ohýbání sítí do hran</t>
  </si>
  <si>
    <t>17</t>
  </si>
  <si>
    <t>95</t>
  </si>
  <si>
    <t>Různé dokončovací konstrukce a práce na pozemních stavbách</t>
  </si>
  <si>
    <t>18</t>
  </si>
  <si>
    <t>953981205R00</t>
  </si>
  <si>
    <t>Chemické kotvy, beton, hl.170 mm, M20, malta 2slož</t>
  </si>
  <si>
    <t>kus</t>
  </si>
  <si>
    <t>95_</t>
  </si>
  <si>
    <t>9_</t>
  </si>
  <si>
    <t>V položce je zakalkulováno vyvrtání a vyčištění otvoru požadovaného průměru a hloubky, vyplnění otvoru chemickou maltou POXY pomocí aplikační pistole z patrony o obsahu 380 ml a zasunutí svorníku pro chemické kotvení s hrotem, maticí a podložkou pozink. CH - M20 x 260/70 GV.</t>
  </si>
  <si>
    <t>19</t>
  </si>
  <si>
    <t>96</t>
  </si>
  <si>
    <t>Bourání konstrukcí</t>
  </si>
  <si>
    <t>20</t>
  </si>
  <si>
    <t>961100015RA0</t>
  </si>
  <si>
    <t>Bourání základů z betonu prostého</t>
  </si>
  <si>
    <t>96_</t>
  </si>
  <si>
    <t>V položce není kalkulován poplatek za skládku pro vybouranou suť. Tyto náklady se oceňují individuálně podle místních podmínek. Orientační hmotnost vybouraných konstrukcí je 2,000 t/m3 konstrukce.</t>
  </si>
  <si>
    <t>21</t>
  </si>
  <si>
    <t>97</t>
  </si>
  <si>
    <t>Prorážení otvorů a ostatní bourací práce</t>
  </si>
  <si>
    <t>22</t>
  </si>
  <si>
    <t>978021191R00</t>
  </si>
  <si>
    <t>Otlučení cementových omítek vnitřních stěn do 100%</t>
  </si>
  <si>
    <t>97_</t>
  </si>
  <si>
    <t>V položce není kalkulována manipulace se sutí, která se oceňuje samostatně položkami souboru 979.</t>
  </si>
  <si>
    <t>23</t>
  </si>
  <si>
    <t>978023411R00</t>
  </si>
  <si>
    <t>Vysekání a úprava spár zdiva cihelného mimo komín.</t>
  </si>
  <si>
    <t>24</t>
  </si>
  <si>
    <t>25</t>
  </si>
  <si>
    <t>979011111R00</t>
  </si>
  <si>
    <t>Svislá doprava suti a vybour. hmot za 2.NP a 1.PP</t>
  </si>
  <si>
    <t>Položka je určena pro dopravu suti a vybouraných hmot za prvé podlaží nad nebo pod základním podlažím. Svislá doprava suti ze základního podlaží se neoceňuje. Základním podlažím je zpravidla přízemí</t>
  </si>
  <si>
    <t>26</t>
  </si>
  <si>
    <t>979081111R00</t>
  </si>
  <si>
    <t>Odvoz suti a vybour. hmot na skládku do 1 km</t>
  </si>
  <si>
    <t>H01</t>
  </si>
  <si>
    <t>Budovy občanské výstavby</t>
  </si>
  <si>
    <t>998011001R00</t>
  </si>
  <si>
    <t>Přesun hmot pro budovy zděné výšky do 6 m</t>
  </si>
  <si>
    <t>H01_</t>
  </si>
  <si>
    <t>S</t>
  </si>
  <si>
    <t>Přesuny sutí</t>
  </si>
  <si>
    <t>28</t>
  </si>
  <si>
    <t>979081121R00</t>
  </si>
  <si>
    <t>Příplatek k odvozu za každý další 1 km</t>
  </si>
  <si>
    <t>S_</t>
  </si>
  <si>
    <t>29</t>
  </si>
  <si>
    <t>979082111R00</t>
  </si>
  <si>
    <t>Vnitrostaveništní doprava suti do 10 m</t>
  </si>
  <si>
    <t>Včetně případného složení na staveništní deponii</t>
  </si>
  <si>
    <t>30</t>
  </si>
  <si>
    <t>979082121R00</t>
  </si>
  <si>
    <t>Příplatek k vnitrost. dopravě suti za dalších 5 m</t>
  </si>
  <si>
    <t>31</t>
  </si>
  <si>
    <t>979990103R00</t>
  </si>
  <si>
    <t>Poplatek za uložení suti - beton, skupina odpadu 170101</t>
  </si>
  <si>
    <t>32</t>
  </si>
  <si>
    <t>979999973R00</t>
  </si>
  <si>
    <t>Poplatek za uložení, zemina a kamení, (skup.170504)</t>
  </si>
  <si>
    <t>Thermoservis - transport s.r.o. Roviny 4 643 00 Brno – Chrlice, ČR IČ: 269 12 643 DIČ: CZ 269 12 64</t>
  </si>
  <si>
    <t>Celkem:</t>
  </si>
  <si>
    <t>Poznámka:</t>
  </si>
  <si>
    <t>Krycí list rozpočtu</t>
  </si>
  <si>
    <t>IČ/DIČ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</si>
  <si>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</si>
  <si>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</si>
  <si>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</si>
  <si>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</si>
  <si>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</si>
  <si>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</si>
  <si>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</si>
  <si>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</si>
  <si>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</si>
  <si>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</si>
  <si>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</si>
  <si>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</si>
  <si>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</si>
  <si>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</si>
  <si>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</si>
  <si>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</si>
  <si>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</si>
  <si>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</si>
  <si>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</si>
  <si>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</si>
  <si>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</si>
  <si>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</si>
  <si>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</si>
  <si>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</si>
  <si>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</si>
  <si>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</si>
  <si>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</si>
  <si>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</si>
  <si>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</si>
  <si>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Základ 0%</t>
  </si>
  <si>
    <t>Základ 15%</t>
  </si>
  <si>
    <t>DPH 15%</t>
  </si>
  <si>
    <t>Celkem bez DPH</t>
  </si>
  <si>
    <t>Základ 21%</t>
  </si>
  <si>
    <t>DPH 21%</t>
  </si>
  <si>
    <t>Celkem včetně DPH</t>
  </si>
  <si>
    <t>Datum, razítko a podpis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</si>
</sst>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24"/>
      <color rgb="FF000000"/>
      <name val="Arial"/>
    </font>
    <font>
      <b val="1"/>
      <i val="0"/>
      <strike val="0"/>
      <u val="none"/>
      <sz val="18"/>
      <color rgb="FF000000"/>
      <name val="Arial"/>
    </font>
    <font>
      <b val="1"/>
      <i val="0"/>
      <strike val="0"/>
      <u val="none"/>
      <sz val="20"/>
      <color rgb="FF000000"/>
      <name val="Arial"/>
    </font>
    <font>
      <b val="1"/>
      <i val="0"/>
      <strike val="0"/>
      <u val="none"/>
      <sz val="11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</fills>
  <borders count="30">
    <border/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top style="medium">
        <color rgb="FF000000"/>
      </top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75">
    <xf xfId="0" fontId="0" numFmtId="4" fillId="0" borderId="0" applyFont="0" applyNumberFormat="0" applyFill="0" applyBorder="0" applyAlignment="0">
      <alignment horizontal="general" vertical="center" textRotation="0" wrapText="false" shrinkToFit="false"/>
    </xf>
    <xf xfId="0" fontId="0" numFmtId="49" fillId="0" borderId="0" applyFont="0" applyNumberFormat="1" applyFill="0" applyBorder="0" applyAlignment="0">
      <alignment horizontal="general" vertical="center" textRotation="0" wrapText="false" shrinkToFit="false"/>
    </xf>
    <xf xfId="0" fontId="0" numFmtId="49" fillId="0" borderId="0" applyFont="0" applyNumberFormat="1" applyFill="0" applyBorder="0" applyAlignment="1">
      <alignment horizontal="right" vertical="center" textRotation="0" wrapText="false" shrinkToFit="false"/>
    </xf>
    <xf xfId="0" fontId="1" numFmtId="49" fillId="0" borderId="0" applyFont="1" applyNumberFormat="1" applyFill="0" applyBorder="0" applyAlignment="1">
      <alignment horizontal="center" vertical="center" textRotation="0" wrapText="false" shrinkToFit="false"/>
    </xf>
    <xf xfId="0" fontId="2" numFmtId="49" fillId="0" borderId="0" applyFont="1" applyNumberFormat="1" applyFill="0" applyBorder="0" applyAlignment="1">
      <alignment horizontal="center" vertical="center" textRotation="0" wrapText="false" shrinkToFit="false"/>
    </xf>
    <xf xfId="0" fontId="0" numFmtId="49" fillId="0" borderId="1" applyFont="0" applyNumberFormat="1" applyFill="0" applyBorder="1" applyAlignment="1">
      <alignment horizontal="left" vertical="center" textRotation="0" wrapText="false" shrinkToFit="false"/>
    </xf>
    <xf xfId="0" fontId="0" numFmtId="49" fillId="0" borderId="2" applyFont="0" applyNumberFormat="1" applyFill="0" applyBorder="1" applyAlignment="1">
      <alignment horizontal="left" vertical="center" textRotation="0" wrapText="false" shrinkToFit="false"/>
    </xf>
    <xf xfId="0" fontId="0" numFmtId="49" fillId="0" borderId="3" applyFont="0" applyNumberFormat="1" applyFill="0" applyBorder="1" applyAlignment="1">
      <alignment horizontal="left" vertical="center" textRotation="0" wrapText="false" shrinkToFit="false"/>
    </xf>
    <xf xfId="0" fontId="0" numFmtId="49" fillId="0" borderId="4" applyFont="0" applyNumberFormat="1" applyFill="0" applyBorder="1" applyAlignment="1">
      <alignment horizontal="left" vertical="center" textRotation="0" wrapText="false" shrinkToFit="false"/>
    </xf>
    <xf xfId="0" fontId="2" numFmtId="49" fillId="0" borderId="4" applyFont="1" applyNumberFormat="1" applyFill="0" applyBorder="1" applyAlignment="1">
      <alignment horizontal="left" vertical="center" textRotation="0" wrapText="false" shrinkToFit="false"/>
    </xf>
    <xf xfId="0" fontId="0" numFmtId="49" fillId="0" borderId="0" applyFont="0" applyNumberFormat="1" applyFill="0" applyBorder="0" applyAlignment="1">
      <alignment horizontal="left" vertical="center" textRotation="0" wrapText="false" shrinkToFit="false"/>
    </xf>
    <xf xfId="0" fontId="0" numFmtId="49" fillId="0" borderId="5" applyFont="0" applyNumberFormat="1" applyFill="0" applyBorder="1" applyAlignment="1">
      <alignment horizontal="left" vertical="center" textRotation="0" wrapText="false" shrinkToFit="false"/>
    </xf>
    <xf xfId="0" fontId="0" numFmtId="49" fillId="0" borderId="6" applyFont="0" applyNumberFormat="1" applyFill="0" applyBorder="1" applyAlignment="1">
      <alignment horizontal="left" vertical="center" textRotation="0" wrapText="false" shrinkToFit="false"/>
    </xf>
    <xf xfId="0" fontId="0" numFmtId="49" fillId="0" borderId="7" applyFont="0" applyNumberFormat="1" applyFill="0" applyBorder="1" applyAlignment="1">
      <alignment horizontal="left" vertical="center" textRotation="0" wrapText="false" shrinkToFit="false"/>
    </xf>
    <xf xfId="0" fontId="0" numFmtId="49" fillId="0" borderId="8" applyFont="0" applyNumberFormat="1" applyFill="0" applyBorder="1" applyAlignment="1">
      <alignment horizontal="left" vertical="center" textRotation="0" wrapText="false" shrinkToFit="false"/>
    </xf>
    <xf xfId="0" fontId="2" numFmtId="49" fillId="0" borderId="9" applyFont="1" applyNumberFormat="1" applyFill="0" applyBorder="1" applyAlignment="1">
      <alignment horizontal="center" vertical="center" textRotation="0" wrapText="true" shrinkToFit="false"/>
    </xf>
    <xf xfId="0" fontId="2" numFmtId="49" fillId="0" borderId="10" applyFont="1" applyNumberFormat="1" applyFill="0" applyBorder="1" applyAlignment="1">
      <alignment horizontal="center" vertical="center" textRotation="0" wrapText="true" shrinkToFit="false"/>
    </xf>
    <xf xfId="0" fontId="2" numFmtId="49" fillId="0" borderId="11" applyFont="1" applyNumberFormat="1" applyFill="0" applyBorder="1" applyAlignment="1">
      <alignment horizontal="center" vertical="center" textRotation="0" wrapText="true" shrinkToFit="false"/>
    </xf>
    <xf xfId="0" fontId="2" numFmtId="49" fillId="0" borderId="12" applyFont="1" applyNumberFormat="1" applyFill="0" applyBorder="1" applyAlignment="1">
      <alignment horizontal="center" vertical="center" textRotation="0" wrapText="true" shrinkToFit="false"/>
    </xf>
    <xf xfId="0" fontId="2" numFmtId="4" fillId="0" borderId="11" applyFont="1" applyNumberFormat="0" applyFill="0" applyBorder="1" applyAlignment="1">
      <alignment horizontal="center" vertical="center" textRotation="0" wrapText="true" shrinkToFit="false"/>
    </xf>
    <xf xfId="0" fontId="2" numFmtId="4" fillId="0" borderId="12" applyFont="1" applyNumberFormat="0" applyFill="0" applyBorder="1" applyAlignment="1">
      <alignment horizontal="center" vertical="center" textRotation="0" wrapText="true" shrinkToFit="false"/>
    </xf>
    <xf xfId="0" fontId="2" numFmtId="4" fillId="0" borderId="13" applyFont="1" applyNumberFormat="0" applyFill="0" applyBorder="1" applyAlignment="1">
      <alignment horizontal="center" vertical="center" textRotation="0" wrapText="true" shrinkToFit="false"/>
    </xf>
    <xf xfId="0" fontId="2" numFmtId="4" fillId="0" borderId="14" applyFont="1" applyNumberFormat="0" applyFill="0" applyBorder="1" applyAlignment="1">
      <alignment horizontal="center" vertical="center" textRotation="0" wrapText="true" shrinkToFit="false"/>
    </xf>
    <xf xfId="0" fontId="2" numFmtId="4" fillId="0" borderId="15" applyFont="1" applyNumberFormat="0" applyFill="0" applyBorder="1" applyAlignment="1">
      <alignment horizontal="center" vertical="center" textRotation="0" wrapText="true" shrinkToFit="false"/>
    </xf>
    <xf xfId="0" fontId="2" numFmtId="4" fillId="0" borderId="16" applyFont="1" applyNumberFormat="0" applyFill="0" applyBorder="1" applyAlignment="1">
      <alignment horizontal="center" vertical="center" textRotation="0" wrapText="true" shrinkToFit="false"/>
    </xf>
    <xf xfId="0" fontId="2" numFmtId="4" fillId="0" borderId="17" applyFont="1" applyNumberFormat="0" applyFill="0" applyBorder="1" applyAlignment="1">
      <alignment horizontal="center" vertical="center" textRotation="0" wrapText="true" shrinkToFit="false"/>
    </xf>
    <xf xfId="0" fontId="2" numFmtId="4" fillId="0" borderId="18" applyFont="1" applyNumberFormat="0" applyFill="0" applyBorder="1" applyAlignment="1">
      <alignment horizontal="center" vertical="center" textRotation="0" wrapText="true" shrinkToFit="false"/>
    </xf>
    <xf xfId="0" fontId="2" numFmtId="4" fillId="0" borderId="19" applyFont="1" applyNumberFormat="0" applyFill="0" applyBorder="1" applyAlignment="1">
      <alignment horizontal="center" vertical="center" textRotation="0" wrapText="true" shrinkToFit="false"/>
    </xf>
    <xf xfId="0" fontId="2" numFmtId="4" fillId="0" borderId="20" applyFont="1" applyNumberFormat="0" applyFill="0" applyBorder="1" applyAlignment="1">
      <alignment horizontal="center" vertical="center" textRotation="0" wrapText="true" shrinkToFit="false"/>
    </xf>
    <xf xfId="0" fontId="2" numFmtId="4" fillId="0" borderId="21" applyFont="1" applyNumberFormat="0" applyFill="0" applyBorder="1" applyAlignment="1">
      <alignment horizontal="center" vertical="center" textRotation="0" wrapText="true" shrinkToFit="false"/>
    </xf>
    <xf xfId="0" fontId="2" numFmtId="4" fillId="2" borderId="0" applyFont="1" applyNumberFormat="0" applyFill="1" applyBorder="0" applyAlignment="0">
      <alignment horizontal="general" vertical="center" textRotation="0" wrapText="false" shrinkToFit="false"/>
    </xf>
    <xf xfId="0" fontId="3" numFmtId="49" fillId="0" borderId="0" applyFont="1" applyNumberFormat="1" applyFill="0" applyBorder="0" applyAlignment="1">
      <alignment horizontal="general" vertical="top" textRotation="0" wrapText="true" shrinkToFit="false"/>
    </xf>
    <xf xfId="0" fontId="3" numFmtId="4" fillId="0" borderId="0" applyFont="1" applyNumberFormat="0" applyFill="0" applyBorder="0" applyAlignment="1">
      <alignment horizontal="general" vertical="top" textRotation="0" wrapText="true" shrinkToFit="false"/>
    </xf>
    <xf xfId="0" fontId="2" numFmtId="49" fillId="2" borderId="0" applyFont="1" applyNumberFormat="1" applyFill="1" applyBorder="0" applyAlignment="1">
      <alignment horizontal="right" vertical="center" textRotation="0" wrapText="false" shrinkToFit="false"/>
    </xf>
    <xf xfId="0" fontId="2" numFmtId="49" fillId="2" borderId="0" applyFont="1" applyNumberFormat="1" applyFill="1" applyBorder="0" applyAlignment="0">
      <alignment horizontal="general" vertical="center" textRotation="0" wrapText="false" shrinkToFit="false"/>
    </xf>
    <xf xfId="0" fontId="2" numFmtId="49" fillId="0" borderId="4" applyFont="1" applyNumberFormat="1" applyFill="0" applyBorder="1" applyAlignment="1">
      <alignment horizontal="right" vertical="center" textRotation="0" wrapText="false" shrinkToFit="false"/>
    </xf>
    <xf xfId="0" fontId="2" numFmtId="49" fillId="0" borderId="4" applyFont="1" applyNumberFormat="1" applyFill="0" applyBorder="1" applyAlignment="0">
      <alignment horizontal="general" vertical="center" textRotation="0" wrapText="false" shrinkToFit="false"/>
    </xf>
    <xf xfId="0" fontId="2" numFmtId="4" fillId="0" borderId="4" applyFont="1" applyNumberFormat="0" applyFill="0" applyBorder="1" applyAlignment="0">
      <alignment horizontal="general" vertical="center" textRotation="0" wrapText="false" shrinkToFit="false"/>
    </xf>
    <xf xfId="0" fontId="4" numFmtId="49" fillId="0" borderId="0" applyFont="1" applyNumberFormat="1" applyFill="0" applyBorder="0" applyAlignment="1">
      <alignment horizontal="left" vertical="center" textRotation="0" wrapText="false" shrinkToFit="false"/>
    </xf>
    <xf xfId="0" fontId="0" numFmtId="49" fillId="0" borderId="0" applyFont="0" applyNumberFormat="1" applyFill="0" applyBorder="0" applyAlignment="1">
      <alignment horizontal="left" vertical="top" textRotation="0" wrapText="true" shrinkToFit="false"/>
    </xf>
    <xf xfId="0" fontId="5" numFmtId="4" fillId="0" borderId="0" applyFont="1" applyNumberFormat="0" applyFill="0" applyBorder="0" applyAlignment="0">
      <alignment horizontal="general" vertical="center" textRotation="0" wrapText="false" shrinkToFit="false"/>
    </xf>
    <xf xfId="0" fontId="0" numFmtId="49" fillId="0" borderId="1" applyFont="0" applyNumberFormat="1" applyFill="0" applyBorder="1" applyAlignment="0">
      <alignment horizontal="general" vertical="center" textRotation="0" wrapText="false" shrinkToFit="false"/>
    </xf>
    <xf xfId="0" fontId="0" numFmtId="49" fillId="0" borderId="2" applyFont="0" applyNumberFormat="1" applyFill="0" applyBorder="1" applyAlignment="0">
      <alignment horizontal="general" vertical="center" textRotation="0" wrapText="false" shrinkToFit="false"/>
    </xf>
    <xf xfId="0" fontId="0" numFmtId="49" fillId="0" borderId="3" applyFont="0" applyNumberFormat="1" applyFill="0" applyBorder="1" applyAlignment="0">
      <alignment horizontal="general" vertical="center" textRotation="0" wrapText="false" shrinkToFit="false"/>
    </xf>
    <xf xfId="0" fontId="0" numFmtId="49" fillId="0" borderId="4" applyFont="0" applyNumberFormat="1" applyFill="0" applyBorder="1" applyAlignment="0">
      <alignment horizontal="general" vertical="center" textRotation="0" wrapText="false" shrinkToFit="false"/>
    </xf>
    <xf xfId="0" fontId="0" numFmtId="49" fillId="0" borderId="5" applyFont="0" applyNumberFormat="1" applyFill="0" applyBorder="1" applyAlignment="0">
      <alignment horizontal="general" vertical="center" textRotation="0" wrapText="false" shrinkToFit="false"/>
    </xf>
    <xf xfId="0" fontId="0" numFmtId="49" fillId="0" borderId="6" applyFont="0" applyNumberFormat="1" applyFill="0" applyBorder="1" applyAlignment="0">
      <alignment horizontal="general" vertical="center" textRotation="0" wrapText="false" shrinkToFit="false"/>
    </xf>
    <xf xfId="0" fontId="0" numFmtId="49" fillId="0" borderId="7" applyFont="0" applyNumberFormat="1" applyFill="0" applyBorder="1" applyAlignment="0">
      <alignment horizontal="general" vertical="center" textRotation="0" wrapText="false" shrinkToFit="false"/>
    </xf>
    <xf xfId="0" fontId="0" numFmtId="1" fillId="0" borderId="7" applyFont="0" applyNumberFormat="1" applyFill="0" applyBorder="1" applyAlignment="1">
      <alignment horizontal="left" vertical="center" textRotation="0" wrapText="false" shrinkToFit="false"/>
    </xf>
    <xf xfId="0" fontId="0" numFmtId="49" fillId="0" borderId="8" applyFont="0" applyNumberFormat="1" applyFill="0" applyBorder="1" applyAlignment="0">
      <alignment horizontal="general" vertical="center" textRotation="0" wrapText="false" shrinkToFit="false"/>
    </xf>
    <xf xfId="0" fontId="5" numFmtId="4" fillId="0" borderId="22" applyFont="1" applyNumberFormat="0" applyFill="0" applyBorder="1" applyAlignment="0">
      <alignment horizontal="general" vertical="center" textRotation="0" wrapText="false" shrinkToFit="false"/>
    </xf>
    <xf xfId="0" fontId="5" numFmtId="4" fillId="0" borderId="23" applyFont="1" applyNumberFormat="0" applyFill="0" applyBorder="1" applyAlignment="0">
      <alignment horizontal="general" vertical="center" textRotation="0" wrapText="false" shrinkToFit="false"/>
    </xf>
    <xf xfId="0" fontId="5" numFmtId="4" fillId="0" borderId="24" applyFont="1" applyNumberFormat="0" applyFill="0" applyBorder="1" applyAlignment="0">
      <alignment horizontal="general" vertical="center" textRotation="0" wrapText="false" shrinkToFit="false"/>
    </xf>
    <xf xfId="0" fontId="6" numFmtId="4" fillId="2" borderId="22" applyFont="1" applyNumberFormat="0" applyFill="1" applyBorder="1" applyAlignment="0">
      <alignment horizontal="general" vertical="center" textRotation="0" wrapText="false" shrinkToFit="false"/>
    </xf>
    <xf xfId="0" fontId="6" numFmtId="4" fillId="2" borderId="25" applyFont="1" applyNumberFormat="0" applyFill="1" applyBorder="1" applyAlignment="0">
      <alignment horizontal="general" vertical="center" textRotation="0" wrapText="false" shrinkToFit="false"/>
    </xf>
    <xf xfId="0" fontId="6" numFmtId="4" fillId="2" borderId="23" applyFont="1" applyNumberFormat="0" applyFill="1" applyBorder="1" applyAlignment="0">
      <alignment horizontal="general" vertical="center" textRotation="0" wrapText="false" shrinkToFit="false"/>
    </xf>
    <xf xfId="0" fontId="5" numFmtId="4" fillId="0" borderId="15" applyFont="1" applyNumberFormat="0" applyFill="0" applyBorder="1" applyAlignment="0">
      <alignment horizontal="general" vertical="center" textRotation="0" wrapText="false" shrinkToFit="false"/>
    </xf>
    <xf xfId="0" fontId="5" numFmtId="4" fillId="0" borderId="26" applyFont="1" applyNumberFormat="0" applyFill="0" applyBorder="1" applyAlignment="0">
      <alignment horizontal="general" vertical="center" textRotation="0" wrapText="false" shrinkToFit="false"/>
    </xf>
    <xf xfId="0" fontId="5" numFmtId="4" fillId="0" borderId="27" applyFont="1" applyNumberFormat="0" applyFill="0" applyBorder="1" applyAlignment="0">
      <alignment horizontal="general" vertical="center" textRotation="0" wrapText="false" shrinkToFit="false"/>
    </xf>
    <xf xfId="0" fontId="5" numFmtId="4" fillId="0" borderId="13" applyFont="1" applyNumberFormat="0" applyFill="0" applyBorder="1" applyAlignment="0">
      <alignment horizontal="general" vertical="center" textRotation="0" wrapText="false" shrinkToFit="false"/>
    </xf>
    <xf xfId="0" fontId="5" numFmtId="4" fillId="0" borderId="14" applyFont="1" applyNumberFormat="0" applyFill="0" applyBorder="1" applyAlignment="0">
      <alignment horizontal="general" vertical="center" textRotation="0" wrapText="false" shrinkToFit="false"/>
    </xf>
    <xf xfId="0" fontId="5" numFmtId="4" fillId="0" borderId="18" applyFont="1" applyNumberFormat="0" applyFill="0" applyBorder="1" applyAlignment="0">
      <alignment horizontal="general" vertical="center" textRotation="0" wrapText="false" shrinkToFit="false"/>
    </xf>
    <xf xfId="0" fontId="5" numFmtId="4" fillId="0" borderId="28" applyFont="1" applyNumberFormat="0" applyFill="0" applyBorder="1" applyAlignment="0">
      <alignment horizontal="general" vertical="center" textRotation="0" wrapText="false" shrinkToFit="false"/>
    </xf>
    <xf xfId="0" fontId="5" numFmtId="4" fillId="0" borderId="29" applyFont="1" applyNumberFormat="0" applyFill="0" applyBorder="1" applyAlignment="0">
      <alignment horizontal="general" vertical="center" textRotation="0" wrapText="false" shrinkToFit="false"/>
    </xf>
    <xf xfId="0" fontId="6" numFmtId="49" fillId="0" borderId="23" applyFont="1" applyNumberFormat="1" applyFill="0" applyBorder="1" applyAlignment="0">
      <alignment horizontal="general" vertical="center" textRotation="0" wrapText="false" shrinkToFit="false"/>
    </xf>
    <xf xfId="0" fontId="6" numFmtId="4" fillId="0" borderId="24" applyFont="1" applyNumberFormat="0" applyFill="0" applyBorder="1" applyAlignment="1">
      <alignment horizontal="center" vertical="center" textRotation="0" wrapText="false" shrinkToFit="false"/>
    </xf>
    <xf xfId="0" fontId="6" numFmtId="4" fillId="0" borderId="22" applyFont="1" applyNumberFormat="0" applyFill="0" applyBorder="1" applyAlignment="0">
      <alignment horizontal="general" vertical="center" textRotation="0" wrapText="false" shrinkToFit="false"/>
    </xf>
    <xf xfId="0" fontId="6" numFmtId="4" fillId="0" borderId="23" applyFont="1" applyNumberFormat="0" applyFill="0" applyBorder="1" applyAlignment="0">
      <alignment horizontal="general" vertical="center" textRotation="0" wrapText="false" shrinkToFit="false"/>
    </xf>
    <xf xfId="0" fontId="6" numFmtId="4" fillId="0" borderId="0" applyFont="1" applyNumberFormat="0" applyFill="0" applyBorder="0" applyAlignment="0">
      <alignment horizontal="general" vertical="center" textRotation="0" wrapText="false" shrinkToFit="false"/>
    </xf>
    <xf xfId="0" fontId="7" numFmtId="49" fillId="0" borderId="0" applyFont="1" applyNumberFormat="1" applyFill="0" applyBorder="0" applyAlignment="1">
      <alignment horizontal="center" vertical="center" textRotation="0" wrapText="false" shrinkToFit="false"/>
    </xf>
    <xf xfId="0" fontId="8" numFmtId="49" fillId="0" borderId="0" applyFont="1" applyNumberFormat="1" applyFill="0" applyBorder="0" applyAlignment="1">
      <alignment horizontal="center" vertical="center" textRotation="0" wrapText="false" shrinkToFit="false"/>
    </xf>
    <xf xfId="0" fontId="9" numFmtId="49" fillId="2" borderId="24" applyFont="1" applyNumberFormat="1" applyFill="1" applyBorder="1" applyAlignment="1">
      <alignment horizontal="center" vertical="center" textRotation="0" wrapText="false" shrinkToFit="false"/>
    </xf>
    <xf xfId="0" fontId="10" numFmtId="49" fillId="0" borderId="22" applyFont="1" applyNumberFormat="1" applyFill="0" applyBorder="1" applyAlignment="0">
      <alignment horizontal="general" vertical="center" textRotation="0" wrapText="false" shrinkToFit="false"/>
    </xf>
    <xf xfId="0" fontId="4" numFmtId="4" fillId="0" borderId="0" applyFont="1" applyNumberFormat="0" applyFill="0" applyBorder="0" applyAlignment="1">
      <alignment horizontal="left" vertical="center" textRotation="0" wrapText="false" shrinkToFit="false"/>
    </xf>
    <xf xfId="0" fontId="0" numFmtId="4" fillId="0" borderId="0" applyFont="0" applyNumberFormat="0" applyFill="0" applyBorder="0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V67"/>
  <sheetViews>
    <sheetView tabSelected="1" workbookViewId="0" showGridLines="true" showRowColHeaders="1">
      <selection activeCell="A67" sqref="A67"/>
    </sheetView>
  </sheetViews>
  <sheetFormatPr defaultRowHeight="14.4" defaultColWidth="12.14" outlineLevelRow="0" outlineLevelCol="0"/>
  <cols>
    <col min="1" max="1" width="3.72" customWidth="true" style="2"/>
    <col min="2" max="2" width="6.86" customWidth="true" style="1"/>
    <col min="3" max="3" width="13.8" customWidth="true" style="1"/>
    <col min="4" max="4" width="54.33" customWidth="true" style="0"/>
    <col min="5" max="5" width="4.29" customWidth="true" style="0"/>
    <col min="6" max="6" width="12.87" customWidth="true" style="0"/>
    <col min="7" max="7" width="12.01" customWidth="true" style="0"/>
    <col min="8" max="8" width="14.3" customWidth="true" style="0"/>
    <col min="9" max="9" width="14.3" customWidth="true" style="0"/>
    <col min="10" max="10" width="14.3" customWidth="true" style="0"/>
    <col min="11" max="11" width="11.72" customWidth="true" style="0"/>
    <col min="12" max="12" width="11.72" customWidth="true" style="0"/>
    <col min="13" max="13" width="11.72" customWidth="true" style="0"/>
    <col min="14" max="14" width="9.10" hidden="true" customWidth="true" style="0"/>
    <col min="15" max="15" width="9.10" hidden="true" customWidth="true" style="0"/>
    <col min="16" max="16" width="9.10" hidden="true" customWidth="true" style="0"/>
    <col min="17" max="17" width="9.10" hidden="true" customWidth="true" style="0"/>
    <col min="18" max="18" width="9.10" hidden="true" customWidth="true" style="0"/>
    <col min="19" max="19" width="9.10" hidden="true" customWidth="true" style="0"/>
    <col min="20" max="20" width="9.10" hidden="true" customWidth="true" style="0"/>
    <col min="21" max="21" width="9.10" hidden="true" customWidth="true" style="0"/>
    <col min="22" max="22" width="9.10" hidden="true" customWidth="true" style="0"/>
    <col min="23" max="23" width="9.10" hidden="true" customWidth="true" style="0"/>
    <col min="24" max="24" width="9.10" hidden="true" customWidth="true" style="0"/>
    <col min="25" max="25" width="9.10" hidden="true" customWidth="true" style="0"/>
    <col min="26" max="26" width="9.10" hidden="true" customWidth="true" style="0"/>
    <col min="27" max="27" width="9.10" hidden="true" customWidth="true" style="0"/>
    <col min="28" max="28" width="9.10" hidden="true" customWidth="true" style="0"/>
    <col min="29" max="29" width="9.10" hidden="true" customWidth="true" style="0"/>
    <col min="30" max="30" width="9.10" hidden="true" customWidth="true" style="0"/>
    <col min="31" max="31" width="9.10" hidden="true" customWidth="true" style="0"/>
    <col min="32" max="32" width="9.10" hidden="true" customWidth="true" style="0"/>
    <col min="33" max="33" width="9.10" hidden="true" customWidth="true" style="0"/>
    <col min="34" max="34" width="9.10" hidden="true" customWidth="true" style="0"/>
    <col min="35" max="35" width="9.10" hidden="true" customWidth="true" style="0"/>
    <col min="36" max="36" width="9.10" hidden="true" customWidth="true" style="0"/>
    <col min="37" max="37" width="9.10" hidden="true" customWidth="true" style="0"/>
    <col min="38" max="38" width="9.10" hidden="true" customWidth="true" style="0"/>
    <col min="39" max="39" width="9.10" hidden="true" customWidth="true" style="0"/>
    <col min="40" max="40" width="9.10" hidden="true" customWidth="true" style="0"/>
    <col min="41" max="41" width="9.10" hidden="true" customWidth="true" style="0"/>
    <col min="42" max="42" width="9.10" hidden="true" customWidth="true" style="0"/>
    <col min="43" max="43" width="9.10" hidden="true" customWidth="true" style="0"/>
    <col min="44" max="44" width="9.10" hidden="true" customWidth="true" style="0"/>
    <col min="45" max="45" width="9.10" hidden="true" customWidth="true" style="0"/>
    <col min="46" max="46" width="9.10" hidden="true" customWidth="true" style="0"/>
    <col min="47" max="47" width="9.10" hidden="true" customWidth="true" style="0"/>
    <col min="48" max="48" width="9.10" hidden="true" customWidth="true" style="0"/>
  </cols>
  <sheetData>
    <row r="1" spans="1:48" customHeight="1" ht="25.5">
      <c r="A1" s="3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48" customHeight="1" ht="25.5">
      <c r="A2" s="5" t="s">
        <v>1</v>
      </c>
      <c r="B2" s="8"/>
      <c r="C2" s="8"/>
      <c r="D2" s="9" t="s">
        <v>2</v>
      </c>
      <c r="E2" s="8" t="s">
        <v>3</v>
      </c>
      <c r="F2" s="8"/>
      <c r="G2" s="8"/>
      <c r="H2" s="8"/>
      <c r="I2" s="8" t="s">
        <v>4</v>
      </c>
      <c r="J2" s="8"/>
      <c r="K2" s="8"/>
      <c r="L2" s="8"/>
      <c r="M2" s="12"/>
    </row>
    <row r="3" spans="1:48" customHeight="1" ht="25.5">
      <c r="A3" s="6" t="s">
        <v>5</v>
      </c>
      <c r="B3" s="10"/>
      <c r="C3" s="10"/>
      <c r="D3" s="10"/>
      <c r="E3" s="10" t="s">
        <v>6</v>
      </c>
      <c r="F3" s="10"/>
      <c r="G3" s="10" t="s">
        <v>7</v>
      </c>
      <c r="H3" s="10"/>
      <c r="I3" s="10" t="s">
        <v>8</v>
      </c>
      <c r="J3" s="10"/>
      <c r="K3" s="10"/>
      <c r="L3" s="10"/>
      <c r="M3" s="13"/>
    </row>
    <row r="4" spans="1:48" customHeight="1" ht="25.5">
      <c r="A4" s="6" t="s">
        <v>9</v>
      </c>
      <c r="B4" s="10"/>
      <c r="C4" s="10"/>
      <c r="D4" s="10"/>
      <c r="E4" s="10" t="s">
        <v>10</v>
      </c>
      <c r="F4" s="10"/>
      <c r="G4" s="10"/>
      <c r="H4" s="10"/>
      <c r="I4" s="10" t="s">
        <v>11</v>
      </c>
      <c r="J4" s="10"/>
      <c r="K4" s="10"/>
      <c r="L4" s="10"/>
      <c r="M4" s="13"/>
    </row>
    <row r="5" spans="1:48" customHeight="1" ht="25.5">
      <c r="A5" s="7" t="s">
        <v>12</v>
      </c>
      <c r="B5" s="11"/>
      <c r="C5" s="11"/>
      <c r="D5" s="11"/>
      <c r="E5" s="11" t="s">
        <v>13</v>
      </c>
      <c r="F5" s="11"/>
      <c r="G5" s="11" t="s">
        <v>7</v>
      </c>
      <c r="H5" s="11"/>
      <c r="I5" s="11" t="s">
        <v>14</v>
      </c>
      <c r="J5" s="11"/>
      <c r="K5" s="11"/>
      <c r="L5" s="11"/>
      <c r="M5" s="14"/>
    </row>
    <row r="6" spans="1:48">
      <c r="A6" s="15" t="s">
        <v>15</v>
      </c>
      <c r="B6" s="17" t="s">
        <v>16</v>
      </c>
      <c r="C6" s="17" t="s">
        <v>17</v>
      </c>
      <c r="D6" s="19" t="s">
        <v>18</v>
      </c>
      <c r="E6" s="19" t="s">
        <v>19</v>
      </c>
      <c r="F6" s="19" t="s">
        <v>20</v>
      </c>
      <c r="G6" s="21" t="s">
        <v>21</v>
      </c>
      <c r="H6" s="23" t="s">
        <v>22</v>
      </c>
      <c r="I6" s="21"/>
      <c r="J6" s="26"/>
      <c r="K6" s="23" t="s">
        <v>23</v>
      </c>
      <c r="L6" s="26"/>
      <c r="M6" s="28" t="s">
        <v>24</v>
      </c>
      <c r="R6"/>
      <c r="Z6"/>
    </row>
    <row r="7" spans="1:48">
      <c r="A7" s="16"/>
      <c r="B7" s="18"/>
      <c r="C7" s="18"/>
      <c r="D7" s="20" t="s">
        <v>25</v>
      </c>
      <c r="E7" s="20"/>
      <c r="F7" s="20"/>
      <c r="G7" s="22"/>
      <c r="H7" s="24" t="s">
        <v>26</v>
      </c>
      <c r="I7" s="25" t="s">
        <v>27</v>
      </c>
      <c r="J7" s="27" t="s">
        <v>28</v>
      </c>
      <c r="K7" s="24" t="s">
        <v>29</v>
      </c>
      <c r="L7" s="27" t="s">
        <v>28</v>
      </c>
      <c r="M7" s="29"/>
      <c r="P7" s="30" t="s">
        <v>30</v>
      </c>
      <c r="Q7" s="30" t="s">
        <v>31</v>
      </c>
      <c r="R7" s="30" t="s">
        <v>32</v>
      </c>
      <c r="S7" s="30" t="s">
        <v>33</v>
      </c>
      <c r="T7" s="30" t="s">
        <v>34</v>
      </c>
      <c r="U7" s="30" t="s">
        <v>35</v>
      </c>
      <c r="V7" s="30" t="s">
        <v>36</v>
      </c>
      <c r="W7" s="30" t="s">
        <v>37</v>
      </c>
      <c r="X7" s="30" t="s">
        <v>38</v>
      </c>
      <c r="Z7"/>
    </row>
    <row r="8" spans="1:48">
      <c r="A8" s="33"/>
      <c r="B8" s="34"/>
      <c r="C8" s="34" t="s">
        <v>39</v>
      </c>
      <c r="D8" s="30" t="s">
        <v>40</v>
      </c>
      <c r="E8" s="30"/>
      <c r="F8" s="30"/>
      <c r="G8" s="30"/>
      <c r="H8" s="30">
        <f>SUM(H9:H9)</f>
        <v>0</v>
      </c>
      <c r="I8" s="30">
        <f>SUM(I9:I9)</f>
        <v>0</v>
      </c>
      <c r="J8" s="30">
        <f>H8+I8</f>
        <v>0</v>
      </c>
      <c r="K8" s="30"/>
      <c r="L8" s="30">
        <f>SUM(L9:L9)</f>
        <v>0</v>
      </c>
      <c r="M8" s="30"/>
      <c r="P8" s="30">
        <f>IF(Q8="PR",J8,SUM(O9:O9))</f>
        <v>0</v>
      </c>
      <c r="Q8" s="30" t="s">
        <v>41</v>
      </c>
      <c r="R8" s="30">
        <f>IF(Q8="HS",H8,0)</f>
        <v>0</v>
      </c>
      <c r="S8" s="30">
        <f>IF(Q8="HS",I8-P8,0)</f>
        <v>0</v>
      </c>
      <c r="T8" s="30">
        <f>IF(Q8="PS",H8,0)</f>
        <v>0</v>
      </c>
      <c r="U8" s="30">
        <f>IF(Q8="PS",I8-P8,0)</f>
        <v>0</v>
      </c>
      <c r="V8" s="30">
        <f>IF(Q8="MP",H8,0)</f>
        <v>0</v>
      </c>
      <c r="W8" s="30">
        <f>IF(Q8="MP",I8-P8,0)</f>
        <v>0</v>
      </c>
      <c r="X8" s="30">
        <f>IF(Q8="OM",H8,0)</f>
        <v>0</v>
      </c>
      <c r="Y8" s="30">
        <v>13</v>
      </c>
      <c r="Z8"/>
      <c r="AI8">
        <f>SUM(Z9:Z9)</f>
        <v>0</v>
      </c>
      <c r="AJ8">
        <f>SUM(AA9:AA9)</f>
        <v>0</v>
      </c>
      <c r="AK8">
        <f>SUM(AB9:AB9)</f>
        <v>0</v>
      </c>
    </row>
    <row r="9" spans="1:48">
      <c r="A9" s="2" t="s">
        <v>42</v>
      </c>
      <c r="B9" s="1"/>
      <c r="C9" s="1" t="s">
        <v>43</v>
      </c>
      <c r="D9" t="s">
        <v>44</v>
      </c>
      <c r="E9" t="s">
        <v>45</v>
      </c>
      <c r="F9">
        <v>2</v>
      </c>
      <c r="G9">
        <v>0</v>
      </c>
      <c r="H9">
        <f>F9*AE9</f>
        <v>0</v>
      </c>
      <c r="I9">
        <f>J9-H9</f>
        <v>0</v>
      </c>
      <c r="J9">
        <f>F9*G9</f>
        <v>0</v>
      </c>
      <c r="K9">
        <v>0</v>
      </c>
      <c r="L9">
        <f>F9*K9</f>
        <v>0</v>
      </c>
      <c r="M9" t="s">
        <v>46</v>
      </c>
      <c r="N9">
        <v>1</v>
      </c>
      <c r="O9">
        <f>IF(N9=5,I9,0)</f>
        <v>0</v>
      </c>
      <c r="Z9">
        <f>IF(AD9=0,J9,0)</f>
        <v>0</v>
      </c>
      <c r="AA9">
        <f>IF(AD9=15,J9,0)</f>
        <v>0</v>
      </c>
      <c r="AB9">
        <f>IF(AD9=21,J9,0)</f>
        <v>0</v>
      </c>
      <c r="AD9">
        <v>21</v>
      </c>
      <c r="AE9">
        <f>G9*AG9</f>
        <v>0</v>
      </c>
      <c r="AF9">
        <f>G9*(1-AG9)</f>
        <v>0</v>
      </c>
      <c r="AG9">
        <v>0</v>
      </c>
      <c r="AM9">
        <f>F9*AE9</f>
        <v>0</v>
      </c>
      <c r="AN9">
        <f>F9*AF9</f>
        <v>0</v>
      </c>
      <c r="AO9" t="s">
        <v>47</v>
      </c>
      <c r="AP9" t="s">
        <v>48</v>
      </c>
      <c r="AQ9" s="30" t="s">
        <v>49</v>
      </c>
    </row>
    <row r="10" spans="1:48" customHeight="1" ht="12.75">
      <c r="C10" s="31" t="s">
        <v>50</v>
      </c>
      <c r="D10" s="32" t="s">
        <v>51</v>
      </c>
      <c r="E10" s="32"/>
      <c r="F10" s="32"/>
      <c r="G10" s="32"/>
      <c r="H10" s="32"/>
      <c r="I10" s="32"/>
      <c r="J10" s="32"/>
      <c r="K10" s="32"/>
      <c r="L10" s="32"/>
      <c r="M10" s="32"/>
    </row>
    <row r="11" spans="1:48">
      <c r="A11" s="33"/>
      <c r="B11" s="34"/>
      <c r="C11" s="34" t="s">
        <v>52</v>
      </c>
      <c r="D11" s="30" t="s">
        <v>53</v>
      </c>
      <c r="E11" s="30"/>
      <c r="F11" s="30"/>
      <c r="G11" s="30"/>
      <c r="H11" s="30">
        <f>SUM(H12:H15)</f>
        <v>0</v>
      </c>
      <c r="I11" s="30">
        <f>SUM(I12:I15)</f>
        <v>0</v>
      </c>
      <c r="J11" s="30">
        <f>H11+I11</f>
        <v>0</v>
      </c>
      <c r="K11" s="30"/>
      <c r="L11" s="30">
        <f>SUM(L12:L15)</f>
        <v>0</v>
      </c>
      <c r="M11" s="30"/>
      <c r="P11" s="30">
        <f>IF(Q11="PR",J11,SUM(O12:O15))</f>
        <v>0</v>
      </c>
      <c r="Q11" s="30" t="s">
        <v>41</v>
      </c>
      <c r="R11" s="30">
        <f>IF(Q11="HS",H11,0)</f>
        <v>0</v>
      </c>
      <c r="S11" s="30">
        <f>IF(Q11="HS",I11-P11,0)</f>
        <v>0</v>
      </c>
      <c r="T11" s="30">
        <f>IF(Q11="PS",H11,0)</f>
        <v>0</v>
      </c>
      <c r="U11" s="30">
        <f>IF(Q11="PS",I11-P11,0)</f>
        <v>0</v>
      </c>
      <c r="V11" s="30">
        <f>IF(Q11="MP",H11,0)</f>
        <v>0</v>
      </c>
      <c r="W11" s="30">
        <f>IF(Q11="MP",I11-P11,0)</f>
        <v>0</v>
      </c>
      <c r="X11" s="30">
        <f>IF(Q11="OM",H11,0)</f>
        <v>0</v>
      </c>
      <c r="Y11" s="30">
        <v>16</v>
      </c>
      <c r="AI11">
        <f>SUM(Z12:Z15)</f>
        <v>0</v>
      </c>
      <c r="AJ11">
        <f>SUM(AA12:AA15)</f>
        <v>0</v>
      </c>
      <c r="AK11">
        <f>SUM(AB12:AB15)</f>
        <v>0</v>
      </c>
    </row>
    <row r="12" spans="1:48">
      <c r="A12" s="2" t="s">
        <v>54</v>
      </c>
      <c r="B12" s="1"/>
      <c r="C12" s="1" t="s">
        <v>55</v>
      </c>
      <c r="D12" t="s">
        <v>56</v>
      </c>
      <c r="E12" t="s">
        <v>45</v>
      </c>
      <c r="F12">
        <v>2</v>
      </c>
      <c r="G12">
        <v>0</v>
      </c>
      <c r="H12">
        <f>F12*AE12</f>
        <v>0</v>
      </c>
      <c r="I12">
        <f>J12-H12</f>
        <v>0</v>
      </c>
      <c r="J12">
        <f>F12*G12</f>
        <v>0</v>
      </c>
      <c r="K12">
        <v>0</v>
      </c>
      <c r="L12">
        <f>F12*K12</f>
        <v>0</v>
      </c>
      <c r="M12" t="s">
        <v>46</v>
      </c>
      <c r="N12">
        <v>1</v>
      </c>
      <c r="O12">
        <f>IF(N12=5,I12,0)</f>
        <v>0</v>
      </c>
      <c r="Z12">
        <f>IF(AD12=0,J12,0)</f>
        <v>0</v>
      </c>
      <c r="AA12">
        <f>IF(AD12=15,J12,0)</f>
        <v>0</v>
      </c>
      <c r="AB12">
        <f>IF(AD12=21,J12,0)</f>
        <v>0</v>
      </c>
      <c r="AD12">
        <v>21</v>
      </c>
      <c r="AE12">
        <f>G12*AG12</f>
        <v>0</v>
      </c>
      <c r="AF12">
        <f>G12*(1-AG12)</f>
        <v>0</v>
      </c>
      <c r="AG12">
        <v>0</v>
      </c>
      <c r="AM12">
        <f>F12*AE12</f>
        <v>0</v>
      </c>
      <c r="AN12">
        <f>F12*AF12</f>
        <v>0</v>
      </c>
      <c r="AO12" t="s">
        <v>57</v>
      </c>
      <c r="AP12" t="s">
        <v>48</v>
      </c>
      <c r="AQ12" s="30" t="s">
        <v>49</v>
      </c>
    </row>
    <row r="13" spans="1:48">
      <c r="A13" s="2" t="s">
        <v>58</v>
      </c>
      <c r="B13" s="1"/>
      <c r="C13" s="1" t="s">
        <v>59</v>
      </c>
      <c r="D13" t="s">
        <v>60</v>
      </c>
      <c r="E13" t="s">
        <v>45</v>
      </c>
      <c r="F13">
        <v>12</v>
      </c>
      <c r="G13">
        <v>0</v>
      </c>
      <c r="H13">
        <f>F13*AE13</f>
        <v>0</v>
      </c>
      <c r="I13">
        <f>J13-H13</f>
        <v>0</v>
      </c>
      <c r="J13">
        <f>F13*G13</f>
        <v>0</v>
      </c>
      <c r="K13">
        <v>0</v>
      </c>
      <c r="L13">
        <f>F13*K13</f>
        <v>0</v>
      </c>
      <c r="M13" t="s">
        <v>46</v>
      </c>
      <c r="N13">
        <v>1</v>
      </c>
      <c r="O13">
        <f>IF(N13=5,I13,0)</f>
        <v>0</v>
      </c>
      <c r="Z13">
        <f>IF(AD13=0,J13,0)</f>
        <v>0</v>
      </c>
      <c r="AA13">
        <f>IF(AD13=15,J13,0)</f>
        <v>0</v>
      </c>
      <c r="AB13">
        <f>IF(AD13=21,J13,0)</f>
        <v>0</v>
      </c>
      <c r="AD13">
        <v>21</v>
      </c>
      <c r="AE13">
        <f>G13*AG13</f>
        <v>0</v>
      </c>
      <c r="AF13">
        <f>G13*(1-AG13)</f>
        <v>0</v>
      </c>
      <c r="AG13">
        <v>0</v>
      </c>
      <c r="AM13">
        <f>F13*AE13</f>
        <v>0</v>
      </c>
      <c r="AN13">
        <f>F13*AF13</f>
        <v>0</v>
      </c>
      <c r="AO13" t="s">
        <v>57</v>
      </c>
      <c r="AP13" t="s">
        <v>48</v>
      </c>
      <c r="AQ13" s="30" t="s">
        <v>49</v>
      </c>
    </row>
    <row r="14" spans="1:48" customHeight="1" ht="12.75">
      <c r="C14" s="31" t="s">
        <v>50</v>
      </c>
      <c r="D14" s="32" t="s">
        <v>61</v>
      </c>
      <c r="E14" s="32"/>
      <c r="F14" s="32"/>
      <c r="G14" s="32"/>
      <c r="H14" s="32"/>
      <c r="I14" s="32"/>
      <c r="J14" s="32"/>
      <c r="K14" s="32"/>
      <c r="L14" s="32"/>
      <c r="M14" s="32"/>
    </row>
    <row r="15" spans="1:48">
      <c r="A15" s="2" t="s">
        <v>62</v>
      </c>
      <c r="B15" s="1"/>
      <c r="C15" s="1" t="s">
        <v>63</v>
      </c>
      <c r="D15" t="s">
        <v>64</v>
      </c>
      <c r="E15" t="s">
        <v>45</v>
      </c>
      <c r="F15">
        <v>2</v>
      </c>
      <c r="G15">
        <v>0</v>
      </c>
      <c r="H15">
        <f>F15*AE15</f>
        <v>0</v>
      </c>
      <c r="I15">
        <f>J15-H15</f>
        <v>0</v>
      </c>
      <c r="J15">
        <f>F15*G15</f>
        <v>0</v>
      </c>
      <c r="K15">
        <v>0</v>
      </c>
      <c r="L15">
        <f>F15*K15</f>
        <v>0</v>
      </c>
      <c r="M15" t="s">
        <v>46</v>
      </c>
      <c r="N15">
        <v>1</v>
      </c>
      <c r="O15">
        <f>IF(N15=5,I15,0)</f>
        <v>0</v>
      </c>
      <c r="Z15">
        <f>IF(AD15=0,J15,0)</f>
        <v>0</v>
      </c>
      <c r="AA15">
        <f>IF(AD15=15,J15,0)</f>
        <v>0</v>
      </c>
      <c r="AB15">
        <f>IF(AD15=21,J15,0)</f>
        <v>0</v>
      </c>
      <c r="AD15">
        <v>21</v>
      </c>
      <c r="AE15">
        <f>G15*AG15</f>
        <v>0</v>
      </c>
      <c r="AF15">
        <f>G15*(1-AG15)</f>
        <v>0</v>
      </c>
      <c r="AG15">
        <v>0</v>
      </c>
      <c r="AM15">
        <f>F15*AE15</f>
        <v>0</v>
      </c>
      <c r="AN15">
        <f>F15*AF15</f>
        <v>0</v>
      </c>
      <c r="AO15" t="s">
        <v>57</v>
      </c>
      <c r="AP15" t="s">
        <v>48</v>
      </c>
      <c r="AQ15" s="30" t="s">
        <v>49</v>
      </c>
    </row>
    <row r="16" spans="1:48">
      <c r="A16" s="33"/>
      <c r="B16" s="34"/>
      <c r="C16" s="34" t="s">
        <v>65</v>
      </c>
      <c r="D16" s="30" t="s">
        <v>66</v>
      </c>
      <c r="E16" s="30"/>
      <c r="F16" s="30"/>
      <c r="G16" s="30"/>
      <c r="H16" s="30">
        <f>SUM(H17:H21)</f>
        <v>0</v>
      </c>
      <c r="I16" s="30">
        <f>SUM(I17:I21)</f>
        <v>0</v>
      </c>
      <c r="J16" s="30">
        <f>H16+I16</f>
        <v>0</v>
      </c>
      <c r="K16" s="30"/>
      <c r="L16" s="30">
        <f>SUM(L17:L21)</f>
        <v>6.710100000000001</v>
      </c>
      <c r="M16" s="30"/>
      <c r="P16" s="30">
        <f>IF(Q16="PR",J16,SUM(O17:O21))</f>
        <v>0</v>
      </c>
      <c r="Q16" s="30" t="s">
        <v>41</v>
      </c>
      <c r="R16" s="30">
        <f>IF(Q16="HS",H16,0)</f>
        <v>0</v>
      </c>
      <c r="S16" s="30">
        <f>IF(Q16="HS",I16-P16,0)</f>
        <v>0</v>
      </c>
      <c r="T16" s="30">
        <f>IF(Q16="PS",H16,0)</f>
        <v>0</v>
      </c>
      <c r="U16" s="30">
        <f>IF(Q16="PS",I16-P16,0)</f>
        <v>0</v>
      </c>
      <c r="V16" s="30">
        <f>IF(Q16="MP",H16,0)</f>
        <v>0</v>
      </c>
      <c r="W16" s="30">
        <f>IF(Q16="MP",I16-P16,0)</f>
        <v>0</v>
      </c>
      <c r="X16" s="30">
        <f>IF(Q16="OM",H16,0)</f>
        <v>0</v>
      </c>
      <c r="Y16" s="30">
        <v>27</v>
      </c>
      <c r="AI16">
        <f>SUM(Z17:Z21)</f>
        <v>0</v>
      </c>
      <c r="AJ16">
        <f>SUM(AA17:AA21)</f>
        <v>0</v>
      </c>
      <c r="AK16">
        <f>SUM(AB17:AB21)</f>
        <v>0</v>
      </c>
    </row>
    <row r="17" spans="1:48">
      <c r="A17" s="2" t="s">
        <v>67</v>
      </c>
      <c r="B17" s="1"/>
      <c r="C17" s="1" t="s">
        <v>68</v>
      </c>
      <c r="D17" t="s">
        <v>69</v>
      </c>
      <c r="E17" t="s">
        <v>70</v>
      </c>
      <c r="F17">
        <v>10</v>
      </c>
      <c r="G17">
        <v>0</v>
      </c>
      <c r="H17">
        <f>F17*AE17</f>
        <v>0</v>
      </c>
      <c r="I17">
        <f>J17-H17</f>
        <v>0</v>
      </c>
      <c r="J17">
        <f>F17*G17</f>
        <v>0</v>
      </c>
      <c r="K17">
        <v>0.0392</v>
      </c>
      <c r="L17">
        <f>F17*K17</f>
        <v>0.392</v>
      </c>
      <c r="M17" t="s">
        <v>46</v>
      </c>
      <c r="N17">
        <v>1</v>
      </c>
      <c r="O17">
        <f>IF(N17=5,I17,0)</f>
        <v>0</v>
      </c>
      <c r="Z17">
        <f>IF(AD17=0,J17,0)</f>
        <v>0</v>
      </c>
      <c r="AA17">
        <f>IF(AD17=15,J17,0)</f>
        <v>0</v>
      </c>
      <c r="AB17">
        <f>IF(AD17=21,J17,0)</f>
        <v>0</v>
      </c>
      <c r="AD17">
        <v>21</v>
      </c>
      <c r="AE17">
        <f>G17*AG17</f>
        <v>0</v>
      </c>
      <c r="AF17">
        <f>G17*(1-AG17)</f>
        <v>0</v>
      </c>
      <c r="AG17">
        <v>0.2567223382045929</v>
      </c>
      <c r="AM17">
        <f>F17*AE17</f>
        <v>0</v>
      </c>
      <c r="AN17">
        <f>F17*AF17</f>
        <v>0</v>
      </c>
      <c r="AO17" t="s">
        <v>71</v>
      </c>
      <c r="AP17" t="s">
        <v>72</v>
      </c>
      <c r="AQ17" s="30" t="s">
        <v>49</v>
      </c>
    </row>
    <row r="18" spans="1:48">
      <c r="A18" s="2" t="s">
        <v>73</v>
      </c>
      <c r="B18" s="1"/>
      <c r="C18" s="1" t="s">
        <v>74</v>
      </c>
      <c r="D18" t="s">
        <v>75</v>
      </c>
      <c r="E18" t="s">
        <v>45</v>
      </c>
      <c r="F18">
        <v>2.5</v>
      </c>
      <c r="G18">
        <v>0</v>
      </c>
      <c r="H18">
        <f>F18*AE18</f>
        <v>0</v>
      </c>
      <c r="I18">
        <f>J18-H18</f>
        <v>0</v>
      </c>
      <c r="J18">
        <f>F18*G18</f>
        <v>0</v>
      </c>
      <c r="K18">
        <v>2.525</v>
      </c>
      <c r="L18">
        <f>F18*K18</f>
        <v>6.3125</v>
      </c>
      <c r="M18" t="s">
        <v>46</v>
      </c>
      <c r="N18">
        <v>1</v>
      </c>
      <c r="O18">
        <f>IF(N18=5,I18,0)</f>
        <v>0</v>
      </c>
      <c r="Z18">
        <f>IF(AD18=0,J18,0)</f>
        <v>0</v>
      </c>
      <c r="AA18">
        <f>IF(AD18=15,J18,0)</f>
        <v>0</v>
      </c>
      <c r="AB18">
        <f>IF(AD18=21,J18,0)</f>
        <v>0</v>
      </c>
      <c r="AD18">
        <v>21</v>
      </c>
      <c r="AE18">
        <f>G18*AG18</f>
        <v>0</v>
      </c>
      <c r="AF18">
        <f>G18*(1-AG18)</f>
        <v>0</v>
      </c>
      <c r="AG18">
        <v>0.9025253337622647</v>
      </c>
      <c r="AM18">
        <f>F18*AE18</f>
        <v>0</v>
      </c>
      <c r="AN18">
        <f>F18*AF18</f>
        <v>0</v>
      </c>
      <c r="AO18" t="s">
        <v>71</v>
      </c>
      <c r="AP18" t="s">
        <v>72</v>
      </c>
      <c r="AQ18" s="30" t="s">
        <v>49</v>
      </c>
    </row>
    <row r="19" spans="1:48" customHeight="1" ht="12.75">
      <c r="C19" s="31" t="s">
        <v>50</v>
      </c>
      <c r="D19" s="32" t="s">
        <v>76</v>
      </c>
      <c r="E19" s="32"/>
      <c r="F19" s="32"/>
      <c r="G19" s="32"/>
      <c r="H19" s="32"/>
      <c r="I19" s="32"/>
      <c r="J19" s="32"/>
      <c r="K19" s="32"/>
      <c r="L19" s="32"/>
      <c r="M19" s="32"/>
    </row>
    <row r="20" spans="1:48">
      <c r="A20" s="2" t="s">
        <v>77</v>
      </c>
      <c r="B20" s="1"/>
      <c r="C20" s="1" t="s">
        <v>78</v>
      </c>
      <c r="D20" t="s">
        <v>79</v>
      </c>
      <c r="E20" t="s">
        <v>80</v>
      </c>
      <c r="F20">
        <v>6.7101</v>
      </c>
      <c r="G20">
        <v>0</v>
      </c>
      <c r="H20">
        <f>F20*AE20</f>
        <v>0</v>
      </c>
      <c r="I20">
        <f>J20-H20</f>
        <v>0</v>
      </c>
      <c r="J20">
        <f>F20*G20</f>
        <v>0</v>
      </c>
      <c r="K20">
        <v>0</v>
      </c>
      <c r="L20">
        <f>F20*K20</f>
        <v>0</v>
      </c>
      <c r="M20" t="s">
        <v>81</v>
      </c>
      <c r="N20">
        <v>5</v>
      </c>
      <c r="O20">
        <f>IF(N20=5,I20,0)</f>
        <v>0</v>
      </c>
      <c r="Z20">
        <f>IF(AD20=0,J20,0)</f>
        <v>0</v>
      </c>
      <c r="AA20">
        <f>IF(AD20=15,J20,0)</f>
        <v>0</v>
      </c>
      <c r="AB20">
        <f>IF(AD20=21,J20,0)</f>
        <v>0</v>
      </c>
      <c r="AD20">
        <v>21</v>
      </c>
      <c r="AE20">
        <f>G20*AG20</f>
        <v>0</v>
      </c>
      <c r="AF20">
        <f>G20*(1-AG20)</f>
        <v>0</v>
      </c>
      <c r="AG20">
        <v>0</v>
      </c>
      <c r="AM20">
        <f>F20*AE20</f>
        <v>0</v>
      </c>
      <c r="AN20">
        <f>F20*AF20</f>
        <v>0</v>
      </c>
      <c r="AO20" t="s">
        <v>71</v>
      </c>
      <c r="AP20" t="s">
        <v>72</v>
      </c>
      <c r="AQ20" s="30" t="s">
        <v>49</v>
      </c>
    </row>
    <row r="21" spans="1:48">
      <c r="A21" s="2" t="s">
        <v>82</v>
      </c>
      <c r="B21" s="1"/>
      <c r="C21" s="1" t="s">
        <v>83</v>
      </c>
      <c r="D21" t="s">
        <v>84</v>
      </c>
      <c r="E21" t="s">
        <v>45</v>
      </c>
      <c r="F21">
        <v>2.5</v>
      </c>
      <c r="G21">
        <v>0</v>
      </c>
      <c r="H21">
        <f>F21*AE21</f>
        <v>0</v>
      </c>
      <c r="I21">
        <f>J21-H21</f>
        <v>0</v>
      </c>
      <c r="J21">
        <f>F21*G21</f>
        <v>0</v>
      </c>
      <c r="K21">
        <v>0.00224</v>
      </c>
      <c r="L21">
        <f>F21*K21</f>
        <v>0.005599999999999999</v>
      </c>
      <c r="M21" t="s">
        <v>46</v>
      </c>
      <c r="N21">
        <v>1</v>
      </c>
      <c r="O21">
        <f>IF(N21=5,I21,0)</f>
        <v>0</v>
      </c>
      <c r="Z21">
        <f>IF(AD21=0,J21,0)</f>
        <v>0</v>
      </c>
      <c r="AA21">
        <f>IF(AD21=15,J21,0)</f>
        <v>0</v>
      </c>
      <c r="AB21">
        <f>IF(AD21=21,J21,0)</f>
        <v>0</v>
      </c>
      <c r="AD21">
        <v>21</v>
      </c>
      <c r="AE21">
        <f>G21*AG21</f>
        <v>0</v>
      </c>
      <c r="AF21">
        <f>G21*(1-AG21)</f>
        <v>0</v>
      </c>
      <c r="AG21">
        <v>0.17440329218107</v>
      </c>
      <c r="AM21">
        <f>F21*AE21</f>
        <v>0</v>
      </c>
      <c r="AN21">
        <f>F21*AF21</f>
        <v>0</v>
      </c>
      <c r="AO21" t="s">
        <v>71</v>
      </c>
      <c r="AP21" t="s">
        <v>72</v>
      </c>
      <c r="AQ21" s="30" t="s">
        <v>49</v>
      </c>
    </row>
    <row r="22" spans="1:48">
      <c r="A22" s="33"/>
      <c r="B22" s="34"/>
      <c r="C22" s="34" t="s">
        <v>85</v>
      </c>
      <c r="D22" s="30" t="s">
        <v>86</v>
      </c>
      <c r="E22" s="30"/>
      <c r="F22" s="30"/>
      <c r="G22" s="30"/>
      <c r="H22" s="30">
        <f>SUM(H23:H26)</f>
        <v>0</v>
      </c>
      <c r="I22" s="30">
        <f>SUM(I23:I26)</f>
        <v>0</v>
      </c>
      <c r="J22" s="30">
        <f>H22+I22</f>
        <v>0</v>
      </c>
      <c r="K22" s="30"/>
      <c r="L22" s="30">
        <f>SUM(L23:L26)</f>
        <v>0.29075</v>
      </c>
      <c r="M22" s="30"/>
      <c r="P22" s="30">
        <f>IF(Q22="PR",J22,SUM(O23:O26))</f>
        <v>0</v>
      </c>
      <c r="Q22" s="30" t="s">
        <v>41</v>
      </c>
      <c r="R22" s="30">
        <f>IF(Q22="HS",H22,0)</f>
        <v>0</v>
      </c>
      <c r="S22" s="30">
        <f>IF(Q22="HS",I22-P22,0)</f>
        <v>0</v>
      </c>
      <c r="T22" s="30">
        <f>IF(Q22="PS",H22,0)</f>
        <v>0</v>
      </c>
      <c r="U22" s="30">
        <f>IF(Q22="PS",I22-P22,0)</f>
        <v>0</v>
      </c>
      <c r="V22" s="30">
        <f>IF(Q22="MP",H22,0)</f>
        <v>0</v>
      </c>
      <c r="W22" s="30">
        <f>IF(Q22="MP",I22-P22,0)</f>
        <v>0</v>
      </c>
      <c r="X22" s="30">
        <f>IF(Q22="OM",H22,0)</f>
        <v>0</v>
      </c>
      <c r="Y22" s="30">
        <v>62</v>
      </c>
      <c r="AI22">
        <f>SUM(Z23:Z26)</f>
        <v>0</v>
      </c>
      <c r="AJ22">
        <f>SUM(AA23:AA26)</f>
        <v>0</v>
      </c>
      <c r="AK22">
        <f>SUM(AB23:AB26)</f>
        <v>0</v>
      </c>
    </row>
    <row r="23" spans="1:48">
      <c r="A23" s="2" t="s">
        <v>87</v>
      </c>
      <c r="B23" s="1"/>
      <c r="C23" s="1" t="s">
        <v>88</v>
      </c>
      <c r="D23" t="s">
        <v>89</v>
      </c>
      <c r="E23" t="s">
        <v>70</v>
      </c>
      <c r="F23">
        <v>25</v>
      </c>
      <c r="G23">
        <v>0</v>
      </c>
      <c r="H23">
        <f>F23*AE23</f>
        <v>0</v>
      </c>
      <c r="I23">
        <f>J23-H23</f>
        <v>0</v>
      </c>
      <c r="J23">
        <f>F23*G23</f>
        <v>0</v>
      </c>
      <c r="K23">
        <v>0.00763</v>
      </c>
      <c r="L23">
        <f>F23*K23</f>
        <v>0.19075</v>
      </c>
      <c r="M23" t="s">
        <v>46</v>
      </c>
      <c r="N23">
        <v>1</v>
      </c>
      <c r="O23">
        <f>IF(N23=5,I23,0)</f>
        <v>0</v>
      </c>
      <c r="Z23">
        <f>IF(AD23=0,J23,0)</f>
        <v>0</v>
      </c>
      <c r="AA23">
        <f>IF(AD23=15,J23,0)</f>
        <v>0</v>
      </c>
      <c r="AB23">
        <f>IF(AD23=21,J23,0)</f>
        <v>0</v>
      </c>
      <c r="AD23">
        <v>21</v>
      </c>
      <c r="AE23">
        <f>G23*AG23</f>
        <v>0</v>
      </c>
      <c r="AF23">
        <f>G23*(1-AG23)</f>
        <v>0</v>
      </c>
      <c r="AG23">
        <v>0.05610486468162043</v>
      </c>
      <c r="AM23">
        <f>F23*AE23</f>
        <v>0</v>
      </c>
      <c r="AN23">
        <f>F23*AF23</f>
        <v>0</v>
      </c>
      <c r="AO23" t="s">
        <v>90</v>
      </c>
      <c r="AP23" t="s">
        <v>91</v>
      </c>
      <c r="AQ23" s="30" t="s">
        <v>49</v>
      </c>
    </row>
    <row r="24" spans="1:48">
      <c r="A24" s="2" t="s">
        <v>92</v>
      </c>
      <c r="B24" s="1"/>
      <c r="C24" s="1" t="s">
        <v>93</v>
      </c>
      <c r="D24" t="s">
        <v>94</v>
      </c>
      <c r="E24" t="s">
        <v>80</v>
      </c>
      <c r="F24">
        <v>0.1</v>
      </c>
      <c r="G24">
        <v>0</v>
      </c>
      <c r="H24">
        <f>F24*AE24</f>
        <v>0</v>
      </c>
      <c r="I24">
        <f>J24-H24</f>
        <v>0</v>
      </c>
      <c r="J24">
        <f>F24*G24</f>
        <v>0</v>
      </c>
      <c r="K24">
        <v>1</v>
      </c>
      <c r="L24">
        <f>F24*K24</f>
        <v>0.1</v>
      </c>
      <c r="M24" t="s">
        <v>46</v>
      </c>
      <c r="N24">
        <v>1</v>
      </c>
      <c r="O24">
        <f>IF(N24=5,I24,0)</f>
        <v>0</v>
      </c>
      <c r="Z24">
        <f>IF(AD24=0,J24,0)</f>
        <v>0</v>
      </c>
      <c r="AA24">
        <f>IF(AD24=15,J24,0)</f>
        <v>0</v>
      </c>
      <c r="AB24">
        <f>IF(AD24=21,J24,0)</f>
        <v>0</v>
      </c>
      <c r="AD24">
        <v>21</v>
      </c>
      <c r="AE24">
        <f>G24*AG24</f>
        <v>0</v>
      </c>
      <c r="AF24">
        <f>G24*(1-AG24)</f>
        <v>0</v>
      </c>
      <c r="AG24">
        <v>1</v>
      </c>
      <c r="AM24">
        <f>F24*AE24</f>
        <v>0</v>
      </c>
      <c r="AN24">
        <f>F24*AF24</f>
        <v>0</v>
      </c>
      <c r="AO24" t="s">
        <v>90</v>
      </c>
      <c r="AP24" t="s">
        <v>91</v>
      </c>
      <c r="AQ24" s="30" t="s">
        <v>49</v>
      </c>
    </row>
    <row r="25" spans="1:48" customHeight="1" ht="12.75">
      <c r="C25" s="31" t="s">
        <v>50</v>
      </c>
      <c r="D25" s="32" t="s">
        <v>95</v>
      </c>
      <c r="E25" s="32"/>
      <c r="F25" s="32"/>
      <c r="G25" s="32"/>
      <c r="H25" s="32"/>
      <c r="I25" s="32"/>
      <c r="J25" s="32"/>
      <c r="K25" s="32"/>
      <c r="L25" s="32"/>
      <c r="M25" s="32"/>
    </row>
    <row r="26" spans="1:48">
      <c r="A26" s="2" t="s">
        <v>96</v>
      </c>
      <c r="B26" s="1"/>
      <c r="C26" s="1" t="s">
        <v>78</v>
      </c>
      <c r="D26" t="s">
        <v>79</v>
      </c>
      <c r="E26" t="s">
        <v>80</v>
      </c>
      <c r="F26">
        <v>0.35</v>
      </c>
      <c r="G26">
        <v>0</v>
      </c>
      <c r="H26">
        <f>F26*AE26</f>
        <v>0</v>
      </c>
      <c r="I26">
        <f>J26-H26</f>
        <v>0</v>
      </c>
      <c r="J26">
        <f>F26*G26</f>
        <v>0</v>
      </c>
      <c r="K26">
        <v>0</v>
      </c>
      <c r="L26">
        <f>F26*K26</f>
        <v>0</v>
      </c>
      <c r="M26" t="s">
        <v>81</v>
      </c>
      <c r="N26">
        <v>5</v>
      </c>
      <c r="O26">
        <f>IF(N26=5,I26,0)</f>
        <v>0</v>
      </c>
      <c r="Z26">
        <f>IF(AD26=0,J26,0)</f>
        <v>0</v>
      </c>
      <c r="AA26">
        <f>IF(AD26=15,J26,0)</f>
        <v>0</v>
      </c>
      <c r="AB26">
        <f>IF(AD26=21,J26,0)</f>
        <v>0</v>
      </c>
      <c r="AD26">
        <v>21</v>
      </c>
      <c r="AE26">
        <f>G26*AG26</f>
        <v>0</v>
      </c>
      <c r="AF26">
        <f>G26*(1-AG26)</f>
        <v>0</v>
      </c>
      <c r="AG26">
        <v>0</v>
      </c>
      <c r="AM26">
        <f>F26*AE26</f>
        <v>0</v>
      </c>
      <c r="AN26">
        <f>F26*AF26</f>
        <v>0</v>
      </c>
      <c r="AO26" t="s">
        <v>90</v>
      </c>
      <c r="AP26" t="s">
        <v>91</v>
      </c>
      <c r="AQ26" s="30" t="s">
        <v>49</v>
      </c>
    </row>
    <row r="27" spans="1:48">
      <c r="A27" s="33"/>
      <c r="B27" s="34"/>
      <c r="C27" s="34" t="s">
        <v>97</v>
      </c>
      <c r="D27" s="30" t="s">
        <v>98</v>
      </c>
      <c r="E27" s="30"/>
      <c r="F27" s="30"/>
      <c r="G27" s="30"/>
      <c r="H27" s="30">
        <f>SUM(H28:H30)</f>
        <v>0</v>
      </c>
      <c r="I27" s="30">
        <f>SUM(I28:I30)</f>
        <v>0</v>
      </c>
      <c r="J27" s="30">
        <f>H27+I27</f>
        <v>0</v>
      </c>
      <c r="K27" s="30"/>
      <c r="L27" s="30">
        <f>SUM(L28:L30)</f>
        <v>0.008</v>
      </c>
      <c r="M27" s="30"/>
      <c r="P27" s="30">
        <f>IF(Q27="PR",J27,SUM(O28:O30))</f>
        <v>0</v>
      </c>
      <c r="Q27" s="30" t="s">
        <v>99</v>
      </c>
      <c r="R27" s="30">
        <f>IF(Q27="HS",H27,0)</f>
        <v>0</v>
      </c>
      <c r="S27" s="30">
        <f>IF(Q27="HS",I27-P27,0)</f>
        <v>0</v>
      </c>
      <c r="T27" s="30">
        <f>IF(Q27="PS",H27,0)</f>
        <v>0</v>
      </c>
      <c r="U27" s="30">
        <f>IF(Q27="PS",I27-P27,0)</f>
        <v>0</v>
      </c>
      <c r="V27" s="30">
        <f>IF(Q27="MP",H27,0)</f>
        <v>0</v>
      </c>
      <c r="W27" s="30">
        <f>IF(Q27="MP",I27-P27,0)</f>
        <v>0</v>
      </c>
      <c r="X27" s="30">
        <f>IF(Q27="OM",H27,0)</f>
        <v>0</v>
      </c>
      <c r="Y27" s="30">
        <v>771</v>
      </c>
      <c r="AI27">
        <f>SUM(Z28:Z30)</f>
        <v>0</v>
      </c>
      <c r="AJ27">
        <f>SUM(AA28:AA30)</f>
        <v>0</v>
      </c>
      <c r="AK27">
        <f>SUM(AB28:AB30)</f>
        <v>0</v>
      </c>
    </row>
    <row r="28" spans="1:48">
      <c r="A28" s="2" t="s">
        <v>100</v>
      </c>
      <c r="B28" s="1"/>
      <c r="C28" s="1" t="s">
        <v>101</v>
      </c>
      <c r="D28" t="s">
        <v>102</v>
      </c>
      <c r="E28" t="s">
        <v>70</v>
      </c>
      <c r="F28">
        <v>100</v>
      </c>
      <c r="G28">
        <v>0</v>
      </c>
      <c r="H28">
        <f>F28*AE28</f>
        <v>0</v>
      </c>
      <c r="I28">
        <f>J28-H28</f>
        <v>0</v>
      </c>
      <c r="J28">
        <f>F28*G28</f>
        <v>0</v>
      </c>
      <c r="K28">
        <v>8.000000000000001E-5</v>
      </c>
      <c r="L28">
        <f>F28*K28</f>
        <v>0.008</v>
      </c>
      <c r="M28" t="s">
        <v>46</v>
      </c>
      <c r="N28">
        <v>1</v>
      </c>
      <c r="O28">
        <f>IF(N28=5,I28,0)</f>
        <v>0</v>
      </c>
      <c r="Z28">
        <f>IF(AD28=0,J28,0)</f>
        <v>0</v>
      </c>
      <c r="AA28">
        <f>IF(AD28=15,J28,0)</f>
        <v>0</v>
      </c>
      <c r="AB28">
        <f>IF(AD28=21,J28,0)</f>
        <v>0</v>
      </c>
      <c r="AD28">
        <v>21</v>
      </c>
      <c r="AE28">
        <f>G28*AG28</f>
        <v>0</v>
      </c>
      <c r="AF28">
        <f>G28*(1-AG28)</f>
        <v>0</v>
      </c>
      <c r="AG28">
        <v>0.5633689839572192</v>
      </c>
      <c r="AM28">
        <f>F28*AE28</f>
        <v>0</v>
      </c>
      <c r="AN28">
        <f>F28*AF28</f>
        <v>0</v>
      </c>
      <c r="AO28" t="s">
        <v>103</v>
      </c>
      <c r="AP28" t="s">
        <v>104</v>
      </c>
      <c r="AQ28" s="30" t="s">
        <v>49</v>
      </c>
    </row>
    <row r="29" spans="1:48" customHeight="1" ht="12.75">
      <c r="C29" s="31" t="s">
        <v>50</v>
      </c>
      <c r="D29" s="32" t="s">
        <v>105</v>
      </c>
      <c r="E29" s="32"/>
      <c r="F29" s="32"/>
      <c r="G29" s="32"/>
      <c r="H29" s="32"/>
      <c r="I29" s="32"/>
      <c r="J29" s="32"/>
      <c r="K29" s="32"/>
      <c r="L29" s="32"/>
      <c r="M29" s="32"/>
    </row>
    <row r="30" spans="1:48">
      <c r="A30" s="2" t="s">
        <v>39</v>
      </c>
      <c r="B30" s="1"/>
      <c r="C30" s="1" t="s">
        <v>78</v>
      </c>
      <c r="D30" t="s">
        <v>79</v>
      </c>
      <c r="E30" t="s">
        <v>80</v>
      </c>
      <c r="F30">
        <v>0.008</v>
      </c>
      <c r="G30">
        <v>0</v>
      </c>
      <c r="H30">
        <f>F30*AE30</f>
        <v>0</v>
      </c>
      <c r="I30">
        <f>J30-H30</f>
        <v>0</v>
      </c>
      <c r="J30">
        <f>F30*G30</f>
        <v>0</v>
      </c>
      <c r="K30">
        <v>0</v>
      </c>
      <c r="L30">
        <f>F30*K30</f>
        <v>0</v>
      </c>
      <c r="M30" t="s">
        <v>81</v>
      </c>
      <c r="N30">
        <v>5</v>
      </c>
      <c r="O30">
        <f>IF(N30=5,I30,0)</f>
        <v>0</v>
      </c>
      <c r="Z30">
        <f>IF(AD30=0,J30,0)</f>
        <v>0</v>
      </c>
      <c r="AA30">
        <f>IF(AD30=15,J30,0)</f>
        <v>0</v>
      </c>
      <c r="AB30">
        <f>IF(AD30=21,J30,0)</f>
        <v>0</v>
      </c>
      <c r="AD30">
        <v>21</v>
      </c>
      <c r="AE30">
        <f>G30*AG30</f>
        <v>0</v>
      </c>
      <c r="AF30">
        <f>G30*(1-AG30)</f>
        <v>0</v>
      </c>
      <c r="AG30">
        <v>0</v>
      </c>
      <c r="AM30">
        <f>F30*AE30</f>
        <v>0</v>
      </c>
      <c r="AN30">
        <f>F30*AF30</f>
        <v>0</v>
      </c>
      <c r="AO30" t="s">
        <v>103</v>
      </c>
      <c r="AP30" t="s">
        <v>104</v>
      </c>
      <c r="AQ30" s="30" t="s">
        <v>49</v>
      </c>
    </row>
    <row r="31" spans="1:48">
      <c r="A31" s="33"/>
      <c r="B31" s="34"/>
      <c r="C31" s="34" t="s">
        <v>106</v>
      </c>
      <c r="D31" s="30" t="s">
        <v>107</v>
      </c>
      <c r="E31" s="30"/>
      <c r="F31" s="30"/>
      <c r="G31" s="30"/>
      <c r="H31" s="30">
        <f>SUM(H32:H33)</f>
        <v>0</v>
      </c>
      <c r="I31" s="30">
        <f>SUM(I32:I33)</f>
        <v>0</v>
      </c>
      <c r="J31" s="30">
        <f>H31+I31</f>
        <v>0</v>
      </c>
      <c r="K31" s="30"/>
      <c r="L31" s="30">
        <f>SUM(L32:L33)</f>
        <v>0.035</v>
      </c>
      <c r="M31" s="30"/>
      <c r="P31" s="30">
        <f>IF(Q31="PR",J31,SUM(O32:O33))</f>
        <v>0</v>
      </c>
      <c r="Q31" s="30" t="s">
        <v>99</v>
      </c>
      <c r="R31" s="30">
        <f>IF(Q31="HS",H31,0)</f>
        <v>0</v>
      </c>
      <c r="S31" s="30">
        <f>IF(Q31="HS",I31-P31,0)</f>
        <v>0</v>
      </c>
      <c r="T31" s="30">
        <f>IF(Q31="PS",H31,0)</f>
        <v>0</v>
      </c>
      <c r="U31" s="30">
        <f>IF(Q31="PS",I31-P31,0)</f>
        <v>0</v>
      </c>
      <c r="V31" s="30">
        <f>IF(Q31="MP",H31,0)</f>
        <v>0</v>
      </c>
      <c r="W31" s="30">
        <f>IF(Q31="MP",I31-P31,0)</f>
        <v>0</v>
      </c>
      <c r="X31" s="30">
        <f>IF(Q31="OM",H31,0)</f>
        <v>0</v>
      </c>
      <c r="Y31" s="30">
        <v>784</v>
      </c>
      <c r="AI31">
        <f>SUM(Z32:Z33)</f>
        <v>0</v>
      </c>
      <c r="AJ31">
        <f>SUM(AA32:AA33)</f>
        <v>0</v>
      </c>
      <c r="AK31">
        <f>SUM(AB32:AB33)</f>
        <v>0</v>
      </c>
    </row>
    <row r="32" spans="1:48">
      <c r="A32" s="2" t="s">
        <v>108</v>
      </c>
      <c r="B32" s="1"/>
      <c r="C32" s="1" t="s">
        <v>109</v>
      </c>
      <c r="D32" t="s">
        <v>110</v>
      </c>
      <c r="E32" t="s">
        <v>70</v>
      </c>
      <c r="F32">
        <v>100</v>
      </c>
      <c r="G32">
        <v>0</v>
      </c>
      <c r="H32">
        <f>F32*AE32</f>
        <v>0</v>
      </c>
      <c r="I32">
        <f>J32-H32</f>
        <v>0</v>
      </c>
      <c r="J32">
        <f>F32*G32</f>
        <v>0</v>
      </c>
      <c r="K32">
        <v>0.00035</v>
      </c>
      <c r="L32">
        <f>F32*K32</f>
        <v>0.035</v>
      </c>
      <c r="M32" t="s">
        <v>46</v>
      </c>
      <c r="N32">
        <v>1</v>
      </c>
      <c r="O32">
        <f>IF(N32=5,I32,0)</f>
        <v>0</v>
      </c>
      <c r="Z32">
        <f>IF(AD32=0,J32,0)</f>
        <v>0</v>
      </c>
      <c r="AA32">
        <f>IF(AD32=15,J32,0)</f>
        <v>0</v>
      </c>
      <c r="AB32">
        <f>IF(AD32=21,J32,0)</f>
        <v>0</v>
      </c>
      <c r="AD32">
        <v>21</v>
      </c>
      <c r="AE32">
        <f>G32*AG32</f>
        <v>0</v>
      </c>
      <c r="AF32">
        <f>G32*(1-AG32)</f>
        <v>0</v>
      </c>
      <c r="AG32">
        <v>0.6066298342541435</v>
      </c>
      <c r="AM32">
        <f>F32*AE32</f>
        <v>0</v>
      </c>
      <c r="AN32">
        <f>F32*AF32</f>
        <v>0</v>
      </c>
      <c r="AO32" t="s">
        <v>111</v>
      </c>
      <c r="AP32" t="s">
        <v>112</v>
      </c>
      <c r="AQ32" s="30" t="s">
        <v>49</v>
      </c>
    </row>
    <row r="33" spans="1:48">
      <c r="A33" s="2" t="s">
        <v>113</v>
      </c>
      <c r="B33" s="1"/>
      <c r="C33" s="1" t="s">
        <v>78</v>
      </c>
      <c r="D33" t="s">
        <v>79</v>
      </c>
      <c r="E33" t="s">
        <v>80</v>
      </c>
      <c r="F33">
        <v>0.035</v>
      </c>
      <c r="G33">
        <v>0</v>
      </c>
      <c r="H33">
        <f>F33*AE33</f>
        <v>0</v>
      </c>
      <c r="I33">
        <f>J33-H33</f>
        <v>0</v>
      </c>
      <c r="J33">
        <f>F33*G33</f>
        <v>0</v>
      </c>
      <c r="K33">
        <v>0</v>
      </c>
      <c r="L33">
        <f>F33*K33</f>
        <v>0</v>
      </c>
      <c r="M33" t="s">
        <v>81</v>
      </c>
      <c r="N33">
        <v>5</v>
      </c>
      <c r="O33">
        <f>IF(N33=5,I33,0)</f>
        <v>0</v>
      </c>
      <c r="Z33">
        <f>IF(AD33=0,J33,0)</f>
        <v>0</v>
      </c>
      <c r="AA33">
        <f>IF(AD33=15,J33,0)</f>
        <v>0</v>
      </c>
      <c r="AB33">
        <f>IF(AD33=21,J33,0)</f>
        <v>0</v>
      </c>
      <c r="AD33">
        <v>21</v>
      </c>
      <c r="AE33">
        <f>G33*AG33</f>
        <v>0</v>
      </c>
      <c r="AF33">
        <f>G33*(1-AG33)</f>
        <v>0</v>
      </c>
      <c r="AG33">
        <v>0</v>
      </c>
      <c r="AM33">
        <f>F33*AE33</f>
        <v>0</v>
      </c>
      <c r="AN33">
        <f>F33*AF33</f>
        <v>0</v>
      </c>
      <c r="AO33" t="s">
        <v>111</v>
      </c>
      <c r="AP33" t="s">
        <v>112</v>
      </c>
      <c r="AQ33" s="30" t="s">
        <v>49</v>
      </c>
    </row>
    <row r="34" spans="1:48">
      <c r="A34" s="33"/>
      <c r="B34" s="34"/>
      <c r="C34" s="34" t="s">
        <v>114</v>
      </c>
      <c r="D34" s="30" t="s">
        <v>115</v>
      </c>
      <c r="E34" s="30"/>
      <c r="F34" s="30"/>
      <c r="G34" s="30"/>
      <c r="H34" s="30">
        <f>SUM(H35:H37)</f>
        <v>0</v>
      </c>
      <c r="I34" s="30">
        <f>SUM(I35:I37)</f>
        <v>0</v>
      </c>
      <c r="J34" s="30">
        <f>H34+I34</f>
        <v>0</v>
      </c>
      <c r="K34" s="30"/>
      <c r="L34" s="30">
        <f>SUM(L35:L37)</f>
        <v>0.052844</v>
      </c>
      <c r="M34" s="30"/>
      <c r="P34" s="30">
        <f>IF(Q34="PR",J34,SUM(O35:O37))</f>
        <v>0</v>
      </c>
      <c r="Q34" s="30" t="s">
        <v>41</v>
      </c>
      <c r="R34" s="30">
        <f>IF(Q34="HS",H34,0)</f>
        <v>0</v>
      </c>
      <c r="S34" s="30">
        <f>IF(Q34="HS",I34-P34,0)</f>
        <v>0</v>
      </c>
      <c r="T34" s="30">
        <f>IF(Q34="PS",H34,0)</f>
        <v>0</v>
      </c>
      <c r="U34" s="30">
        <f>IF(Q34="PS",I34-P34,0)</f>
        <v>0</v>
      </c>
      <c r="V34" s="30">
        <f>IF(Q34="MP",H34,0)</f>
        <v>0</v>
      </c>
      <c r="W34" s="30">
        <f>IF(Q34="MP",I34-P34,0)</f>
        <v>0</v>
      </c>
      <c r="X34" s="30">
        <f>IF(Q34="OM",H34,0)</f>
        <v>0</v>
      </c>
      <c r="Y34" s="30">
        <v>89</v>
      </c>
      <c r="AI34">
        <f>SUM(Z35:Z37)</f>
        <v>0</v>
      </c>
      <c r="AJ34">
        <f>SUM(AA35:AA37)</f>
        <v>0</v>
      </c>
      <c r="AK34">
        <f>SUM(AB35:AB37)</f>
        <v>0</v>
      </c>
    </row>
    <row r="35" spans="1:48">
      <c r="A35" s="2" t="s">
        <v>52</v>
      </c>
      <c r="B35" s="1"/>
      <c r="C35" s="1" t="s">
        <v>116</v>
      </c>
      <c r="D35" t="s">
        <v>117</v>
      </c>
      <c r="E35" t="s">
        <v>80</v>
      </c>
      <c r="F35">
        <v>0.05</v>
      </c>
      <c r="G35">
        <v>0</v>
      </c>
      <c r="H35">
        <f>F35*AE35</f>
        <v>0</v>
      </c>
      <c r="I35">
        <f>J35-H35</f>
        <v>0</v>
      </c>
      <c r="J35">
        <f>F35*G35</f>
        <v>0</v>
      </c>
      <c r="K35">
        <v>1.05688</v>
      </c>
      <c r="L35">
        <f>F35*K35</f>
        <v>0.052844</v>
      </c>
      <c r="M35" t="s">
        <v>46</v>
      </c>
      <c r="N35">
        <v>1</v>
      </c>
      <c r="O35">
        <f>IF(N35=5,I35,0)</f>
        <v>0</v>
      </c>
      <c r="Z35">
        <f>IF(AD35=0,J35,0)</f>
        <v>0</v>
      </c>
      <c r="AA35">
        <f>IF(AD35=15,J35,0)</f>
        <v>0</v>
      </c>
      <c r="AB35">
        <f>IF(AD35=21,J35,0)</f>
        <v>0</v>
      </c>
      <c r="AD35">
        <v>21</v>
      </c>
      <c r="AE35">
        <f>G35*AG35</f>
        <v>0</v>
      </c>
      <c r="AF35">
        <f>G35*(1-AG35)</f>
        <v>0</v>
      </c>
      <c r="AG35">
        <v>0.8287340339531124</v>
      </c>
      <c r="AM35">
        <f>F35*AE35</f>
        <v>0</v>
      </c>
      <c r="AN35">
        <f>F35*AF35</f>
        <v>0</v>
      </c>
      <c r="AO35" t="s">
        <v>118</v>
      </c>
      <c r="AP35" t="s">
        <v>119</v>
      </c>
      <c r="AQ35" s="30" t="s">
        <v>49</v>
      </c>
    </row>
    <row r="36" spans="1:48" customHeight="1" ht="25.5">
      <c r="C36" s="31" t="s">
        <v>50</v>
      </c>
      <c r="D36" s="32" t="s">
        <v>120</v>
      </c>
      <c r="E36" s="32"/>
      <c r="F36" s="32"/>
      <c r="G36" s="32"/>
      <c r="H36" s="32"/>
      <c r="I36" s="32"/>
      <c r="J36" s="32"/>
      <c r="K36" s="32"/>
      <c r="L36" s="32"/>
      <c r="M36" s="32"/>
    </row>
    <row r="37" spans="1:48">
      <c r="A37" s="2" t="s">
        <v>121</v>
      </c>
      <c r="B37" s="1"/>
      <c r="C37" s="1" t="s">
        <v>78</v>
      </c>
      <c r="D37" t="s">
        <v>79</v>
      </c>
      <c r="E37" t="s">
        <v>80</v>
      </c>
      <c r="F37">
        <v>0.05284</v>
      </c>
      <c r="G37">
        <v>0</v>
      </c>
      <c r="H37">
        <f>F37*AE37</f>
        <v>0</v>
      </c>
      <c r="I37">
        <f>J37-H37</f>
        <v>0</v>
      </c>
      <c r="J37">
        <f>F37*G37</f>
        <v>0</v>
      </c>
      <c r="K37">
        <v>0</v>
      </c>
      <c r="L37">
        <f>F37*K37</f>
        <v>0</v>
      </c>
      <c r="M37" t="s">
        <v>81</v>
      </c>
      <c r="N37">
        <v>5</v>
      </c>
      <c r="O37">
        <f>IF(N37=5,I37,0)</f>
        <v>0</v>
      </c>
      <c r="Z37">
        <f>IF(AD37=0,J37,0)</f>
        <v>0</v>
      </c>
      <c r="AA37">
        <f>IF(AD37=15,J37,0)</f>
        <v>0</v>
      </c>
      <c r="AB37">
        <f>IF(AD37=21,J37,0)</f>
        <v>0</v>
      </c>
      <c r="AD37">
        <v>21</v>
      </c>
      <c r="AE37">
        <f>G37*AG37</f>
        <v>0</v>
      </c>
      <c r="AF37">
        <f>G37*(1-AG37)</f>
        <v>0</v>
      </c>
      <c r="AG37">
        <v>0</v>
      </c>
      <c r="AM37">
        <f>F37*AE37</f>
        <v>0</v>
      </c>
      <c r="AN37">
        <f>F37*AF37</f>
        <v>0</v>
      </c>
      <c r="AO37" t="s">
        <v>118</v>
      </c>
      <c r="AP37" t="s">
        <v>119</v>
      </c>
      <c r="AQ37" s="30" t="s">
        <v>49</v>
      </c>
    </row>
    <row r="38" spans="1:48">
      <c r="A38" s="33"/>
      <c r="B38" s="34"/>
      <c r="C38" s="34" t="s">
        <v>122</v>
      </c>
      <c r="D38" s="30" t="s">
        <v>123</v>
      </c>
      <c r="E38" s="30"/>
      <c r="F38" s="30"/>
      <c r="G38" s="30"/>
      <c r="H38" s="30">
        <f>SUM(H39:H41)</f>
        <v>0</v>
      </c>
      <c r="I38" s="30">
        <f>SUM(I39:I41)</f>
        <v>0</v>
      </c>
      <c r="J38" s="30">
        <f>H38+I38</f>
        <v>0</v>
      </c>
      <c r="K38" s="30"/>
      <c r="L38" s="30">
        <f>SUM(L39:L41)</f>
        <v>0.00294</v>
      </c>
      <c r="M38" s="30"/>
      <c r="P38" s="30">
        <f>IF(Q38="PR",J38,SUM(O39:O41))</f>
        <v>0</v>
      </c>
      <c r="Q38" s="30" t="s">
        <v>41</v>
      </c>
      <c r="R38" s="30">
        <f>IF(Q38="HS",H38,0)</f>
        <v>0</v>
      </c>
      <c r="S38" s="30">
        <f>IF(Q38="HS",I38-P38,0)</f>
        <v>0</v>
      </c>
      <c r="T38" s="30">
        <f>IF(Q38="PS",H38,0)</f>
        <v>0</v>
      </c>
      <c r="U38" s="30">
        <f>IF(Q38="PS",I38-P38,0)</f>
        <v>0</v>
      </c>
      <c r="V38" s="30">
        <f>IF(Q38="MP",H38,0)</f>
        <v>0</v>
      </c>
      <c r="W38" s="30">
        <f>IF(Q38="MP",I38-P38,0)</f>
        <v>0</v>
      </c>
      <c r="X38" s="30">
        <f>IF(Q38="OM",H38,0)</f>
        <v>0</v>
      </c>
      <c r="Y38" s="30">
        <v>95</v>
      </c>
      <c r="AI38">
        <f>SUM(Z39:Z41)</f>
        <v>0</v>
      </c>
      <c r="AJ38">
        <f>SUM(AA39:AA41)</f>
        <v>0</v>
      </c>
      <c r="AK38">
        <f>SUM(AB39:AB41)</f>
        <v>0</v>
      </c>
    </row>
    <row r="39" spans="1:48">
      <c r="A39" s="2" t="s">
        <v>124</v>
      </c>
      <c r="B39" s="1"/>
      <c r="C39" s="1" t="s">
        <v>125</v>
      </c>
      <c r="D39" t="s">
        <v>126</v>
      </c>
      <c r="E39" t="s">
        <v>127</v>
      </c>
      <c r="F39">
        <v>42</v>
      </c>
      <c r="G39">
        <v>0</v>
      </c>
      <c r="H39">
        <f>F39*AE39</f>
        <v>0</v>
      </c>
      <c r="I39">
        <f>J39-H39</f>
        <v>0</v>
      </c>
      <c r="J39">
        <f>F39*G39</f>
        <v>0</v>
      </c>
      <c r="K39">
        <v>6.999999999999999E-5</v>
      </c>
      <c r="L39">
        <f>F39*K39</f>
        <v>0.00294</v>
      </c>
      <c r="M39" t="s">
        <v>46</v>
      </c>
      <c r="N39">
        <v>1</v>
      </c>
      <c r="O39">
        <f>IF(N39=5,I39,0)</f>
        <v>0</v>
      </c>
      <c r="Z39">
        <f>IF(AD39=0,J39,0)</f>
        <v>0</v>
      </c>
      <c r="AA39">
        <f>IF(AD39=15,J39,0)</f>
        <v>0</v>
      </c>
      <c r="AB39">
        <f>IF(AD39=21,J39,0)</f>
        <v>0</v>
      </c>
      <c r="AD39">
        <v>21</v>
      </c>
      <c r="AE39">
        <f>G39*AG39</f>
        <v>0</v>
      </c>
      <c r="AF39">
        <f>G39*(1-AG39)</f>
        <v>0</v>
      </c>
      <c r="AG39">
        <v>0.644422513134597</v>
      </c>
      <c r="AM39">
        <f>F39*AE39</f>
        <v>0</v>
      </c>
      <c r="AN39">
        <f>F39*AF39</f>
        <v>0</v>
      </c>
      <c r="AO39" t="s">
        <v>128</v>
      </c>
      <c r="AP39" t="s">
        <v>129</v>
      </c>
      <c r="AQ39" s="30" t="s">
        <v>49</v>
      </c>
    </row>
    <row r="40" spans="1:48" customHeight="1" ht="25.5">
      <c r="C40" s="31" t="s">
        <v>50</v>
      </c>
      <c r="D40" s="32" t="s">
        <v>130</v>
      </c>
      <c r="E40" s="32"/>
      <c r="F40" s="32"/>
      <c r="G40" s="32"/>
      <c r="H40" s="32"/>
      <c r="I40" s="32"/>
      <c r="J40" s="32"/>
      <c r="K40" s="32"/>
      <c r="L40" s="32"/>
      <c r="M40" s="32"/>
    </row>
    <row r="41" spans="1:48">
      <c r="A41" s="2" t="s">
        <v>131</v>
      </c>
      <c r="B41" s="1"/>
      <c r="C41" s="1" t="s">
        <v>78</v>
      </c>
      <c r="D41" t="s">
        <v>79</v>
      </c>
      <c r="E41" t="s">
        <v>80</v>
      </c>
      <c r="F41">
        <v>0.00294</v>
      </c>
      <c r="G41">
        <v>0</v>
      </c>
      <c r="H41">
        <f>F41*AE41</f>
        <v>0</v>
      </c>
      <c r="I41">
        <f>J41-H41</f>
        <v>0</v>
      </c>
      <c r="J41">
        <f>F41*G41</f>
        <v>0</v>
      </c>
      <c r="K41">
        <v>0</v>
      </c>
      <c r="L41">
        <f>F41*K41</f>
        <v>0</v>
      </c>
      <c r="M41" t="s">
        <v>81</v>
      </c>
      <c r="N41">
        <v>5</v>
      </c>
      <c r="O41">
        <f>IF(N41=5,I41,0)</f>
        <v>0</v>
      </c>
      <c r="Z41">
        <f>IF(AD41=0,J41,0)</f>
        <v>0</v>
      </c>
      <c r="AA41">
        <f>IF(AD41=15,J41,0)</f>
        <v>0</v>
      </c>
      <c r="AB41">
        <f>IF(AD41=21,J41,0)</f>
        <v>0</v>
      </c>
      <c r="AD41">
        <v>21</v>
      </c>
      <c r="AE41">
        <f>G41*AG41</f>
        <v>0</v>
      </c>
      <c r="AF41">
        <f>G41*(1-AG41)</f>
        <v>0</v>
      </c>
      <c r="AG41">
        <v>0</v>
      </c>
      <c r="AM41">
        <f>F41*AE41</f>
        <v>0</v>
      </c>
      <c r="AN41">
        <f>F41*AF41</f>
        <v>0</v>
      </c>
      <c r="AO41" t="s">
        <v>128</v>
      </c>
      <c r="AP41" t="s">
        <v>129</v>
      </c>
      <c r="AQ41" s="30" t="s">
        <v>49</v>
      </c>
    </row>
    <row r="42" spans="1:48">
      <c r="A42" s="33"/>
      <c r="B42" s="34"/>
      <c r="C42" s="34" t="s">
        <v>132</v>
      </c>
      <c r="D42" s="30" t="s">
        <v>133</v>
      </c>
      <c r="E42" s="30"/>
      <c r="F42" s="30"/>
      <c r="G42" s="30"/>
      <c r="H42" s="30">
        <f>SUM(H43:H45)</f>
        <v>0</v>
      </c>
      <c r="I42" s="30">
        <f>SUM(I43:I45)</f>
        <v>0</v>
      </c>
      <c r="J42" s="30">
        <f>H42+I42</f>
        <v>0</v>
      </c>
      <c r="K42" s="30"/>
      <c r="L42" s="30">
        <f>SUM(L43:L45)</f>
        <v>1.2</v>
      </c>
      <c r="M42" s="30"/>
      <c r="P42" s="30">
        <f>IF(Q42="PR",J42,SUM(O43:O45))</f>
        <v>0</v>
      </c>
      <c r="Q42" s="30" t="s">
        <v>41</v>
      </c>
      <c r="R42" s="30">
        <f>IF(Q42="HS",H42,0)</f>
        <v>0</v>
      </c>
      <c r="S42" s="30">
        <f>IF(Q42="HS",I42-P42,0)</f>
        <v>0</v>
      </c>
      <c r="T42" s="30">
        <f>IF(Q42="PS",H42,0)</f>
        <v>0</v>
      </c>
      <c r="U42" s="30">
        <f>IF(Q42="PS",I42-P42,0)</f>
        <v>0</v>
      </c>
      <c r="V42" s="30">
        <f>IF(Q42="MP",H42,0)</f>
        <v>0</v>
      </c>
      <c r="W42" s="30">
        <f>IF(Q42="MP",I42-P42,0)</f>
        <v>0</v>
      </c>
      <c r="X42" s="30">
        <f>IF(Q42="OM",H42,0)</f>
        <v>0</v>
      </c>
      <c r="Y42" s="30">
        <v>96</v>
      </c>
      <c r="AI42">
        <f>SUM(Z43:Z45)</f>
        <v>0</v>
      </c>
      <c r="AJ42">
        <f>SUM(AA43:AA45)</f>
        <v>0</v>
      </c>
      <c r="AK42">
        <f>SUM(AB43:AB45)</f>
        <v>0</v>
      </c>
    </row>
    <row r="43" spans="1:48">
      <c r="A43" s="2" t="s">
        <v>134</v>
      </c>
      <c r="B43" s="1"/>
      <c r="C43" s="1" t="s">
        <v>135</v>
      </c>
      <c r="D43" t="s">
        <v>136</v>
      </c>
      <c r="E43" t="s">
        <v>45</v>
      </c>
      <c r="F43">
        <v>0.6</v>
      </c>
      <c r="G43">
        <v>0</v>
      </c>
      <c r="H43">
        <f>F43*AE43</f>
        <v>0</v>
      </c>
      <c r="I43">
        <f>J43-H43</f>
        <v>0</v>
      </c>
      <c r="J43">
        <f>F43*G43</f>
        <v>0</v>
      </c>
      <c r="K43">
        <v>2</v>
      </c>
      <c r="L43">
        <f>F43*K43</f>
        <v>1.2</v>
      </c>
      <c r="M43" t="s">
        <v>46</v>
      </c>
      <c r="N43">
        <v>1</v>
      </c>
      <c r="O43">
        <f>IF(N43=5,I43,0)</f>
        <v>0</v>
      </c>
      <c r="Z43">
        <f>IF(AD43=0,J43,0)</f>
        <v>0</v>
      </c>
      <c r="AA43">
        <f>IF(AD43=15,J43,0)</f>
        <v>0</v>
      </c>
      <c r="AB43">
        <f>IF(AD43=21,J43,0)</f>
        <v>0</v>
      </c>
      <c r="AD43">
        <v>21</v>
      </c>
      <c r="AE43">
        <f>G43*AG43</f>
        <v>0</v>
      </c>
      <c r="AF43">
        <f>G43*(1-AG43)</f>
        <v>0</v>
      </c>
      <c r="AG43">
        <v>0</v>
      </c>
      <c r="AM43">
        <f>F43*AE43</f>
        <v>0</v>
      </c>
      <c r="AN43">
        <f>F43*AF43</f>
        <v>0</v>
      </c>
      <c r="AO43" t="s">
        <v>137</v>
      </c>
      <c r="AP43" t="s">
        <v>129</v>
      </c>
      <c r="AQ43" s="30" t="s">
        <v>49</v>
      </c>
    </row>
    <row r="44" spans="1:48" customHeight="1" ht="25.5">
      <c r="C44" s="31" t="s">
        <v>50</v>
      </c>
      <c r="D44" s="32" t="s">
        <v>138</v>
      </c>
      <c r="E44" s="32"/>
      <c r="F44" s="32"/>
      <c r="G44" s="32"/>
      <c r="H44" s="32"/>
      <c r="I44" s="32"/>
      <c r="J44" s="32"/>
      <c r="K44" s="32"/>
      <c r="L44" s="32"/>
      <c r="M44" s="32"/>
    </row>
    <row r="45" spans="1:48">
      <c r="A45" s="2" t="s">
        <v>139</v>
      </c>
      <c r="B45" s="1"/>
      <c r="C45" s="1" t="s">
        <v>78</v>
      </c>
      <c r="D45" t="s">
        <v>79</v>
      </c>
      <c r="E45" t="s">
        <v>80</v>
      </c>
      <c r="F45">
        <v>1.2</v>
      </c>
      <c r="G45">
        <v>0</v>
      </c>
      <c r="H45">
        <f>F45*AE45</f>
        <v>0</v>
      </c>
      <c r="I45">
        <f>J45-H45</f>
        <v>0</v>
      </c>
      <c r="J45">
        <f>F45*G45</f>
        <v>0</v>
      </c>
      <c r="K45">
        <v>0</v>
      </c>
      <c r="L45">
        <f>F45*K45</f>
        <v>0</v>
      </c>
      <c r="M45" t="s">
        <v>81</v>
      </c>
      <c r="N45">
        <v>5</v>
      </c>
      <c r="O45">
        <f>IF(N45=5,I45,0)</f>
        <v>0</v>
      </c>
      <c r="Z45">
        <f>IF(AD45=0,J45,0)</f>
        <v>0</v>
      </c>
      <c r="AA45">
        <f>IF(AD45=15,J45,0)</f>
        <v>0</v>
      </c>
      <c r="AB45">
        <f>IF(AD45=21,J45,0)</f>
        <v>0</v>
      </c>
      <c r="AD45">
        <v>21</v>
      </c>
      <c r="AE45">
        <f>G45*AG45</f>
        <v>0</v>
      </c>
      <c r="AF45">
        <f>G45*(1-AG45)</f>
        <v>0</v>
      </c>
      <c r="AG45">
        <v>0</v>
      </c>
      <c r="AM45">
        <f>F45*AE45</f>
        <v>0</v>
      </c>
      <c r="AN45">
        <f>F45*AF45</f>
        <v>0</v>
      </c>
      <c r="AO45" t="s">
        <v>137</v>
      </c>
      <c r="AP45" t="s">
        <v>129</v>
      </c>
      <c r="AQ45" s="30" t="s">
        <v>49</v>
      </c>
    </row>
    <row r="46" spans="1:48">
      <c r="A46" s="33"/>
      <c r="B46" s="34"/>
      <c r="C46" s="34" t="s">
        <v>140</v>
      </c>
      <c r="D46" s="30" t="s">
        <v>141</v>
      </c>
      <c r="E46" s="30"/>
      <c r="F46" s="30"/>
      <c r="G46" s="30"/>
      <c r="H46" s="30">
        <f>SUM(H47:H54)</f>
        <v>0</v>
      </c>
      <c r="I46" s="30">
        <f>SUM(I47:I54)</f>
        <v>0</v>
      </c>
      <c r="J46" s="30">
        <f>H46+I46</f>
        <v>0</v>
      </c>
      <c r="K46" s="30"/>
      <c r="L46" s="30">
        <f>SUM(L47:L54)</f>
        <v>1.125</v>
      </c>
      <c r="M46" s="30"/>
      <c r="P46" s="30">
        <f>IF(Q46="PR",J46,SUM(O47:O54))</f>
        <v>0</v>
      </c>
      <c r="Q46" s="30" t="s">
        <v>41</v>
      </c>
      <c r="R46" s="30">
        <f>IF(Q46="HS",H46,0)</f>
        <v>0</v>
      </c>
      <c r="S46" s="30">
        <f>IF(Q46="HS",I46-P46,0)</f>
        <v>0</v>
      </c>
      <c r="T46" s="30">
        <f>IF(Q46="PS",H46,0)</f>
        <v>0</v>
      </c>
      <c r="U46" s="30">
        <f>IF(Q46="PS",I46-P46,0)</f>
        <v>0</v>
      </c>
      <c r="V46" s="30">
        <f>IF(Q46="MP",H46,0)</f>
        <v>0</v>
      </c>
      <c r="W46" s="30">
        <f>IF(Q46="MP",I46-P46,0)</f>
        <v>0</v>
      </c>
      <c r="X46" s="30">
        <f>IF(Q46="OM",H46,0)</f>
        <v>0</v>
      </c>
      <c r="Y46" s="30">
        <v>97</v>
      </c>
      <c r="AI46">
        <f>SUM(Z47:Z54)</f>
        <v>0</v>
      </c>
      <c r="AJ46">
        <f>SUM(AA47:AA54)</f>
        <v>0</v>
      </c>
      <c r="AK46">
        <f>SUM(AB47:AB54)</f>
        <v>0</v>
      </c>
    </row>
    <row r="47" spans="1:48">
      <c r="A47" s="2" t="s">
        <v>142</v>
      </c>
      <c r="B47" s="1"/>
      <c r="C47" s="1" t="s">
        <v>143</v>
      </c>
      <c r="D47" t="s">
        <v>144</v>
      </c>
      <c r="E47" t="s">
        <v>70</v>
      </c>
      <c r="F47">
        <v>15</v>
      </c>
      <c r="G47">
        <v>0</v>
      </c>
      <c r="H47">
        <f>F47*AE47</f>
        <v>0</v>
      </c>
      <c r="I47">
        <f>J47-H47</f>
        <v>0</v>
      </c>
      <c r="J47">
        <f>F47*G47</f>
        <v>0</v>
      </c>
      <c r="K47">
        <v>0.061</v>
      </c>
      <c r="L47">
        <f>F47*K47</f>
        <v>0.915</v>
      </c>
      <c r="M47" t="s">
        <v>46</v>
      </c>
      <c r="N47">
        <v>1</v>
      </c>
      <c r="O47">
        <f>IF(N47=5,I47,0)</f>
        <v>0</v>
      </c>
      <c r="Z47">
        <f>IF(AD47=0,J47,0)</f>
        <v>0</v>
      </c>
      <c r="AA47">
        <f>IF(AD47=15,J47,0)</f>
        <v>0</v>
      </c>
      <c r="AB47">
        <f>IF(AD47=21,J47,0)</f>
        <v>0</v>
      </c>
      <c r="AD47">
        <v>21</v>
      </c>
      <c r="AE47">
        <f>G47*AG47</f>
        <v>0</v>
      </c>
      <c r="AF47">
        <f>G47*(1-AG47)</f>
        <v>0</v>
      </c>
      <c r="AG47">
        <v>0</v>
      </c>
      <c r="AM47">
        <f>F47*AE47</f>
        <v>0</v>
      </c>
      <c r="AN47">
        <f>F47*AF47</f>
        <v>0</v>
      </c>
      <c r="AO47" t="s">
        <v>145</v>
      </c>
      <c r="AP47" t="s">
        <v>129</v>
      </c>
      <c r="AQ47" s="30" t="s">
        <v>49</v>
      </c>
    </row>
    <row r="48" spans="1:48" customHeight="1" ht="12.75">
      <c r="C48" s="31" t="s">
        <v>50</v>
      </c>
      <c r="D48" s="32" t="s">
        <v>146</v>
      </c>
      <c r="E48" s="32"/>
      <c r="F48" s="32"/>
      <c r="G48" s="32"/>
      <c r="H48" s="32"/>
      <c r="I48" s="32"/>
      <c r="J48" s="32"/>
      <c r="K48" s="32"/>
      <c r="L48" s="32"/>
      <c r="M48" s="32"/>
    </row>
    <row r="49" spans="1:48">
      <c r="A49" s="2" t="s">
        <v>147</v>
      </c>
      <c r="B49" s="1"/>
      <c r="C49" s="1" t="s">
        <v>148</v>
      </c>
      <c r="D49" t="s">
        <v>149</v>
      </c>
      <c r="E49" t="s">
        <v>70</v>
      </c>
      <c r="F49">
        <v>15</v>
      </c>
      <c r="G49">
        <v>0</v>
      </c>
      <c r="H49">
        <f>F49*AE49</f>
        <v>0</v>
      </c>
      <c r="I49">
        <f>J49-H49</f>
        <v>0</v>
      </c>
      <c r="J49">
        <f>F49*G49</f>
        <v>0</v>
      </c>
      <c r="K49">
        <v>0.014</v>
      </c>
      <c r="L49">
        <f>F49*K49</f>
        <v>0.21</v>
      </c>
      <c r="M49" t="s">
        <v>46</v>
      </c>
      <c r="N49">
        <v>1</v>
      </c>
      <c r="O49">
        <f>IF(N49=5,I49,0)</f>
        <v>0</v>
      </c>
      <c r="Z49">
        <f>IF(AD49=0,J49,0)</f>
        <v>0</v>
      </c>
      <c r="AA49">
        <f>IF(AD49=15,J49,0)</f>
        <v>0</v>
      </c>
      <c r="AB49">
        <f>IF(AD49=21,J49,0)</f>
        <v>0</v>
      </c>
      <c r="AD49">
        <v>21</v>
      </c>
      <c r="AE49">
        <f>G49*AG49</f>
        <v>0</v>
      </c>
      <c r="AF49">
        <f>G49*(1-AG49)</f>
        <v>0</v>
      </c>
      <c r="AG49">
        <v>0</v>
      </c>
      <c r="AM49">
        <f>F49*AE49</f>
        <v>0</v>
      </c>
      <c r="AN49">
        <f>F49*AF49</f>
        <v>0</v>
      </c>
      <c r="AO49" t="s">
        <v>145</v>
      </c>
      <c r="AP49" t="s">
        <v>129</v>
      </c>
      <c r="AQ49" s="30" t="s">
        <v>49</v>
      </c>
    </row>
    <row r="50" spans="1:48" customHeight="1" ht="12.75">
      <c r="C50" s="31" t="s">
        <v>50</v>
      </c>
      <c r="D50" s="32" t="s">
        <v>146</v>
      </c>
      <c r="E50" s="32"/>
      <c r="F50" s="32"/>
      <c r="G50" s="32"/>
      <c r="H50" s="32"/>
      <c r="I50" s="32"/>
      <c r="J50" s="32"/>
      <c r="K50" s="32"/>
      <c r="L50" s="32"/>
      <c r="M50" s="32"/>
    </row>
    <row r="51" spans="1:48">
      <c r="A51" s="2" t="s">
        <v>150</v>
      </c>
      <c r="B51" s="1"/>
      <c r="C51" s="1" t="s">
        <v>78</v>
      </c>
      <c r="D51" t="s">
        <v>79</v>
      </c>
      <c r="E51" t="s">
        <v>80</v>
      </c>
      <c r="F51">
        <v>1.125</v>
      </c>
      <c r="G51">
        <v>0</v>
      </c>
      <c r="H51">
        <f>F51*AE51</f>
        <v>0</v>
      </c>
      <c r="I51">
        <f>J51-H51</f>
        <v>0</v>
      </c>
      <c r="J51">
        <f>F51*G51</f>
        <v>0</v>
      </c>
      <c r="K51">
        <v>0</v>
      </c>
      <c r="L51">
        <f>F51*K51</f>
        <v>0</v>
      </c>
      <c r="M51" t="s">
        <v>81</v>
      </c>
      <c r="N51">
        <v>5</v>
      </c>
      <c r="O51">
        <f>IF(N51=5,I51,0)</f>
        <v>0</v>
      </c>
      <c r="Z51">
        <f>IF(AD51=0,J51,0)</f>
        <v>0</v>
      </c>
      <c r="AA51">
        <f>IF(AD51=15,J51,0)</f>
        <v>0</v>
      </c>
      <c r="AB51">
        <f>IF(AD51=21,J51,0)</f>
        <v>0</v>
      </c>
      <c r="AD51">
        <v>21</v>
      </c>
      <c r="AE51">
        <f>G51*AG51</f>
        <v>0</v>
      </c>
      <c r="AF51">
        <f>G51*(1-AG51)</f>
        <v>0</v>
      </c>
      <c r="AG51">
        <v>0</v>
      </c>
      <c r="AM51">
        <f>F51*AE51</f>
        <v>0</v>
      </c>
      <c r="AN51">
        <f>F51*AF51</f>
        <v>0</v>
      </c>
      <c r="AO51" t="s">
        <v>145</v>
      </c>
      <c r="AP51" t="s">
        <v>129</v>
      </c>
      <c r="AQ51" s="30" t="s">
        <v>49</v>
      </c>
    </row>
    <row r="52" spans="1:48">
      <c r="A52" s="2" t="s">
        <v>151</v>
      </c>
      <c r="B52" s="1"/>
      <c r="C52" s="1" t="s">
        <v>152</v>
      </c>
      <c r="D52" t="s">
        <v>153</v>
      </c>
      <c r="E52" t="s">
        <v>80</v>
      </c>
      <c r="F52">
        <v>1.125</v>
      </c>
      <c r="G52">
        <v>0</v>
      </c>
      <c r="H52">
        <f>F52*AE52</f>
        <v>0</v>
      </c>
      <c r="I52">
        <f>J52-H52</f>
        <v>0</v>
      </c>
      <c r="J52">
        <f>F52*G52</f>
        <v>0</v>
      </c>
      <c r="K52">
        <v>0</v>
      </c>
      <c r="L52">
        <f>F52*K52</f>
        <v>0</v>
      </c>
      <c r="M52" t="s">
        <v>46</v>
      </c>
      <c r="N52">
        <v>5</v>
      </c>
      <c r="O52">
        <f>IF(N52=5,I52,0)</f>
        <v>0</v>
      </c>
      <c r="Z52">
        <f>IF(AD52=0,J52,0)</f>
        <v>0</v>
      </c>
      <c r="AA52">
        <f>IF(AD52=15,J52,0)</f>
        <v>0</v>
      </c>
      <c r="AB52">
        <f>IF(AD52=21,J52,0)</f>
        <v>0</v>
      </c>
      <c r="AD52">
        <v>21</v>
      </c>
      <c r="AE52">
        <f>G52*AG52</f>
        <v>0</v>
      </c>
      <c r="AF52">
        <f>G52*(1-AG52)</f>
        <v>0</v>
      </c>
      <c r="AG52">
        <v>0</v>
      </c>
      <c r="AM52">
        <f>F52*AE52</f>
        <v>0</v>
      </c>
      <c r="AN52">
        <f>F52*AF52</f>
        <v>0</v>
      </c>
      <c r="AO52" t="s">
        <v>145</v>
      </c>
      <c r="AP52" t="s">
        <v>129</v>
      </c>
      <c r="AQ52" s="30" t="s">
        <v>49</v>
      </c>
    </row>
    <row r="53" spans="1:48" customHeight="1" ht="25.5">
      <c r="C53" s="31" t="s">
        <v>50</v>
      </c>
      <c r="D53" s="32" t="s">
        <v>154</v>
      </c>
      <c r="E53" s="32"/>
      <c r="F53" s="32"/>
      <c r="G53" s="32"/>
      <c r="H53" s="32"/>
      <c r="I53" s="32"/>
      <c r="J53" s="32"/>
      <c r="K53" s="32"/>
      <c r="L53" s="32"/>
      <c r="M53" s="32"/>
    </row>
    <row r="54" spans="1:48">
      <c r="A54" s="2" t="s">
        <v>155</v>
      </c>
      <c r="B54" s="1"/>
      <c r="C54" s="1" t="s">
        <v>156</v>
      </c>
      <c r="D54" t="s">
        <v>157</v>
      </c>
      <c r="E54" t="s">
        <v>80</v>
      </c>
      <c r="F54">
        <v>1.125</v>
      </c>
      <c r="G54">
        <v>0</v>
      </c>
      <c r="H54">
        <f>F54*AE54</f>
        <v>0</v>
      </c>
      <c r="I54">
        <f>J54-H54</f>
        <v>0</v>
      </c>
      <c r="J54">
        <f>F54*G54</f>
        <v>0</v>
      </c>
      <c r="K54">
        <v>0</v>
      </c>
      <c r="L54">
        <f>F54*K54</f>
        <v>0</v>
      </c>
      <c r="M54" t="s">
        <v>46</v>
      </c>
      <c r="N54">
        <v>5</v>
      </c>
      <c r="O54">
        <f>IF(N54=5,I54,0)</f>
        <v>0</v>
      </c>
      <c r="Z54">
        <f>IF(AD54=0,J54,0)</f>
        <v>0</v>
      </c>
      <c r="AA54">
        <f>IF(AD54=15,J54,0)</f>
        <v>0</v>
      </c>
      <c r="AB54">
        <f>IF(AD54=21,J54,0)</f>
        <v>0</v>
      </c>
      <c r="AD54">
        <v>21</v>
      </c>
      <c r="AE54">
        <f>G54*AG54</f>
        <v>0</v>
      </c>
      <c r="AF54">
        <f>G54*(1-AG54)</f>
        <v>0</v>
      </c>
      <c r="AG54">
        <v>0</v>
      </c>
      <c r="AM54">
        <f>F54*AE54</f>
        <v>0</v>
      </c>
      <c r="AN54">
        <f>F54*AF54</f>
        <v>0</v>
      </c>
      <c r="AO54" t="s">
        <v>145</v>
      </c>
      <c r="AP54" t="s">
        <v>129</v>
      </c>
      <c r="AQ54" s="30" t="s">
        <v>49</v>
      </c>
    </row>
    <row r="55" spans="1:48">
      <c r="A55" s="33"/>
      <c r="B55" s="34"/>
      <c r="C55" s="34" t="s">
        <v>158</v>
      </c>
      <c r="D55" s="30" t="s">
        <v>159</v>
      </c>
      <c r="E55" s="30"/>
      <c r="F55" s="30"/>
      <c r="G55" s="30"/>
      <c r="H55" s="30">
        <f>SUM(H56:H56)</f>
        <v>0</v>
      </c>
      <c r="I55" s="30">
        <f>SUM(I56:I56)</f>
        <v>0</v>
      </c>
      <c r="J55" s="30">
        <f>H55+I55</f>
        <v>0</v>
      </c>
      <c r="K55" s="30"/>
      <c r="L55" s="30">
        <f>SUM(L56:L56)</f>
        <v>0</v>
      </c>
      <c r="M55" s="30"/>
      <c r="P55" s="30">
        <f>IF(Q55="PR",J55,SUM(O56:O56))</f>
        <v>0</v>
      </c>
      <c r="Q55" s="30"/>
      <c r="R55" s="30">
        <f>IF(Q55="HS",H55,0)</f>
        <v>0</v>
      </c>
      <c r="S55" s="30">
        <f>IF(Q55="HS",I55-P55,0)</f>
        <v>0</v>
      </c>
      <c r="T55" s="30">
        <f>IF(Q55="PS",H55,0)</f>
        <v>0</v>
      </c>
      <c r="U55" s="30">
        <f>IF(Q55="PS",I55-P55,0)</f>
        <v>0</v>
      </c>
      <c r="V55" s="30">
        <f>IF(Q55="MP",H55,0)</f>
        <v>0</v>
      </c>
      <c r="W55" s="30">
        <f>IF(Q55="MP",I55-P55,0)</f>
        <v>0</v>
      </c>
      <c r="X55" s="30">
        <f>IF(Q55="OM",H55,0)</f>
        <v>0</v>
      </c>
      <c r="Y55" s="30" t="s">
        <v>158</v>
      </c>
      <c r="AI55">
        <f>SUM(Z56:Z56)</f>
        <v>0</v>
      </c>
      <c r="AJ55">
        <f>SUM(AA56:AA56)</f>
        <v>0</v>
      </c>
      <c r="AK55">
        <f>SUM(AB56:AB56)</f>
        <v>0</v>
      </c>
    </row>
    <row r="56" spans="1:48">
      <c r="A56" s="2" t="s">
        <v>65</v>
      </c>
      <c r="B56" s="1"/>
      <c r="C56" s="1" t="s">
        <v>160</v>
      </c>
      <c r="D56" t="s">
        <v>161</v>
      </c>
      <c r="E56" t="s">
        <v>80</v>
      </c>
      <c r="F56">
        <v>19.4</v>
      </c>
      <c r="G56">
        <v>0</v>
      </c>
      <c r="H56">
        <f>F56*AE56</f>
        <v>0</v>
      </c>
      <c r="I56">
        <f>J56-H56</f>
        <v>0</v>
      </c>
      <c r="J56">
        <f>F56*G56</f>
        <v>0</v>
      </c>
      <c r="K56">
        <v>0</v>
      </c>
      <c r="L56">
        <f>F56*K56</f>
        <v>0</v>
      </c>
      <c r="M56" t="s">
        <v>46</v>
      </c>
      <c r="N56">
        <v>5</v>
      </c>
      <c r="O56">
        <f>IF(N56=5,I56,0)</f>
        <v>0</v>
      </c>
      <c r="Z56">
        <f>IF(AD56=0,J56,0)</f>
        <v>0</v>
      </c>
      <c r="AA56">
        <f>IF(AD56=15,J56,0)</f>
        <v>0</v>
      </c>
      <c r="AB56">
        <f>IF(AD56=21,J56,0)</f>
        <v>0</v>
      </c>
      <c r="AD56">
        <v>21</v>
      </c>
      <c r="AE56">
        <f>G56*AG56</f>
        <v>0</v>
      </c>
      <c r="AF56">
        <f>G56*(1-AG56)</f>
        <v>0</v>
      </c>
      <c r="AG56">
        <v>0</v>
      </c>
      <c r="AM56">
        <f>F56*AE56</f>
        <v>0</v>
      </c>
      <c r="AN56">
        <f>F56*AF56</f>
        <v>0</v>
      </c>
      <c r="AO56" t="s">
        <v>162</v>
      </c>
      <c r="AP56" t="s">
        <v>129</v>
      </c>
      <c r="AQ56" s="30" t="s">
        <v>49</v>
      </c>
    </row>
    <row r="57" spans="1:48">
      <c r="A57" s="33"/>
      <c r="B57" s="34"/>
      <c r="C57" s="34" t="s">
        <v>163</v>
      </c>
      <c r="D57" s="30" t="s">
        <v>164</v>
      </c>
      <c r="E57" s="30"/>
      <c r="F57" s="30"/>
      <c r="G57" s="30"/>
      <c r="H57" s="30">
        <f>SUM(H58:H63)</f>
        <v>0</v>
      </c>
      <c r="I57" s="30">
        <f>SUM(I58:I63)</f>
        <v>0</v>
      </c>
      <c r="J57" s="30">
        <f>H57+I57</f>
        <v>0</v>
      </c>
      <c r="K57" s="30"/>
      <c r="L57" s="30">
        <f>SUM(L58:L63)</f>
        <v>0</v>
      </c>
      <c r="M57" s="30"/>
      <c r="P57" s="30">
        <f>IF(Q57="PR",J57,SUM(O58:O63))</f>
        <v>0</v>
      </c>
      <c r="Q57" s="30"/>
      <c r="R57" s="30">
        <f>IF(Q57="HS",H57,0)</f>
        <v>0</v>
      </c>
      <c r="S57" s="30">
        <f>IF(Q57="HS",I57-P57,0)</f>
        <v>0</v>
      </c>
      <c r="T57" s="30">
        <f>IF(Q57="PS",H57,0)</f>
        <v>0</v>
      </c>
      <c r="U57" s="30">
        <f>IF(Q57="PS",I57-P57,0)</f>
        <v>0</v>
      </c>
      <c r="V57" s="30">
        <f>IF(Q57="MP",H57,0)</f>
        <v>0</v>
      </c>
      <c r="W57" s="30">
        <f>IF(Q57="MP",I57-P57,0)</f>
        <v>0</v>
      </c>
      <c r="X57" s="30">
        <f>IF(Q57="OM",H57,0)</f>
        <v>0</v>
      </c>
      <c r="Y57" s="30" t="s">
        <v>163</v>
      </c>
      <c r="AI57">
        <f>SUM(Z58:Z63)</f>
        <v>0</v>
      </c>
      <c r="AJ57">
        <f>SUM(AA58:AA63)</f>
        <v>0</v>
      </c>
      <c r="AK57">
        <f>SUM(AB58:AB63)</f>
        <v>0</v>
      </c>
    </row>
    <row r="58" spans="1:48">
      <c r="A58" s="2" t="s">
        <v>165</v>
      </c>
      <c r="B58" s="1"/>
      <c r="C58" s="1" t="s">
        <v>166</v>
      </c>
      <c r="D58" t="s">
        <v>167</v>
      </c>
      <c r="E58" t="s">
        <v>80</v>
      </c>
      <c r="F58">
        <v>11.25</v>
      </c>
      <c r="G58">
        <v>0</v>
      </c>
      <c r="H58">
        <f>F58*AE58</f>
        <v>0</v>
      </c>
      <c r="I58">
        <f>J58-H58</f>
        <v>0</v>
      </c>
      <c r="J58">
        <f>F58*G58</f>
        <v>0</v>
      </c>
      <c r="K58">
        <v>0</v>
      </c>
      <c r="L58">
        <f>F58*K58</f>
        <v>0</v>
      </c>
      <c r="M58" t="s">
        <v>46</v>
      </c>
      <c r="N58">
        <v>5</v>
      </c>
      <c r="O58">
        <f>IF(N58=5,I58,0)</f>
        <v>0</v>
      </c>
      <c r="Z58">
        <f>IF(AD58=0,J58,0)</f>
        <v>0</v>
      </c>
      <c r="AA58">
        <f>IF(AD58=15,J58,0)</f>
        <v>0</v>
      </c>
      <c r="AB58">
        <f>IF(AD58=21,J58,0)</f>
        <v>0</v>
      </c>
      <c r="AD58">
        <v>21</v>
      </c>
      <c r="AE58">
        <f>G58*AG58</f>
        <v>0</v>
      </c>
      <c r="AF58">
        <f>G58*(1-AG58)</f>
        <v>0</v>
      </c>
      <c r="AG58">
        <v>0</v>
      </c>
      <c r="AM58">
        <f>F58*AE58</f>
        <v>0</v>
      </c>
      <c r="AN58">
        <f>F58*AF58</f>
        <v>0</v>
      </c>
      <c r="AO58" t="s">
        <v>168</v>
      </c>
      <c r="AP58" t="s">
        <v>129</v>
      </c>
      <c r="AQ58" s="30" t="s">
        <v>49</v>
      </c>
    </row>
    <row r="59" spans="1:48">
      <c r="A59" s="2" t="s">
        <v>169</v>
      </c>
      <c r="B59" s="1"/>
      <c r="C59" s="1" t="s">
        <v>170</v>
      </c>
      <c r="D59" t="s">
        <v>171</v>
      </c>
      <c r="E59" t="s">
        <v>80</v>
      </c>
      <c r="F59">
        <v>1.125</v>
      </c>
      <c r="G59">
        <v>0</v>
      </c>
      <c r="H59">
        <f>F59*AE59</f>
        <v>0</v>
      </c>
      <c r="I59">
        <f>J59-H59</f>
        <v>0</v>
      </c>
      <c r="J59">
        <f>F59*G59</f>
        <v>0</v>
      </c>
      <c r="K59">
        <v>0</v>
      </c>
      <c r="L59">
        <f>F59*K59</f>
        <v>0</v>
      </c>
      <c r="M59" t="s">
        <v>46</v>
      </c>
      <c r="N59">
        <v>5</v>
      </c>
      <c r="O59">
        <f>IF(N59=5,I59,0)</f>
        <v>0</v>
      </c>
      <c r="Z59">
        <f>IF(AD59=0,J59,0)</f>
        <v>0</v>
      </c>
      <c r="AA59">
        <f>IF(AD59=15,J59,0)</f>
        <v>0</v>
      </c>
      <c r="AB59">
        <f>IF(AD59=21,J59,0)</f>
        <v>0</v>
      </c>
      <c r="AD59">
        <v>21</v>
      </c>
      <c r="AE59">
        <f>G59*AG59</f>
        <v>0</v>
      </c>
      <c r="AF59">
        <f>G59*(1-AG59)</f>
        <v>0</v>
      </c>
      <c r="AG59">
        <v>0</v>
      </c>
      <c r="AM59">
        <f>F59*AE59</f>
        <v>0</v>
      </c>
      <c r="AN59">
        <f>F59*AF59</f>
        <v>0</v>
      </c>
      <c r="AO59" t="s">
        <v>168</v>
      </c>
      <c r="AP59" t="s">
        <v>129</v>
      </c>
      <c r="AQ59" s="30" t="s">
        <v>49</v>
      </c>
    </row>
    <row r="60" spans="1:48" customHeight="1" ht="12.75">
      <c r="C60" s="31" t="s">
        <v>50</v>
      </c>
      <c r="D60" s="32" t="s">
        <v>172</v>
      </c>
      <c r="E60" s="32"/>
      <c r="F60" s="32"/>
      <c r="G60" s="32"/>
      <c r="H60" s="32"/>
      <c r="I60" s="32"/>
      <c r="J60" s="32"/>
      <c r="K60" s="32"/>
      <c r="L60" s="32"/>
      <c r="M60" s="32"/>
    </row>
    <row r="61" spans="1:48">
      <c r="A61" s="2" t="s">
        <v>173</v>
      </c>
      <c r="B61" s="1"/>
      <c r="C61" s="1" t="s">
        <v>174</v>
      </c>
      <c r="D61" t="s">
        <v>175</v>
      </c>
      <c r="E61" t="s">
        <v>80</v>
      </c>
      <c r="F61">
        <v>11.25</v>
      </c>
      <c r="G61">
        <v>0</v>
      </c>
      <c r="H61">
        <f>F61*AE61</f>
        <v>0</v>
      </c>
      <c r="I61">
        <f>J61-H61</f>
        <v>0</v>
      </c>
      <c r="J61">
        <f>F61*G61</f>
        <v>0</v>
      </c>
      <c r="K61">
        <v>0</v>
      </c>
      <c r="L61">
        <f>F61*K61</f>
        <v>0</v>
      </c>
      <c r="M61" t="s">
        <v>46</v>
      </c>
      <c r="N61">
        <v>5</v>
      </c>
      <c r="O61">
        <f>IF(N61=5,I61,0)</f>
        <v>0</v>
      </c>
      <c r="Z61">
        <f>IF(AD61=0,J61,0)</f>
        <v>0</v>
      </c>
      <c r="AA61">
        <f>IF(AD61=15,J61,0)</f>
        <v>0</v>
      </c>
      <c r="AB61">
        <f>IF(AD61=21,J61,0)</f>
        <v>0</v>
      </c>
      <c r="AD61">
        <v>21</v>
      </c>
      <c r="AE61">
        <f>G61*AG61</f>
        <v>0</v>
      </c>
      <c r="AF61">
        <f>G61*(1-AG61)</f>
        <v>0</v>
      </c>
      <c r="AG61">
        <v>0</v>
      </c>
      <c r="AM61">
        <f>F61*AE61</f>
        <v>0</v>
      </c>
      <c r="AN61">
        <f>F61*AF61</f>
        <v>0</v>
      </c>
      <c r="AO61" t="s">
        <v>168</v>
      </c>
      <c r="AP61" t="s">
        <v>129</v>
      </c>
      <c r="AQ61" s="30" t="s">
        <v>49</v>
      </c>
    </row>
    <row r="62" spans="1:48">
      <c r="A62" s="2" t="s">
        <v>176</v>
      </c>
      <c r="B62" s="1"/>
      <c r="C62" s="1" t="s">
        <v>177</v>
      </c>
      <c r="D62" t="s">
        <v>178</v>
      </c>
      <c r="E62" t="s">
        <v>80</v>
      </c>
      <c r="F62">
        <v>0.6</v>
      </c>
      <c r="G62">
        <v>0</v>
      </c>
      <c r="H62">
        <f>F62*AE62</f>
        <v>0</v>
      </c>
      <c r="I62">
        <f>J62-H62</f>
        <v>0</v>
      </c>
      <c r="J62">
        <f>F62*G62</f>
        <v>0</v>
      </c>
      <c r="K62">
        <v>0</v>
      </c>
      <c r="L62">
        <f>F62*K62</f>
        <v>0</v>
      </c>
      <c r="M62" t="s">
        <v>46</v>
      </c>
      <c r="N62">
        <v>5</v>
      </c>
      <c r="O62">
        <f>IF(N62=5,I62,0)</f>
        <v>0</v>
      </c>
      <c r="Z62">
        <f>IF(AD62=0,J62,0)</f>
        <v>0</v>
      </c>
      <c r="AA62">
        <f>IF(AD62=15,J62,0)</f>
        <v>0</v>
      </c>
      <c r="AB62">
        <f>IF(AD62=21,J62,0)</f>
        <v>0</v>
      </c>
      <c r="AD62">
        <v>21</v>
      </c>
      <c r="AE62">
        <f>G62*AG62</f>
        <v>0</v>
      </c>
      <c r="AF62">
        <f>G62*(1-AG62)</f>
        <v>0</v>
      </c>
      <c r="AG62">
        <v>0</v>
      </c>
      <c r="AM62">
        <f>F62*AE62</f>
        <v>0</v>
      </c>
      <c r="AN62">
        <f>F62*AF62</f>
        <v>0</v>
      </c>
      <c r="AO62" t="s">
        <v>168</v>
      </c>
      <c r="AP62" t="s">
        <v>129</v>
      </c>
      <c r="AQ62" s="30" t="s">
        <v>49</v>
      </c>
    </row>
    <row r="63" spans="1:48">
      <c r="A63" s="2" t="s">
        <v>179</v>
      </c>
      <c r="B63" s="1"/>
      <c r="C63" s="1" t="s">
        <v>180</v>
      </c>
      <c r="D63" t="s">
        <v>181</v>
      </c>
      <c r="E63" t="s">
        <v>80</v>
      </c>
      <c r="F63">
        <v>2.55</v>
      </c>
      <c r="G63">
        <v>0</v>
      </c>
      <c r="H63">
        <f>F63*AE63</f>
        <v>0</v>
      </c>
      <c r="I63">
        <f>J63-H63</f>
        <v>0</v>
      </c>
      <c r="J63">
        <f>F63*G63</f>
        <v>0</v>
      </c>
      <c r="K63">
        <v>0</v>
      </c>
      <c r="L63">
        <f>F63*K63</f>
        <v>0</v>
      </c>
      <c r="M63" t="s">
        <v>46</v>
      </c>
      <c r="N63">
        <v>5</v>
      </c>
      <c r="O63">
        <f>IF(N63=5,I63,0)</f>
        <v>0</v>
      </c>
      <c r="Z63">
        <f>IF(AD63=0,J63,0)</f>
        <v>0</v>
      </c>
      <c r="AA63">
        <f>IF(AD63=15,J63,0)</f>
        <v>0</v>
      </c>
      <c r="AB63">
        <f>IF(AD63=21,J63,0)</f>
        <v>0</v>
      </c>
      <c r="AD63">
        <v>21</v>
      </c>
      <c r="AE63">
        <f>G63*AG63</f>
        <v>0</v>
      </c>
      <c r="AF63">
        <f>G63*(1-AG63)</f>
        <v>0</v>
      </c>
      <c r="AG63">
        <v>0</v>
      </c>
      <c r="AM63">
        <f>F63*AE63</f>
        <v>0</v>
      </c>
      <c r="AN63">
        <f>F63*AF63</f>
        <v>0</v>
      </c>
      <c r="AO63" t="s">
        <v>168</v>
      </c>
      <c r="AP63" t="s">
        <v>129</v>
      </c>
      <c r="AQ63" s="30" t="s">
        <v>49</v>
      </c>
    </row>
    <row r="64" spans="1:48" customHeight="1" ht="12.75">
      <c r="C64" s="31" t="s">
        <v>50</v>
      </c>
      <c r="D64" s="32" t="s">
        <v>182</v>
      </c>
      <c r="E64" s="32"/>
      <c r="F64" s="32"/>
      <c r="G64" s="32"/>
      <c r="H64" s="32"/>
      <c r="I64" s="32"/>
      <c r="J64" s="32"/>
      <c r="K64" s="32"/>
      <c r="L64" s="32"/>
      <c r="M64" s="32"/>
    </row>
    <row r="65" spans="1:48">
      <c r="A65" s="35"/>
      <c r="B65" s="36"/>
      <c r="C65" s="36"/>
      <c r="D65" s="37"/>
      <c r="E65" s="37"/>
      <c r="F65" s="37"/>
      <c r="G65" s="37"/>
      <c r="H65" s="37" t="s">
        <v>183</v>
      </c>
      <c r="I65" s="37"/>
      <c r="J65" s="37">
        <f>J8+J11+J16+J22+J27+J31+J34+J38+J42+J46+J55+J57</f>
        <v>0</v>
      </c>
      <c r="K65" s="37"/>
      <c r="L65" s="37"/>
      <c r="M65" s="37"/>
    </row>
    <row r="66" spans="1:48">
      <c r="A66" s="38" t="s">
        <v>184</v>
      </c>
    </row>
    <row r="67" spans="1:48" customHeight="1" ht="0">
      <c r="A67" s="39"/>
      <c r="B67" s="1"/>
      <c r="C67" s="1"/>
      <c r="D67"/>
      <c r="E67"/>
      <c r="F67"/>
      <c r="G67"/>
      <c r="H67"/>
      <c r="I67"/>
      <c r="J67"/>
      <c r="K67"/>
      <c r="L67"/>
      <c r="M6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C2"/>
    <mergeCell ref="A3:C3"/>
    <mergeCell ref="A4:C4"/>
    <mergeCell ref="A5:C5"/>
    <mergeCell ref="E2:F2"/>
    <mergeCell ref="E3:F3"/>
    <mergeCell ref="E4:F4"/>
    <mergeCell ref="E5:F5"/>
    <mergeCell ref="G2:H2"/>
    <mergeCell ref="G3:H3"/>
    <mergeCell ref="G4:H4"/>
    <mergeCell ref="G5:H5"/>
    <mergeCell ref="J2:M2"/>
    <mergeCell ref="J3:M3"/>
    <mergeCell ref="J4:M4"/>
    <mergeCell ref="J5:M5"/>
    <mergeCell ref="A6:A7"/>
    <mergeCell ref="B6:B7"/>
    <mergeCell ref="C6:C7"/>
    <mergeCell ref="E6:E7"/>
    <mergeCell ref="F6:F7"/>
    <mergeCell ref="G6:G7"/>
    <mergeCell ref="H6:J6"/>
    <mergeCell ref="K6:L6"/>
    <mergeCell ref="M6:M7"/>
    <mergeCell ref="D10:M10"/>
    <mergeCell ref="D14:M14"/>
    <mergeCell ref="D19:M19"/>
    <mergeCell ref="D25:M25"/>
    <mergeCell ref="D29:M29"/>
    <mergeCell ref="D36:M36"/>
    <mergeCell ref="D40:M40"/>
    <mergeCell ref="D44:M44"/>
    <mergeCell ref="D48:M48"/>
    <mergeCell ref="D50:M50"/>
    <mergeCell ref="D53:M53"/>
    <mergeCell ref="D60:M60"/>
    <mergeCell ref="D64:M64"/>
    <mergeCell ref="H65:I65"/>
    <mergeCell ref="A67:M67"/>
  </mergeCells>
  <printOptions gridLines="false" gridLinesSet="true"/>
  <pageMargins left="0.7" right="0.7" top="0.75" bottom="0.75" header="0.3" footer="0.3"/>
  <pageSetup paperSize="1" orientation="landscape" scale="100" fitToHeight="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I35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9.15" customWidth="true" style="0"/>
    <col min="2" max="2" width="12.87" customWidth="true" style="0"/>
    <col min="3" max="3" width="22.88" customWidth="true" style="0"/>
    <col min="4" max="4" width="10.01" customWidth="true" style="0"/>
    <col min="5" max="5" width="14.01" customWidth="true" style="0"/>
    <col min="6" max="6" width="22.88" customWidth="true" style="0"/>
    <col min="7" max="7" width="9.15" customWidth="true" style="0"/>
    <col min="8" max="8" width="12.87" customWidth="true" style="0"/>
    <col min="9" max="9" width="22.88" customWidth="true" style="0"/>
  </cols>
  <sheetData>
    <row r="1" spans="1:9" customHeight="1" ht="30">
      <c r="A1" s="69" t="s">
        <v>185</v>
      </c>
      <c r="B1" s="1"/>
      <c r="C1" s="1"/>
      <c r="D1" s="1"/>
      <c r="E1" s="1"/>
      <c r="F1" s="1"/>
      <c r="G1" s="1"/>
      <c r="H1" s="1"/>
      <c r="I1" s="1"/>
    </row>
    <row r="2" spans="1:9" customHeight="1" ht="25.5">
      <c r="A2" s="41" t="s">
        <v>1</v>
      </c>
      <c r="B2" s="44"/>
      <c r="C2" s="36" t="s">
        <v>2</v>
      </c>
      <c r="D2" s="44"/>
      <c r="E2" s="44" t="s">
        <v>4</v>
      </c>
      <c r="F2" s="44"/>
      <c r="G2" s="44"/>
      <c r="H2" s="44" t="s">
        <v>186</v>
      </c>
      <c r="I2" s="46"/>
    </row>
    <row r="3" spans="1:9" customHeight="1" ht="25.5">
      <c r="A3" s="42" t="s">
        <v>5</v>
      </c>
      <c r="B3" s="1"/>
      <c r="C3" s="1"/>
      <c r="D3" s="1"/>
      <c r="E3" s="1" t="s">
        <v>8</v>
      </c>
      <c r="F3" s="1"/>
      <c r="G3" s="1"/>
      <c r="H3" s="1" t="s">
        <v>186</v>
      </c>
      <c r="I3" s="47"/>
    </row>
    <row r="4" spans="1:9" customHeight="1" ht="25.5">
      <c r="A4" s="42" t="s">
        <v>9</v>
      </c>
      <c r="B4" s="1"/>
      <c r="C4" s="1"/>
      <c r="D4" s="1"/>
      <c r="E4" s="1" t="s">
        <v>11</v>
      </c>
      <c r="F4" s="1"/>
      <c r="G4" s="1"/>
      <c r="H4" s="1" t="s">
        <v>186</v>
      </c>
      <c r="I4" s="47"/>
    </row>
    <row r="5" spans="1:9" customHeight="1" ht="25.5">
      <c r="A5" s="42" t="s">
        <v>6</v>
      </c>
      <c r="B5" s="1"/>
      <c r="C5" s="1" t="s">
        <v>7</v>
      </c>
      <c r="D5" s="1"/>
      <c r="E5" s="1" t="s">
        <v>10</v>
      </c>
      <c r="F5" s="1"/>
      <c r="G5" s="1"/>
      <c r="H5" s="1" t="s">
        <v>187</v>
      </c>
      <c r="I5" s="48">
        <v>32</v>
      </c>
    </row>
    <row r="6" spans="1:9" customHeight="1" ht="25.5">
      <c r="A6" s="43" t="s">
        <v>12</v>
      </c>
      <c r="B6" s="45"/>
      <c r="C6" s="45"/>
      <c r="D6" s="45"/>
      <c r="E6" s="45" t="s">
        <v>14</v>
      </c>
      <c r="F6" s="45"/>
      <c r="G6" s="45"/>
      <c r="H6" s="45" t="s">
        <v>188</v>
      </c>
      <c r="I6" s="49" t="s">
        <v>7</v>
      </c>
    </row>
    <row r="7" spans="1:9" customHeight="1" ht="25.5">
      <c r="A7" s="70" t="s">
        <v>189</v>
      </c>
      <c r="B7" s="4"/>
      <c r="C7" s="4"/>
      <c r="D7" s="4"/>
      <c r="E7" s="4"/>
      <c r="F7" s="4"/>
      <c r="G7" s="4"/>
      <c r="H7" s="4"/>
      <c r="I7" s="4"/>
    </row>
    <row r="8" spans="1:9" customHeight="1" ht="25.5">
      <c r="A8" s="71" t="s">
        <v>190</v>
      </c>
      <c r="B8" s="72" t="s">
        <v>191</v>
      </c>
      <c r="C8" s="64"/>
      <c r="D8" s="71" t="s">
        <v>192</v>
      </c>
      <c r="E8" s="72" t="s">
        <v>193</v>
      </c>
      <c r="F8" s="64"/>
      <c r="G8" s="71" t="s">
        <v>194</v>
      </c>
      <c r="H8" s="72" t="s">
        <v>195</v>
      </c>
      <c r="I8" s="64"/>
    </row>
    <row r="9" spans="1:9">
      <c r="A9" s="65" t="s">
        <v>196</v>
      </c>
      <c r="B9" s="51" t="s">
        <v>197</v>
      </c>
      <c r="C9" s="52">
        <f>SUM('Stavební rozpočet'!R8:R64)</f>
        <v>0</v>
      </c>
      <c r="D9" s="50" t="s">
        <v>198</v>
      </c>
      <c r="E9" s="51"/>
      <c r="F9" s="52"/>
      <c r="G9" s="50" t="s">
        <v>199</v>
      </c>
      <c r="H9" s="51"/>
      <c r="I9" s="52"/>
    </row>
    <row r="10" spans="1:9">
      <c r="A10" s="65"/>
      <c r="B10" s="51" t="s">
        <v>27</v>
      </c>
      <c r="C10" s="52">
        <f>SUM('Stavební rozpočet'!S8:S64)</f>
        <v>0</v>
      </c>
      <c r="D10" s="50" t="s">
        <v>200</v>
      </c>
      <c r="E10" s="51"/>
      <c r="F10" s="52"/>
      <c r="G10" s="50" t="s">
        <v>201</v>
      </c>
      <c r="H10" s="51"/>
      <c r="I10" s="52"/>
    </row>
    <row r="11" spans="1:9">
      <c r="A11" s="65" t="s">
        <v>202</v>
      </c>
      <c r="B11" s="51" t="s">
        <v>197</v>
      </c>
      <c r="C11" s="52">
        <f>SUM('Stavební rozpočet'!T8:T64)</f>
        <v>0</v>
      </c>
      <c r="D11" s="50" t="s">
        <v>203</v>
      </c>
      <c r="E11" s="51"/>
      <c r="F11" s="52"/>
      <c r="G11" s="50" t="s">
        <v>204</v>
      </c>
      <c r="H11" s="51"/>
      <c r="I11" s="52"/>
    </row>
    <row r="12" spans="1:9">
      <c r="A12" s="65"/>
      <c r="B12" s="51" t="s">
        <v>27</v>
      </c>
      <c r="C12" s="52">
        <f>SUM('Stavební rozpočet'!U8:U64)</f>
        <v>0</v>
      </c>
      <c r="D12" s="50"/>
      <c r="E12" s="51"/>
      <c r="F12" s="52"/>
      <c r="G12" s="50" t="s">
        <v>205</v>
      </c>
      <c r="H12" s="51"/>
      <c r="I12" s="52"/>
    </row>
    <row r="13" spans="1:9">
      <c r="A13" s="65" t="s">
        <v>206</v>
      </c>
      <c r="B13" s="51" t="s">
        <v>197</v>
      </c>
      <c r="C13" s="52">
        <f>SUM('Stavební rozpočet'!V8:V64)</f>
        <v>0</v>
      </c>
      <c r="D13" s="50"/>
      <c r="E13" s="51"/>
      <c r="F13" s="52"/>
      <c r="G13" s="50" t="s">
        <v>207</v>
      </c>
      <c r="H13" s="51"/>
      <c r="I13" s="52"/>
    </row>
    <row r="14" spans="1:9">
      <c r="A14" s="65"/>
      <c r="B14" s="51" t="s">
        <v>27</v>
      </c>
      <c r="C14" s="52">
        <f>SUM('Stavební rozpočet'!W8:W64)</f>
        <v>0</v>
      </c>
      <c r="D14" s="50"/>
      <c r="E14" s="51"/>
      <c r="F14" s="52"/>
      <c r="G14" s="50" t="s">
        <v>208</v>
      </c>
      <c r="H14" s="51"/>
      <c r="I14" s="52"/>
    </row>
    <row r="15" spans="1:9">
      <c r="A15" s="66" t="s">
        <v>209</v>
      </c>
      <c r="B15" s="51"/>
      <c r="C15" s="52">
        <f>SUM('Stavební rozpočet'!X8:X64)</f>
        <v>0</v>
      </c>
      <c r="D15" s="50"/>
      <c r="E15" s="51"/>
      <c r="F15" s="52"/>
      <c r="G15" s="50"/>
      <c r="H15" s="51"/>
      <c r="I15" s="52"/>
    </row>
    <row r="16" spans="1:9">
      <c r="A16" s="66" t="s">
        <v>210</v>
      </c>
      <c r="B16" s="51"/>
      <c r="C16" s="52">
        <f>SUM('Stavební rozpočet'!P8:P64)</f>
        <v>0</v>
      </c>
      <c r="D16" s="50"/>
      <c r="E16" s="51"/>
      <c r="F16" s="52"/>
      <c r="G16" s="50"/>
      <c r="H16" s="51"/>
      <c r="I16" s="52"/>
    </row>
    <row r="17" spans="1:9">
      <c r="A17" s="66" t="s">
        <v>211</v>
      </c>
      <c r="B17" s="51"/>
      <c r="C17" s="52">
        <f>SUM(C9:C16)</f>
        <v>0</v>
      </c>
      <c r="D17" s="66" t="s">
        <v>212</v>
      </c>
      <c r="E17" s="67"/>
      <c r="F17" s="52">
        <f>SUM(F9:F16)</f>
        <v>0</v>
      </c>
      <c r="G17" s="66" t="s">
        <v>213</v>
      </c>
      <c r="H17" s="67"/>
      <c r="I17" s="52">
        <f>SUM(I9:I16)</f>
        <v>0</v>
      </c>
    </row>
    <row r="18" spans="1:9">
      <c r="A18" s="40"/>
      <c r="B18" s="40"/>
      <c r="C18" s="40"/>
      <c r="D18" s="66" t="s">
        <v>214</v>
      </c>
      <c r="E18" s="67"/>
      <c r="F18" s="52"/>
      <c r="G18" s="66" t="s">
        <v>215</v>
      </c>
      <c r="H18" s="67"/>
      <c r="I18" s="52"/>
    </row>
    <row r="19" spans="1:9">
      <c r="A19" s="40"/>
      <c r="B19" s="40"/>
      <c r="C19" s="40"/>
      <c r="D19" s="40"/>
      <c r="E19" s="40"/>
      <c r="F19" s="40"/>
      <c r="G19" s="68"/>
      <c r="H19" s="68"/>
      <c r="I19" s="40"/>
    </row>
    <row r="20" spans="1:9">
      <c r="A20" s="40"/>
      <c r="B20" s="40"/>
      <c r="C20" s="40"/>
      <c r="D20" s="40"/>
      <c r="E20" s="40"/>
      <c r="F20" s="40"/>
      <c r="G20" s="68"/>
      <c r="H20" s="68"/>
      <c r="I20" s="40"/>
    </row>
    <row r="21" spans="1:9">
      <c r="A21" s="40"/>
      <c r="B21" s="40"/>
      <c r="C21" s="40"/>
      <c r="D21" s="40"/>
      <c r="E21" s="40"/>
      <c r="F21" s="40"/>
      <c r="G21" s="40"/>
      <c r="H21" s="40"/>
      <c r="I21" s="40"/>
    </row>
    <row r="22" spans="1:9">
      <c r="A22" s="53" t="s">
        <v>216</v>
      </c>
      <c r="B22" s="54"/>
      <c r="C22" s="55">
        <f>SUM('Stavební rozpočet'!Z9:Z64)*(1-C18/100)</f>
        <v>0</v>
      </c>
      <c r="D22" s="40"/>
      <c r="E22" s="40"/>
      <c r="F22" s="40"/>
      <c r="G22" s="40"/>
      <c r="H22" s="40"/>
      <c r="I22" s="40"/>
    </row>
    <row r="23" spans="1:9">
      <c r="A23" s="53" t="s">
        <v>217</v>
      </c>
      <c r="B23" s="54"/>
      <c r="C23" s="55">
        <f>SUM('Stavební rozpočet'!AA9:AA64)*(1-C18/100)</f>
        <v>0</v>
      </c>
      <c r="D23" s="53" t="s">
        <v>218</v>
      </c>
      <c r="E23" s="54"/>
      <c r="F23" s="55">
        <f>ROUND(C23*(15/100),2)</f>
        <v>0</v>
      </c>
      <c r="G23" s="53" t="s">
        <v>219</v>
      </c>
      <c r="H23" s="54"/>
      <c r="I23" s="55">
        <f>SUM(C22:C24)</f>
        <v>0</v>
      </c>
    </row>
    <row r="24" spans="1:9">
      <c r="A24" s="53" t="s">
        <v>220</v>
      </c>
      <c r="B24" s="54"/>
      <c r="C24" s="55">
        <f>SUM('Stavební rozpočet'!AB9:AB64)*(1-C18/100)+(F17+I17+F18+I18+I19+I20)</f>
        <v>0</v>
      </c>
      <c r="D24" s="53" t="s">
        <v>221</v>
      </c>
      <c r="E24" s="54"/>
      <c r="F24" s="55">
        <f>ROUND(C24*(21/100),2)</f>
        <v>0</v>
      </c>
      <c r="G24" s="53" t="s">
        <v>222</v>
      </c>
      <c r="H24" s="54"/>
      <c r="I24" s="55">
        <f>F23+F24+I23</f>
        <v>0</v>
      </c>
    </row>
    <row r="25" spans="1:9">
      <c r="A25" s="40"/>
      <c r="B25" s="40"/>
      <c r="C25" s="40"/>
      <c r="D25" s="40"/>
      <c r="E25" s="40"/>
      <c r="F25" s="40"/>
      <c r="G25" s="40"/>
      <c r="H25" s="40"/>
      <c r="I25" s="40"/>
    </row>
    <row r="26" spans="1:9">
      <c r="A26" s="56" t="s">
        <v>8</v>
      </c>
      <c r="B26" s="59"/>
      <c r="C26" s="61"/>
      <c r="D26" s="56" t="s">
        <v>4</v>
      </c>
      <c r="E26" s="59"/>
      <c r="F26" s="61"/>
      <c r="G26" s="56" t="s">
        <v>11</v>
      </c>
      <c r="H26" s="59"/>
      <c r="I26" s="61"/>
    </row>
    <row r="27" spans="1:9">
      <c r="A27" s="57"/>
      <c r="B27" s="40"/>
      <c r="C27" s="62"/>
      <c r="D27" s="57"/>
      <c r="E27" s="40"/>
      <c r="F27" s="62"/>
      <c r="G27" s="57"/>
      <c r="H27" s="40"/>
      <c r="I27" s="62"/>
    </row>
    <row r="28" spans="1:9">
      <c r="A28" s="57"/>
      <c r="B28" s="40"/>
      <c r="C28" s="62"/>
      <c r="D28" s="57"/>
      <c r="E28" s="40"/>
      <c r="F28" s="62"/>
      <c r="G28" s="57"/>
      <c r="H28" s="40"/>
      <c r="I28" s="62"/>
    </row>
    <row r="29" spans="1:9">
      <c r="A29" s="57"/>
      <c r="B29" s="40"/>
      <c r="C29" s="62"/>
      <c r="D29" s="57"/>
      <c r="E29" s="40"/>
      <c r="F29" s="62"/>
      <c r="G29" s="57"/>
      <c r="H29" s="40"/>
      <c r="I29" s="62"/>
    </row>
    <row r="30" spans="1:9">
      <c r="A30" s="58" t="s">
        <v>223</v>
      </c>
      <c r="B30" s="60"/>
      <c r="C30" s="63"/>
      <c r="D30" s="58" t="s">
        <v>223</v>
      </c>
      <c r="E30" s="60"/>
      <c r="F30" s="63"/>
      <c r="G30" s="58" t="s">
        <v>223</v>
      </c>
      <c r="H30" s="60"/>
      <c r="I30" s="63"/>
    </row>
    <row r="31" spans="1:9">
      <c r="A31" s="73" t="s">
        <v>184</v>
      </c>
      <c r="B31" s="40"/>
      <c r="C31" s="40"/>
      <c r="D31" s="40"/>
      <c r="E31" s="40"/>
      <c r="F31" s="40"/>
      <c r="G31" s="40"/>
      <c r="H31" s="40"/>
      <c r="I31" s="40"/>
    </row>
    <row r="32" spans="1:9" customHeight="1" ht="0">
      <c r="A32" s="74"/>
      <c r="B32" s="40"/>
      <c r="C32" s="40"/>
      <c r="D32" s="40"/>
      <c r="E32" s="40"/>
      <c r="F32" s="40"/>
      <c r="G32" s="40"/>
      <c r="H32" s="40"/>
      <c r="I32" s="40"/>
    </row>
    <row r="33" spans="1:9">
      <c r="A33" s="40"/>
      <c r="B33" s="40"/>
      <c r="C33" s="40"/>
      <c r="D33" s="40"/>
      <c r="E33" s="40"/>
      <c r="F33" s="40"/>
      <c r="G33" s="40"/>
      <c r="H33" s="40"/>
      <c r="I33" s="40"/>
    </row>
    <row r="34" spans="1:9">
      <c r="A34" s="40"/>
      <c r="B34" s="40"/>
      <c r="C34" s="40"/>
      <c r="D34" s="40"/>
      <c r="E34" s="40"/>
      <c r="F34" s="40"/>
      <c r="G34" s="40"/>
      <c r="H34" s="40"/>
      <c r="I34" s="40"/>
    </row>
    <row r="35" spans="1:9">
      <c r="A35" s="40"/>
      <c r="B35" s="40"/>
      <c r="C35" s="40"/>
      <c r="D35" s="40"/>
      <c r="E35" s="40"/>
      <c r="F35" s="40"/>
      <c r="G35" s="40"/>
      <c r="H35" s="40"/>
      <c r="I35" s="4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I1"/>
    <mergeCell ref="A2:B2"/>
    <mergeCell ref="A3:B3"/>
    <mergeCell ref="A4:B4"/>
    <mergeCell ref="A5:B5"/>
    <mergeCell ref="A6:B6"/>
    <mergeCell ref="A7:I7"/>
    <mergeCell ref="B8:C8"/>
    <mergeCell ref="A9:A10"/>
    <mergeCell ref="A11:A12"/>
    <mergeCell ref="A13:A14"/>
    <mergeCell ref="A15:B15"/>
    <mergeCell ref="A16:B16"/>
    <mergeCell ref="A17:B17"/>
    <mergeCell ref="E8:F8"/>
    <mergeCell ref="D17:E17"/>
    <mergeCell ref="D18:E18"/>
    <mergeCell ref="H8:I8"/>
    <mergeCell ref="G9:H9"/>
    <mergeCell ref="G10:H10"/>
    <mergeCell ref="G11:H11"/>
    <mergeCell ref="G12:H12"/>
    <mergeCell ref="G13:H13"/>
    <mergeCell ref="G14:H14"/>
    <mergeCell ref="G17:H17"/>
    <mergeCell ref="G18:H18"/>
    <mergeCell ref="A22:B22"/>
    <mergeCell ref="A23:B23"/>
    <mergeCell ref="A24:B24"/>
    <mergeCell ref="D23:E23"/>
    <mergeCell ref="D24:E24"/>
    <mergeCell ref="G23:H23"/>
    <mergeCell ref="G24:H24"/>
    <mergeCell ref="A26:C26"/>
    <mergeCell ref="A27:C29"/>
    <mergeCell ref="A30:C30"/>
    <mergeCell ref="D26:F26"/>
    <mergeCell ref="D27:F29"/>
    <mergeCell ref="D30:F30"/>
    <mergeCell ref="G26:I26"/>
    <mergeCell ref="G27:I29"/>
    <mergeCell ref="G30:I30"/>
    <mergeCell ref="A32:I32"/>
    <mergeCell ref="D9:E9"/>
    <mergeCell ref="D10:E10"/>
    <mergeCell ref="D11:E11"/>
    <mergeCell ref="D12:E12"/>
    <mergeCell ref="D13:E13"/>
    <mergeCell ref="D14:E14"/>
    <mergeCell ref="D15:E15"/>
    <mergeCell ref="D16:E16"/>
  </mergeCells>
  <printOptions gridLines="false" gridLinesSet="true"/>
  <pageMargins left="0.7" right="0.7" top="0.75" bottom="0.75" header="0.3" footer="0.3"/>
  <pageSetup paperSize="1" orientation="landscape" scale="100" fitToHeight="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Verlag Dashőfer, s.r.o.</dc:creator>
  <cp:lastModifiedBy>Verlag Dashőfer, s.r.o.</cp:lastModifiedBy>
  <dcterms:created xsi:type="dcterms:W3CDTF">2023-03-09T09:05:54+00:00</dcterms:created>
  <dcterms:modified xsi:type="dcterms:W3CDTF">2023-03-09T09:05:54+00:00</dcterms:modified>
  <dc:title>04/2023 MŠ Sněženka</dc:title>
  <dc:description/>
  <dc:subject/>
  <cp:keywords/>
  <cp:category/>
</cp:coreProperties>
</file>