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živatel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5-KL-22 - Oprava ležaté 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'5-KL-22 - Oprava ležaté k...'!$C$122:$K$380</definedName>
    <definedName name="_xlnm.Print_Area" localSheetId="1">'5-KL-22 - Oprava ležaté k...'!$C$4:$J$76,'5-KL-22 - Oprava ležaté k...'!$C$82:$J$106,'5-KL-22 - Oprava ležaté k...'!$C$112:$J$380</definedName>
    <definedName name="_xlnm.Print_Titles" localSheetId="1">'5-KL-22 - Oprava ležaté k...'!$122:$122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78"/>
  <c r="BH378"/>
  <c r="BG378"/>
  <c r="BF378"/>
  <c r="T378"/>
  <c r="R378"/>
  <c r="P378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T316"/>
  <c r="R317"/>
  <c r="R316"/>
  <c r="P317"/>
  <c r="P316"/>
  <c r="BI312"/>
  <c r="BH312"/>
  <c r="BG312"/>
  <c r="BF312"/>
  <c r="T312"/>
  <c r="R312"/>
  <c r="P312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T301"/>
  <c r="R302"/>
  <c r="R301"/>
  <c r="P302"/>
  <c r="P301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R284"/>
  <c r="P284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69"/>
  <c r="BH269"/>
  <c r="BG269"/>
  <c r="BF269"/>
  <c r="T269"/>
  <c r="T268"/>
  <c r="R269"/>
  <c r="R268"/>
  <c r="P269"/>
  <c r="P268"/>
  <c r="BI250"/>
  <c r="BH250"/>
  <c r="BG250"/>
  <c r="BF250"/>
  <c r="T250"/>
  <c r="T249"/>
  <c r="R250"/>
  <c r="R249"/>
  <c r="P250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06"/>
  <c r="BH206"/>
  <c r="BG206"/>
  <c r="BF206"/>
  <c r="T206"/>
  <c r="R206"/>
  <c r="P206"/>
  <c r="BI203"/>
  <c r="BH203"/>
  <c r="BG203"/>
  <c r="BF203"/>
  <c r="T203"/>
  <c r="R203"/>
  <c r="P203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3"/>
  <c r="BH153"/>
  <c r="BG153"/>
  <c r="BF153"/>
  <c r="T153"/>
  <c r="R153"/>
  <c r="P153"/>
  <c r="BI149"/>
  <c r="BH149"/>
  <c r="BG149"/>
  <c r="BF149"/>
  <c r="T149"/>
  <c r="R149"/>
  <c r="P149"/>
  <c r="BI135"/>
  <c r="BH135"/>
  <c r="BG135"/>
  <c r="BF135"/>
  <c r="T135"/>
  <c r="R135"/>
  <c r="P135"/>
  <c r="BI129"/>
  <c r="BH129"/>
  <c r="BG129"/>
  <c r="BF129"/>
  <c r="T129"/>
  <c r="R129"/>
  <c r="P129"/>
  <c r="BI125"/>
  <c r="BH125"/>
  <c r="BG125"/>
  <c r="BF125"/>
  <c r="T125"/>
  <c r="R125"/>
  <c r="P125"/>
  <c r="J120"/>
  <c r="J119"/>
  <c r="F119"/>
  <c r="F117"/>
  <c r="E115"/>
  <c r="J90"/>
  <c r="J89"/>
  <c r="F89"/>
  <c r="F87"/>
  <c r="E85"/>
  <c r="J16"/>
  <c r="E16"/>
  <c r="F120"/>
  <c r="J15"/>
  <c r="J10"/>
  <c r="J117"/>
  <c i="1" r="L90"/>
  <c r="AM90"/>
  <c r="AM89"/>
  <c r="L89"/>
  <c r="AM87"/>
  <c r="L87"/>
  <c r="L85"/>
  <c r="L84"/>
  <c i="2" r="BK375"/>
  <c r="BK369"/>
  <c r="J363"/>
  <c r="BK356"/>
  <c r="J347"/>
  <c r="BK335"/>
  <c r="BK324"/>
  <c r="BK302"/>
  <c r="J296"/>
  <c r="BK291"/>
  <c r="J281"/>
  <c r="BK274"/>
  <c r="BK247"/>
  <c r="BK236"/>
  <c r="J222"/>
  <c r="J203"/>
  <c r="BK173"/>
  <c r="BK163"/>
  <c i="1" r="AS94"/>
  <c i="2" r="BK378"/>
  <c r="J372"/>
  <c r="BK365"/>
  <c r="J361"/>
  <c r="J356"/>
  <c r="J350"/>
  <c r="J341"/>
  <c r="J335"/>
  <c r="BK321"/>
  <c r="J305"/>
  <c r="J291"/>
  <c r="BK286"/>
  <c r="J274"/>
  <c r="J236"/>
  <c r="J229"/>
  <c r="BK222"/>
  <c r="BK183"/>
  <c r="J173"/>
  <c r="BK166"/>
  <c r="J153"/>
  <c r="J135"/>
  <c r="BK353"/>
  <c r="BK341"/>
  <c r="J312"/>
  <c r="BK305"/>
  <c r="J299"/>
  <c r="J294"/>
  <c r="BK284"/>
  <c r="BK225"/>
  <c r="J176"/>
  <c r="J125"/>
  <c r="J328"/>
  <c r="J317"/>
  <c r="J308"/>
  <c r="BK289"/>
  <c r="J269"/>
  <c r="BK244"/>
  <c r="BK229"/>
  <c r="BK203"/>
  <c r="BK169"/>
  <c r="BK129"/>
  <c r="J378"/>
  <c r="BK372"/>
  <c r="J365"/>
  <c r="BK361"/>
  <c r="BK350"/>
  <c r="J344"/>
  <c r="BK328"/>
  <c r="J321"/>
  <c r="BK294"/>
  <c r="J286"/>
  <c r="BK277"/>
  <c r="BK269"/>
  <c r="J244"/>
  <c r="J241"/>
  <c r="J225"/>
  <c r="J206"/>
  <c r="J183"/>
  <c r="J166"/>
  <c r="J160"/>
  <c r="BK153"/>
  <c r="J375"/>
  <c r="J369"/>
  <c r="BK363"/>
  <c r="J358"/>
  <c r="J353"/>
  <c r="BK347"/>
  <c r="J338"/>
  <c r="J324"/>
  <c r="BK317"/>
  <c r="J302"/>
  <c r="J284"/>
  <c r="BK281"/>
  <c r="BK241"/>
  <c r="BK233"/>
  <c r="BK206"/>
  <c r="J180"/>
  <c r="J169"/>
  <c r="BK160"/>
  <c r="J149"/>
  <c r="J129"/>
  <c r="BK358"/>
  <c r="BK344"/>
  <c r="BK338"/>
  <c r="BK331"/>
  <c r="BK308"/>
  <c r="BK296"/>
  <c r="J289"/>
  <c r="J250"/>
  <c r="BK180"/>
  <c r="J163"/>
  <c r="BK135"/>
  <c r="J331"/>
  <c r="BK312"/>
  <c r="BK299"/>
  <c r="J277"/>
  <c r="BK250"/>
  <c r="J247"/>
  <c r="J233"/>
  <c r="BK176"/>
  <c r="BK149"/>
  <c r="BK125"/>
  <c l="1" r="P124"/>
  <c r="BK273"/>
  <c r="J273"/>
  <c r="J98"/>
  <c r="R273"/>
  <c r="R280"/>
  <c r="R124"/>
  <c r="P273"/>
  <c r="T273"/>
  <c r="T280"/>
  <c r="BK304"/>
  <c r="J304"/>
  <c r="J101"/>
  <c r="R304"/>
  <c r="BK320"/>
  <c r="J320"/>
  <c r="J103"/>
  <c r="T320"/>
  <c r="P334"/>
  <c r="R334"/>
  <c r="BK368"/>
  <c r="J368"/>
  <c r="J105"/>
  <c r="R368"/>
  <c r="BK124"/>
  <c r="J124"/>
  <c r="J95"/>
  <c r="T124"/>
  <c r="T123"/>
  <c r="BK280"/>
  <c r="J280"/>
  <c r="J99"/>
  <c r="P280"/>
  <c r="P304"/>
  <c r="T304"/>
  <c r="P320"/>
  <c r="R320"/>
  <c r="BK334"/>
  <c r="J334"/>
  <c r="J104"/>
  <c r="T334"/>
  <c r="P368"/>
  <c r="T368"/>
  <c r="BK249"/>
  <c r="J249"/>
  <c r="J96"/>
  <c r="BK316"/>
  <c r="J316"/>
  <c r="J102"/>
  <c r="BK268"/>
  <c r="J268"/>
  <c r="J97"/>
  <c r="BK301"/>
  <c r="J301"/>
  <c r="J100"/>
  <c r="BE149"/>
  <c r="BE153"/>
  <c r="BE160"/>
  <c r="BE163"/>
  <c r="BE180"/>
  <c r="BE206"/>
  <c r="BE269"/>
  <c r="BE294"/>
  <c r="BE296"/>
  <c r="BE302"/>
  <c r="BE328"/>
  <c r="BE350"/>
  <c r="BE353"/>
  <c r="BE358"/>
  <c r="BE135"/>
  <c r="BE166"/>
  <c r="BE169"/>
  <c r="BE173"/>
  <c r="BE225"/>
  <c r="BE233"/>
  <c r="BE236"/>
  <c r="BE241"/>
  <c r="BE286"/>
  <c r="BE305"/>
  <c r="BE317"/>
  <c r="BE344"/>
  <c r="BE356"/>
  <c r="J87"/>
  <c r="F90"/>
  <c r="BE176"/>
  <c r="BE203"/>
  <c r="BE229"/>
  <c r="BE244"/>
  <c r="BE250"/>
  <c r="BE274"/>
  <c r="BE277"/>
  <c r="BE291"/>
  <c r="BE299"/>
  <c r="BE321"/>
  <c r="BE324"/>
  <c r="BE331"/>
  <c r="BE335"/>
  <c r="BE341"/>
  <c r="BE361"/>
  <c r="BE363"/>
  <c r="BE369"/>
  <c r="BE372"/>
  <c r="BE378"/>
  <c r="BE125"/>
  <c r="BE129"/>
  <c r="BE183"/>
  <c r="BE222"/>
  <c r="BE247"/>
  <c r="BE281"/>
  <c r="BE284"/>
  <c r="BE289"/>
  <c r="BE308"/>
  <c r="BE312"/>
  <c r="BE338"/>
  <c r="BE347"/>
  <c r="BE365"/>
  <c r="BE375"/>
  <c r="F32"/>
  <c i="1" r="BA95"/>
  <c r="BA94"/>
  <c r="W30"/>
  <c i="2" r="F33"/>
  <c i="1" r="BB95"/>
  <c r="BB94"/>
  <c r="W31"/>
  <c i="2" r="J32"/>
  <c i="1" r="AW95"/>
  <c i="2" r="F35"/>
  <c i="1" r="BD95"/>
  <c r="BD94"/>
  <c r="W33"/>
  <c i="2" r="F34"/>
  <c i="1" r="BC95"/>
  <c r="BC94"/>
  <c r="W32"/>
  <c i="2" l="1" r="R123"/>
  <c r="P123"/>
  <c i="1" r="AU95"/>
  <c i="2" r="BK123"/>
  <c r="J123"/>
  <c i="1" r="AU94"/>
  <c r="AX94"/>
  <c r="AY94"/>
  <c i="2" r="F31"/>
  <c i="1" r="AZ95"/>
  <c r="AZ94"/>
  <c r="AV94"/>
  <c r="AK29"/>
  <c i="2" r="J28"/>
  <c i="1" r="AG95"/>
  <c r="AG94"/>
  <c r="AK26"/>
  <c i="2" r="J31"/>
  <c i="1" r="AV95"/>
  <c r="AT95"/>
  <c r="AN95"/>
  <c r="AW94"/>
  <c r="AK30"/>
  <c i="2" l="1" r="J94"/>
  <c i="1" r="AK35"/>
  <c i="2" r="J37"/>
  <c i="1"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<sst xmlns="http://schemas.openxmlformats.org/spreadsheetml/2006/main">
  <si>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</si>
  <si>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</si>
  <si>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</si>
  <si>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</si>
  <si>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</si>
  <si>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{9dfed0c6-6d86-417c-8df4-b7fc8fac7a22}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</si>
  <si>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</si>
  <si>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</si>
  <si>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</si>
  <si>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</si>
  <si>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</si>
  <si>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</si>
  <si>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</si>
  <si>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</si>
  <si>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5-KL-22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</si>
  <si>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</si>
  <si>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</si>
  <si>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ležaté kanalizace - F-M, ul. Zámecká č.p.54, 55</t>
  </si>
  <si>
    <t>KSO:</t>
  </si>
  <si>
    <t>CC-CZ:</t>
  </si>
  <si>
    <t>Místo:</t>
  </si>
  <si>
    <t>F-M</t>
  </si>
  <si>
    <t>Datum:</t>
  </si>
  <si>
    <t>26. 5. 2022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</si>
  <si>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</si>
  <si>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</si>
  <si>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</si>
  <si>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</si>
  <si>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</si>
  <si>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</si>
  <si>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</si>
  <si>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Ing. Miloslav Klich</t>
  </si>
  <si>
    <t>True</t>
  </si>
  <si>
    <t>Zpracovatel:</t>
  </si>
  <si>
    <t>Johančíková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</si>
  <si>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</si>
  <si>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</si>
  <si>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</si>
  <si>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</si>
  <si>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</si>
  <si>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</si>
  <si>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</si>
  <si>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</si>
  <si>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</si>
  <si>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</si>
  <si>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</si>
  <si>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</si>
  <si>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</si>
  <si>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</si>
  <si>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</si>
  <si>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</si>
  <si>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</si>
  <si>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</si>
  <si>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</si>
  <si>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</si>
  <si>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</si>
  <si>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</si>
  <si>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</si>
  <si>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</si>
  <si>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</si>
  <si>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</si>
  <si>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</si>
  <si>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</si>
  <si>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</si>
  <si>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</si>
  <si>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</si>
  <si>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</si>
  <si>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</si>
  <si>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</si>
  <si>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</si>
  <si>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</si>
  <si>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</si>
  <si>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</si>
  <si>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</si>
  <si>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</si>
  <si>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</si>
  <si>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</si>
  <si>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</si>
  <si>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</si>
  <si>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</si>
  <si>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</si>
  <si>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</si>
  <si>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</si>
  <si>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</si>
  <si>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</si>
  <si>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</si>
  <si>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</si>
  <si>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</si>
  <si>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</si>
  <si>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</si>
  <si>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</si>
  <si>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45 - Podkladní a vedlejší konstrukce kromě vozovek a železničního svršku</t>
  </si>
  <si>
    <t>63 - Podlahy a podlahové konstrukce</t>
  </si>
  <si>
    <t>87 - Potrubí z trub plastických a skleněných</t>
  </si>
  <si>
    <t>89 - Ostatní konstrukce</t>
  </si>
  <si>
    <t>95 - Různé dokončovací konstrukce a práce pozemních staveb</t>
  </si>
  <si>
    <t>97 - Prorážení otvorů a ostatní bourací práce</t>
  </si>
  <si>
    <t>99 - Přesun hmot a manipulace se sutí</t>
  </si>
  <si>
    <t>997 - Přesun sutě</t>
  </si>
  <si>
    <t>721 - Zdravotechnika - vnitřní kanalizace</t>
  </si>
  <si>
    <t>771 - Podlahy z dlaždic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</si>
  <si>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</si>
  <si>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</si>
  <si>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</si>
  <si>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</si>
  <si>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</si>
  <si>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</si>
  <si>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</si>
  <si>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</si>
  <si>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</si>
  <si>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</si>
  <si>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</si>
  <si>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</si>
  <si>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</si>
  <si>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</si>
  <si>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</si>
  <si>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</si>
  <si>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121112003</t>
  </si>
  <si>
    <t>Sejmutí ornice tl vrstvy do 200 mm ručně</t>
  </si>
  <si>
    <t>m2</t>
  </si>
  <si>
    <t>4</t>
  </si>
  <si>
    <t>-816225286</t>
  </si>
  <si>
    <t>PP</t>
  </si>
  <si>
    <t>Sejmutí ornice ručně při souvislé ploše, tl. vrstvy do 200 mm</t>
  </si>
  <si>
    <t>Online PSC</t>
  </si>
  <si>
    <t>https://podminky.urs.cz/item/CS_URS_2022_01/121112003</t>
  </si>
  <si>
    <t>VV</t>
  </si>
  <si>
    <t>(2,0+1,4+1,5+13,0)*2,0</t>
  </si>
  <si>
    <t>132212221</t>
  </si>
  <si>
    <t>Hloubení zapažených rýh šířky do 2000 mm v soudržných horninách třídy těžitelnosti I skupiny 3 ručně</t>
  </si>
  <si>
    <t>m3</t>
  </si>
  <si>
    <t>1682814512</t>
  </si>
  <si>
    <t>Hloubení zapažených rýh šířky přes 800 do 2 000 mm ručně s urovnáním dna do předepsaného profilu a spádu v hornině třídy těžitelnosti I skupiny 3 soudržných</t>
  </si>
  <si>
    <t>https://podminky.urs.cz/item/CS_URS_2022_01/132212221</t>
  </si>
  <si>
    <t>2,0*0,85*(1,75+2,35)*0,5</t>
  </si>
  <si>
    <t>1,5*1,5*2,35</t>
  </si>
  <si>
    <t>1,4*0,85*(2,26+2,3)*0,5</t>
  </si>
  <si>
    <t>3</t>
  </si>
  <si>
    <t>132212331</t>
  </si>
  <si>
    <t>Hloubení nezapažených rýh šířky do 2000 mm v soudržných horninách třídy těžitelnosti I skupiny 3 ručně</t>
  </si>
  <si>
    <t>1036496434</t>
  </si>
  <si>
    <t>Hloubení nezapažených rýh šířky přes 800 do 2 000 mm ručně s urovnáním dna do předepsaného profilu a spádu v hornině třídy těžitelnosti I skupiny 3 soudržných</t>
  </si>
  <si>
    <t>https://podminky.urs.cz/item/CS_URS_2022_01/132212331</t>
  </si>
  <si>
    <t>6,5*0,85*(0,3+0,49)*0,5</t>
  </si>
  <si>
    <t>4,9*0,9*(0,39+0,56)*0,5</t>
  </si>
  <si>
    <t>2,9*0,825*(0,3+0,48)*0,5</t>
  </si>
  <si>
    <t>6,0*0,825*(0,33+0,51)*0,5</t>
  </si>
  <si>
    <t>2,5*0,825*(0,73+1,23)*0,5</t>
  </si>
  <si>
    <t>1,0*0,85*1,75</t>
  </si>
  <si>
    <t>1,6*0,825*(0,61+0,69)*0,5</t>
  </si>
  <si>
    <t>11,0*0,85*(0,69+1,23)*0,5</t>
  </si>
  <si>
    <t>3,0*0,825*(0,34+0,49)*0,5</t>
  </si>
  <si>
    <t>1,2*0,8*(0,56+0,8)*0,5</t>
  </si>
  <si>
    <t>0,5*0,825*(0,62+0,2)*0,5</t>
  </si>
  <si>
    <t>132254202</t>
  </si>
  <si>
    <t>Hloubení zapažených rýh š do 2000 mm v hornině třídy těžitelnosti I skupiny 3 objem do 50 m3</t>
  </si>
  <si>
    <t>1282024689</t>
  </si>
  <si>
    <t>Hloubení zapažených rýh šířky přes 800 do 2 000 mm strojně s urovnáním dna do předepsaného profilu a spádu v hornině třídy těžitelnosti I skupiny 3 přes 20 do 50 m3</t>
  </si>
  <si>
    <t>https://podminky.urs.cz/item/CS_URS_2022_01/132254202</t>
  </si>
  <si>
    <t>13,0*0,9*2,35</t>
  </si>
  <si>
    <t>5</t>
  </si>
  <si>
    <t>151101102</t>
  </si>
  <si>
    <t>Zřízení příložného pažení a rozepření stěn rýh hl přes 2 do 4 m</t>
  </si>
  <si>
    <t>-1366480710</t>
  </si>
  <si>
    <t>Zřízení pažení a rozepření stěn rýh pro podzemní vedení příložné pro jakoukoliv mezerovitost, hloubky přes 2 do 4 m</t>
  </si>
  <si>
    <t>https://podminky.urs.cz/item/CS_URS_2022_01/151101102</t>
  </si>
  <si>
    <t>2,0*(1,75+2,35)*0,5*2</t>
  </si>
  <si>
    <t>1,5*2,35*3</t>
  </si>
  <si>
    <t>1,4*(2,26+2,3)*0,5*2</t>
  </si>
  <si>
    <t>13,0*2,35*2</t>
  </si>
  <si>
    <t>6</t>
  </si>
  <si>
    <t>151101112</t>
  </si>
  <si>
    <t>Odstranění příložného pažení a rozepření stěn rýh hl přes 2 do 4 m</t>
  </si>
  <si>
    <t>-1175164727</t>
  </si>
  <si>
    <t>Odstranění pažení a rozepření stěn rýh pro podzemní vedení s uložením materiálu na vzdálenost do 3 m od kraje výkopu příložné, hloubky přes 2 do 4 m</t>
  </si>
  <si>
    <t>https://podminky.urs.cz/item/CS_URS_2022_01/151101112</t>
  </si>
  <si>
    <t>7</t>
  </si>
  <si>
    <t>162211311</t>
  </si>
  <si>
    <t>Vodorovné přemístění výkopku z horniny třídy těžitelnosti I skupiny 1 až 3 stavebním kolečkem do 10 m</t>
  </si>
  <si>
    <t>1955121462</t>
  </si>
  <si>
    <t>Vodorovné přemístění výkopku nebo sypaniny stavebním kolečkem s vyprázdněním kolečka na hromady nebo do dopravního prostředku na vzdálenost do 10 m z horniny třídy těžitelnosti I, skupiny 1 až 3</t>
  </si>
  <si>
    <t>https://podminky.urs.cz/item/CS_URS_2022_01/162211311</t>
  </si>
  <si>
    <t>8</t>
  </si>
  <si>
    <t>162211319</t>
  </si>
  <si>
    <t>Příplatek k vodorovnému přemístění výkopku z horniny třídy těžitelnosti I skupiny 1 až 3 stavebním kolečkem za každých dalších 10 m</t>
  </si>
  <si>
    <t>-876724922</t>
  </si>
  <si>
    <t>Vodorovné přemístění výkopku nebo sypaniny stavebním kolečkem s vyprázdněním kolečka na hromady nebo do dopravního prostředku na vzdálenost do 10 m Příplatek za každých dalších 10 m k ceně -1311</t>
  </si>
  <si>
    <t>https://podminky.urs.cz/item/CS_URS_2022_01/162211319</t>
  </si>
  <si>
    <t>9</t>
  </si>
  <si>
    <t>162751117</t>
  </si>
  <si>
    <t>Vodorovné přemístění přes 9 000 do 10000 m výkopku/sypaniny z horniny třídy těžitelnosti I skupiny 1 až 3</t>
  </si>
  <si>
    <t>1388532680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</si>
  <si>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</si>
  <si>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</si>
  <si>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11,486+27,495-27,61+22,481</t>
  </si>
  <si>
    <t>10</t>
  </si>
  <si>
    <t>167151101</t>
  </si>
  <si>
    <t>Nakládání výkopku z hornin třídy těžitelnosti I skupiny 1 až 3 do 100 m3</t>
  </si>
  <si>
    <t>594402516</t>
  </si>
  <si>
    <t>Nakládání, skládání a překládání neulehlého výkopku nebo sypaniny strojně nakládání, množství do 100 m3, z horniny třídy těžitelnosti I, skupiny 1 až 3</t>
  </si>
  <si>
    <t>https://podminky.urs.cz/item/CS_URS_2022_01/167151101</t>
  </si>
  <si>
    <t>11</t>
  </si>
  <si>
    <t>171201231</t>
  </si>
  <si>
    <t>Poplatek za uložení zeminy a kamení na recyklační skládce (skládkovné) kód odpadu 17 05 04</t>
  </si>
  <si>
    <t>t</t>
  </si>
  <si>
    <t>-926822786</t>
  </si>
  <si>
    <t>Poplatek za uložení stavebního odpadu na recyklační skládce (skládkovné) zeminy a kamení zatříděného do Katalogu odpadů pod kódem 17 05 04</t>
  </si>
  <si>
    <t>https://podminky.urs.cz/item/CS_URS_2022_01/171201231</t>
  </si>
  <si>
    <t>11,371*1,6 'Přepočtené koeficientem množství</t>
  </si>
  <si>
    <t>12</t>
  </si>
  <si>
    <t>171251201</t>
  </si>
  <si>
    <t>Uložení sypaniny na skládky nebo meziskládky</t>
  </si>
  <si>
    <t>1326280877</t>
  </si>
  <si>
    <t>Uložení sypaniny na skládky nebo meziskládky bez hutnění s upravením uložené sypaniny do předepsaného tvaru</t>
  </si>
  <si>
    <t>https://podminky.urs.cz/item/CS_URS_2022_01/171251201</t>
  </si>
  <si>
    <t>13</t>
  </si>
  <si>
    <t>174111101</t>
  </si>
  <si>
    <t>Zásyp jam, šachet rýh nebo kolem objektů sypaninou se zhutněním ručně</t>
  </si>
  <si>
    <t>706259719</t>
  </si>
  <si>
    <t>Zásyp sypaninou z jakékoliv horniny ručně s uložením výkopku ve vrstvách se zhutněním jam, šachet, rýh nebo kolem objektů v těchto vykopávkách</t>
  </si>
  <si>
    <t>https://podminky.urs.cz/item/CS_URS_2022_01/174111101</t>
  </si>
  <si>
    <t>zeminou</t>
  </si>
  <si>
    <t>2,0*0,85*((1,75+2,35)*0,5-0,1-0,45)</t>
  </si>
  <si>
    <t>1,5*1,5*2,35-3,14*0,62*0,62*1,85-(3,14*(0,62*0,62+0,42*0,42)*0,5*0,6)</t>
  </si>
  <si>
    <t>1,4*0,85*((2,26+2,3)*0,5-0,1-0,45)</t>
  </si>
  <si>
    <t>13,0*0,9*(2,35-0,1-0,5)</t>
  </si>
  <si>
    <t>štp</t>
  </si>
  <si>
    <t>6,5*0,85*((0,3+0,49)*0,5-0,1-0,295)</t>
  </si>
  <si>
    <t>4,9*0,9*((0,39+0,56)*0,5-0,1-0,375)</t>
  </si>
  <si>
    <t>2,9*0,825*((0,3+0,48)*0,5-0,1-0,29)</t>
  </si>
  <si>
    <t>6,0*0,825*((0,33+0,51)*0,5-0,1-0,32)</t>
  </si>
  <si>
    <t>2,5*0,825*((0,73+1,23)*0,5-0,1-0,425)</t>
  </si>
  <si>
    <t>1,0*0,85*(1,75-0,1-0,45)</t>
  </si>
  <si>
    <t>1,6*0,825*((0,61+0,69)*0,5-0,1-0,425)</t>
  </si>
  <si>
    <t>11,0*0,85*((0,69+1,23)*0,5-0,1-0,45)</t>
  </si>
  <si>
    <t>3,0*0,825*((0,34+0,49)*0,5-0,1-0,315)</t>
  </si>
  <si>
    <t>1,2*0,8*((0,56+0,8)*0,5-0,1-0,4)</t>
  </si>
  <si>
    <t>0,5*0,825*((0,62+0,72)*0,5-0,1-0,425)</t>
  </si>
  <si>
    <t>14</t>
  </si>
  <si>
    <t>M</t>
  </si>
  <si>
    <t>58344171</t>
  </si>
  <si>
    <t>štěrkodrť frakce 0/32</t>
  </si>
  <si>
    <t>-47015692</t>
  </si>
  <si>
    <t>6,19*1,91 'Přepočtené koeficientem množství</t>
  </si>
  <si>
    <t>175111101</t>
  </si>
  <si>
    <t>Obsypání potrubí ručně sypaninou bez prohození, uloženou do 3 m</t>
  </si>
  <si>
    <t>-1089516321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</si>
  <si>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</si>
  <si>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https://podminky.urs.cz/item/CS_URS_2022_01/175111101</t>
  </si>
  <si>
    <t>(2,0+1,4)*0,85*0,45</t>
  </si>
  <si>
    <t>13,0*0,9*0,5-13,0*0,0346</t>
  </si>
  <si>
    <t>6,5*0,85*0,295</t>
  </si>
  <si>
    <t>4,9*0,9*0,37-4,9*0,0346</t>
  </si>
  <si>
    <t>2,9*0,825*0,29</t>
  </si>
  <si>
    <t>6,0*0,825*0,32</t>
  </si>
  <si>
    <t>2,5*0,825*0,425</t>
  </si>
  <si>
    <t>1,0*0,85*0,45</t>
  </si>
  <si>
    <t>1,6*0,825*0,425</t>
  </si>
  <si>
    <t>11,0*0,85*0,45</t>
  </si>
  <si>
    <t>3,0*0,825*0,318</t>
  </si>
  <si>
    <t>1,2*0,8*0,4</t>
  </si>
  <si>
    <t>0,5*0,825*0,425</t>
  </si>
  <si>
    <t>16</t>
  </si>
  <si>
    <t>58331351</t>
  </si>
  <si>
    <t>kamenivo těžené drobné frakce 0/4</t>
  </si>
  <si>
    <t>-65931991</t>
  </si>
  <si>
    <t>19,446*2 'Přepočtené koeficientem množství</t>
  </si>
  <si>
    <t>17</t>
  </si>
  <si>
    <t>181311103</t>
  </si>
  <si>
    <t>Rozprostření ornice tl vrstvy do 200 mm v rovině nebo ve svahu do 1:5 ručně</t>
  </si>
  <si>
    <t>1700713095</t>
  </si>
  <si>
    <t>Rozprostření a urovnání ornice v rovině nebo ve svahu sklonu do 1:5 ručně při souvislé ploše, tl. vrstvy do 200 mm</t>
  </si>
  <si>
    <t>https://podminky.urs.cz/item/CS_URS_2022_01/181311103</t>
  </si>
  <si>
    <t>18</t>
  </si>
  <si>
    <t>181411121</t>
  </si>
  <si>
    <t>Založení lučního trávníku výsevem pl do 1000 m2 v rovině a ve svahu do 1:5</t>
  </si>
  <si>
    <t>-347579056</t>
  </si>
  <si>
    <t>Založení trávníku na půdě předem připravené plochy do 1000 m2 výsevem včetně utažení lučního v rovině nebo na svahu do 1:5</t>
  </si>
  <si>
    <t>https://podminky.urs.cz/item/CS_URS_2022_01/181411121</t>
  </si>
  <si>
    <t>19</t>
  </si>
  <si>
    <t>00572100</t>
  </si>
  <si>
    <t>osivo jetelotráva intenzivní víceletá</t>
  </si>
  <si>
    <t>kg</t>
  </si>
  <si>
    <t>192446118</t>
  </si>
  <si>
    <t>35,8*0,02 'Přepočtené koeficientem množství</t>
  </si>
  <si>
    <t>20</t>
  </si>
  <si>
    <t>111211101</t>
  </si>
  <si>
    <t>Odstranění křovin a stromů průměru kmene do 100 mm i s kořeny sklonu terénu do 1:5 ručně</t>
  </si>
  <si>
    <t>-2103924030</t>
  </si>
  <si>
    <t>Odstranění křovin a stromů s odstraněním kořenů ručně průměru kmene do 100 mm jakékoliv plochy v rovině nebo ve svahu o sklonu do 1:5</t>
  </si>
  <si>
    <t>https://podminky.urs.cz/item/CS_URS_2022_01/111211101</t>
  </si>
  <si>
    <t>odstranění 3 ks rododendronů</t>
  </si>
  <si>
    <t>1,0*3</t>
  </si>
  <si>
    <t>183151112</t>
  </si>
  <si>
    <t>Hloubení jam pro výsadbu dřevin strojně v rovině nebo ve svahu do 1:5 obj jamky přes 0,2 do 0,3 m3</t>
  </si>
  <si>
    <t>kus</t>
  </si>
  <si>
    <t>-197098689</t>
  </si>
  <si>
    <t>Hloubení jam pro výsadbu dřevin strojně v rovině nebo ve svahu do 1:5, objem přes 0,20 do 0,30 m3</t>
  </si>
  <si>
    <t>https://podminky.urs.cz/item/CS_URS_2022_01/183151112</t>
  </si>
  <si>
    <t>22</t>
  </si>
  <si>
    <t>184102112</t>
  </si>
  <si>
    <t>Výsadba dřeviny s balem D přes 0,2 do 0,3 m do jamky se zalitím v rovině a svahu do 1:5</t>
  </si>
  <si>
    <t>-494113778</t>
  </si>
  <si>
    <t xml:space="preserve">Výsadba dřeviny s balem do předem vyhloubené jamky se zalitím  v rovině nebo na svahu do 1:5, při průměru balu přes 200 do 300 mm</t>
  </si>
  <si>
    <t>https://podminky.urs.cz/item/CS_URS_2022_01/184102112</t>
  </si>
  <si>
    <t>23</t>
  </si>
  <si>
    <t>0266039</t>
  </si>
  <si>
    <t>Rododendron</t>
  </si>
  <si>
    <t>293313278</t>
  </si>
  <si>
    <t xml:space="preserve">jalovec obecný  /Juniperus comm. Hibernica/ 125-150cm</t>
  </si>
  <si>
    <t>45</t>
  </si>
  <si>
    <t>Podkladní a vedlejší konstrukce kromě vozovek a železničního svršku</t>
  </si>
  <si>
    <t>24</t>
  </si>
  <si>
    <t>451572111</t>
  </si>
  <si>
    <t>Lože pod potrubí otevřený výkop z kameniva drobného těženého</t>
  </si>
  <si>
    <t>203220210</t>
  </si>
  <si>
    <t>Lože pod potrubí, stoky a drobné objekty v otevřeném výkopu z kameniva drobného těženého 0 až 4 mm</t>
  </si>
  <si>
    <t>https://podminky.urs.cz/item/CS_URS_2022_01/451572111</t>
  </si>
  <si>
    <t>2,0*0,85*0,1</t>
  </si>
  <si>
    <t>1,5*1,5*0,1</t>
  </si>
  <si>
    <t>1,4*0,85*0,1</t>
  </si>
  <si>
    <t>13,0*0,9*0,1</t>
  </si>
  <si>
    <t>6,5*0,85*0,1</t>
  </si>
  <si>
    <t>4,9*0,9*0,1</t>
  </si>
  <si>
    <t>2,9*0,825*0,1</t>
  </si>
  <si>
    <t>6,0*0,825*0,1</t>
  </si>
  <si>
    <t>2,5*0,825*0,1</t>
  </si>
  <si>
    <t>1,0*0,85*0,1</t>
  </si>
  <si>
    <t>1,6*0,825*0,1</t>
  </si>
  <si>
    <t>11,0*0,85*0,1</t>
  </si>
  <si>
    <t>3,0*0,825*0,1</t>
  </si>
  <si>
    <t>1,2*0,8*0,1</t>
  </si>
  <si>
    <t>0,5*0,825*0,1</t>
  </si>
  <si>
    <t>63</t>
  </si>
  <si>
    <t>Podlahy a podlahové konstrukce</t>
  </si>
  <si>
    <t>25</t>
  </si>
  <si>
    <t>631312141</t>
  </si>
  <si>
    <t>Doplnění rýh v dosavadních mazaninách betonem prostým</t>
  </si>
  <si>
    <t>-1369553794</t>
  </si>
  <si>
    <t xml:space="preserve">Doplnění dosavadních mazanin prostým betonem  s dodáním hmot, bez potěru, plochy jednotlivě rýh v dosavadních mazaninách</t>
  </si>
  <si>
    <t>https://podminky.urs.cz/item/CS_URS_2022_01/631312141</t>
  </si>
  <si>
    <t>(6,5*0,85+4,9*0,9+2,9*0,825+6,0*0,825+2,5*0,825+1,0*0,85+1,6*0,825+11,0*0,85+3,0*0,825+1,2*0,8+0,5*0,825)*0,1</t>
  </si>
  <si>
    <t>87</t>
  </si>
  <si>
    <t>Potrubí z trub plastických a skleněných</t>
  </si>
  <si>
    <t>26</t>
  </si>
  <si>
    <t>871355221</t>
  </si>
  <si>
    <t>Kanalizační potrubí z tvrdého PVC jednovrstvé tuhost třídy SN8 DN 200</t>
  </si>
  <si>
    <t>m</t>
  </si>
  <si>
    <t>197538879</t>
  </si>
  <si>
    <t>Kanalizační potrubí z tvrdého PVC v otevřeném výkopu ve sklonu do 20 %, hladkého plnostěnného jednovrstvého, tuhost třídy SN 8 DN 200</t>
  </si>
  <si>
    <t>https://podminky.urs.cz/item/CS_URS_2022_01/871355221</t>
  </si>
  <si>
    <t>27</t>
  </si>
  <si>
    <t>871315221</t>
  </si>
  <si>
    <t>Kanalizační potrubí z tvrdého PVC jednovrstvé tuhost třídy SN8 DN 160</t>
  </si>
  <si>
    <t>-1631125695</t>
  </si>
  <si>
    <t>Kanalizační potrubí z tvrdého PVC v otevřeném výkopu ve sklonu do 20 %, hladkého plnostěnného jednovrstvého, tuhost třídy SN 8 DN 160</t>
  </si>
  <si>
    <t>https://podminky.urs.cz/item/CS_URS_2022_01/871315221</t>
  </si>
  <si>
    <t>89</t>
  </si>
  <si>
    <t>Ostatní konstrukce</t>
  </si>
  <si>
    <t>28</t>
  </si>
  <si>
    <t>894414111</t>
  </si>
  <si>
    <t>Osazení betonových nebo železobetonových dílců pro šachty skruží základových (dno)</t>
  </si>
  <si>
    <t>236133035</t>
  </si>
  <si>
    <t>https://podminky.urs.cz/item/CS_URS_2022_01/894414111</t>
  </si>
  <si>
    <t>29</t>
  </si>
  <si>
    <t>59224061</t>
  </si>
  <si>
    <t>dno betonové šachtové kulaté DN 1000x600, 100x75x15cm</t>
  </si>
  <si>
    <t>-156309796</t>
  </si>
  <si>
    <t>30</t>
  </si>
  <si>
    <t>894412411</t>
  </si>
  <si>
    <t>Osazení betonových nebo železobetonových dílců pro šachty skruží přechodových</t>
  </si>
  <si>
    <t>-722268256</t>
  </si>
  <si>
    <t>https://podminky.urs.cz/item/CS_URS_2022_01/894412411</t>
  </si>
  <si>
    <t>31</t>
  </si>
  <si>
    <t>59224167</t>
  </si>
  <si>
    <t>skruž betonová přechodová 62,5/100x60x12cm, stupadla poplastovaná</t>
  </si>
  <si>
    <t>-532931060</t>
  </si>
  <si>
    <t>32</t>
  </si>
  <si>
    <t>894411311</t>
  </si>
  <si>
    <t>Osazení betonových nebo železobetonových dílců pro šachty skruží rovných</t>
  </si>
  <si>
    <t>1769423799</t>
  </si>
  <si>
    <t>https://podminky.urs.cz/item/CS_URS_2022_01/894411311</t>
  </si>
  <si>
    <t>33</t>
  </si>
  <si>
    <t>59224162</t>
  </si>
  <si>
    <t>skruž kanalizační s ocelovými stupadly 100x100x12cm</t>
  </si>
  <si>
    <t>1847743781</t>
  </si>
  <si>
    <t>34</t>
  </si>
  <si>
    <t>899103112</t>
  </si>
  <si>
    <t>Osazení poklopů litinových nebo ocelových včetně rámů pro třídu zatížení B125, C250</t>
  </si>
  <si>
    <t>-694644233</t>
  </si>
  <si>
    <t>Osazení poklopů litinových a ocelových včetně rámů pro třídu zatížení B125, C250</t>
  </si>
  <si>
    <t>https://podminky.urs.cz/item/CS_URS_2022_01/899103112</t>
  </si>
  <si>
    <t>35</t>
  </si>
  <si>
    <t>55241002</t>
  </si>
  <si>
    <t>poklop kanalizační betonolitinový, rám betonolitinový 125mm, B 125 bez odvětrání</t>
  </si>
  <si>
    <t>1977594157</t>
  </si>
  <si>
    <t>95</t>
  </si>
  <si>
    <t>Různé dokončovací konstrukce a práce pozemních staveb</t>
  </si>
  <si>
    <t>36</t>
  </si>
  <si>
    <t>950</t>
  </si>
  <si>
    <t>Zhotovení prostupů ve zdivu pro kanalizační potrubí vč. jejich vyspravení a zazdění</t>
  </si>
  <si>
    <t>soubor</t>
  </si>
  <si>
    <t>624796144</t>
  </si>
  <si>
    <t>97</t>
  </si>
  <si>
    <t>Prorážení otvorů a ostatní bourací práce</t>
  </si>
  <si>
    <t>37</t>
  </si>
  <si>
    <t>965081213</t>
  </si>
  <si>
    <t>Bourání podlah z dlaždic keramických nebo xylolitových tl do 10 mm plochy přes 1 m2</t>
  </si>
  <si>
    <t>1533030387</t>
  </si>
  <si>
    <t>Bourání podlah z dlaždic bez podkladního lože nebo mazaniny, s jakoukoliv výplní spár keramických nebo xylolitových tl. do 10 mm, plochy přes 1 m2</t>
  </si>
  <si>
    <t>https://podminky.urs.cz/item/CS_URS_2022_01/965081213</t>
  </si>
  <si>
    <t>38</t>
  </si>
  <si>
    <t>974042557</t>
  </si>
  <si>
    <t>Vysekání rýh v dlažbě betonové nebo jiné monolitické hl do 100 mm š do 300 mm</t>
  </si>
  <si>
    <t>1419803924</t>
  </si>
  <si>
    <t xml:space="preserve">Vysekání rýh v betonové nebo jiné monolitické dlažbě s betonovým podkladem  do hl. 100 mm a šířky do 300 mm</t>
  </si>
  <si>
    <t>https://podminky.urs.cz/item/CS_URS_2022_01/974042557</t>
  </si>
  <si>
    <t>18,2-6,8+2,9+6,0+2,5+1,0+12,6+3,0+1,2+0,5</t>
  </si>
  <si>
    <t>39</t>
  </si>
  <si>
    <t>974042559</t>
  </si>
  <si>
    <t>Příplatek k vysekání rýh v dlažbě betonové nebo jiné monolitické hl do 100 mm ZKD 100 mm š rýhy</t>
  </si>
  <si>
    <t>1374128523</t>
  </si>
  <si>
    <t xml:space="preserve">Vysekání rýh v betonové nebo jiné monolitické dlažbě s betonovým podkladem  do hl. 100 mm a šířky Příplatek k ceně -2557 za každých dalších 100 mm šířky, rýhy hl. do 100 mm</t>
  </si>
  <si>
    <t>https://podminky.urs.cz/item/CS_URS_2022_01/974042559</t>
  </si>
  <si>
    <t>(18,2-6,8)*6+2,9*6+6,0*6+2,5*6+1,0*6+12,6*6+3,0*6+1,2*5+0,5*6</t>
  </si>
  <si>
    <t>99</t>
  </si>
  <si>
    <t>Přesun hmot a manipulace se sutí</t>
  </si>
  <si>
    <t>40</t>
  </si>
  <si>
    <t>998276101</t>
  </si>
  <si>
    <t>Přesun hmot pro trubní vedení z trub z plastických hmot otevřený výkop</t>
  </si>
  <si>
    <t>-907809306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</si>
  <si>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</si>
  <si>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</si>
  <si>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>997</t>
  </si>
  <si>
    <t>Přesun sutě</t>
  </si>
  <si>
    <t>41</t>
  </si>
  <si>
    <t>997013501</t>
  </si>
  <si>
    <t>Odvoz suti a vybouraných hmot na skládku nebo meziskládku do 1 km se složením</t>
  </si>
  <si>
    <t>-1904618925</t>
  </si>
  <si>
    <t xml:space="preserve">Odvoz suti a vybouraných hmot na skládku nebo meziskládku  se složením, na vzdálenost do 1 km</t>
  </si>
  <si>
    <t>https://podminky.urs.cz/item/CS_URS_2022_01/997013501</t>
  </si>
  <si>
    <t>42</t>
  </si>
  <si>
    <t>997013509</t>
  </si>
  <si>
    <t>Příplatek k odvozu suti a vybouraných hmot na skládku ZKD 1 km přes 1 km</t>
  </si>
  <si>
    <t>-1614869160</t>
  </si>
  <si>
    <t xml:space="preserve">Odvoz suti a vybouraných hmot na skládku nebo meziskládku  se složením, na vzdálenost Příplatek k ceně za každý další i započatý 1 km přes 1 km</t>
  </si>
  <si>
    <t>https://podminky.urs.cz/item/CS_URS_2022_01/997013509</t>
  </si>
  <si>
    <t>11,056*9 'Přepočtené koeficientem množství</t>
  </si>
  <si>
    <t>43</t>
  </si>
  <si>
    <t>997013861</t>
  </si>
  <si>
    <t>Poplatek za uložení stavebního odpadu na recyklační skládce (skládkovné) z prostého betonu kód odpadu 17 01 01</t>
  </si>
  <si>
    <t>1820523626</t>
  </si>
  <si>
    <t>Poplatek za uložení stavebního odpadu na recyklační skládce (skládkovné) z prostého betonu zatříděného do Katalogu odpadů pod kódem 17 01 01</t>
  </si>
  <si>
    <t>https://podminky.urs.cz/item/CS_URS_2022_01/997013861</t>
  </si>
  <si>
    <t>44</t>
  </si>
  <si>
    <t>997013867</t>
  </si>
  <si>
    <t xml:space="preserve">Poplatek za uložení stavebního odpadu na recyklační skládce (skládkovné) z tašek a keramických výrobků kód odpadu  17 01 03</t>
  </si>
  <si>
    <t>-313374743</t>
  </si>
  <si>
    <t>Poplatek za uložení stavebního odpadu na recyklační skládce (skládkovné) z tašek a keramických výrobků zatříděného do Katalogu odpadů pod kódem 17 01 03</t>
  </si>
  <si>
    <t>https://podminky.urs.cz/item/CS_URS_2022_01/997013867</t>
  </si>
  <si>
    <t>721</t>
  </si>
  <si>
    <t>Zdravotechnika - vnitřní kanalizace</t>
  </si>
  <si>
    <t>721173401</t>
  </si>
  <si>
    <t>Potrubí kanalizační z PVC SN 4 svodné DN 110</t>
  </si>
  <si>
    <t>-1103442450</t>
  </si>
  <si>
    <t>Potrubí z trub PVC SN4 svodné (ležaté) DN 110</t>
  </si>
  <si>
    <t>https://podminky.urs.cz/item/CS_URS_2022_01/721173401</t>
  </si>
  <si>
    <t>46</t>
  </si>
  <si>
    <t>721173402</t>
  </si>
  <si>
    <t>Potrubí kanalizační z PVC SN 4 svodné DN 125</t>
  </si>
  <si>
    <t>-1758635047</t>
  </si>
  <si>
    <t>Potrubí z trub PVC SN4 svodné (ležaté) DN 125</t>
  </si>
  <si>
    <t>https://podminky.urs.cz/item/CS_URS_2022_01/721173402</t>
  </si>
  <si>
    <t>47</t>
  </si>
  <si>
    <t>721173403</t>
  </si>
  <si>
    <t>Potrubí kanalizační z PVC SN 4 svodné DN 160</t>
  </si>
  <si>
    <t>-1929654110</t>
  </si>
  <si>
    <t>Potrubí z trub PVC SN4 svodné (ležaté) DN 160</t>
  </si>
  <si>
    <t>https://podminky.urs.cz/item/CS_URS_2022_01/721173403</t>
  </si>
  <si>
    <t>48</t>
  </si>
  <si>
    <t>721173404</t>
  </si>
  <si>
    <t>Potrubí kanalizační z PVC SN 4 svodné DN 200</t>
  </si>
  <si>
    <t>-586684856</t>
  </si>
  <si>
    <t>Potrubí z trub PVC SN4 svodné (ležaté) DN 200</t>
  </si>
  <si>
    <t>https://podminky.urs.cz/item/CS_URS_2022_01/721173404</t>
  </si>
  <si>
    <t>49</t>
  </si>
  <si>
    <t>721211502</t>
  </si>
  <si>
    <t>Vpusť sklepní s vodorovným odtokem DN 110 mřížka litina 170x240</t>
  </si>
  <si>
    <t>1034357076</t>
  </si>
  <si>
    <t>Podlahové vpusti sklepní vpusti s vodorovným odtokem DN 110 mřížka litina 170x240</t>
  </si>
  <si>
    <t>https://podminky.urs.cz/item/CS_URS_2022_01/721211502</t>
  </si>
  <si>
    <t>50</t>
  </si>
  <si>
    <t>721290111</t>
  </si>
  <si>
    <t>Zkouška těsnosti potrubí kanalizace vodou DN do 125</t>
  </si>
  <si>
    <t>-1222442576</t>
  </si>
  <si>
    <t xml:space="preserve">Zkouška těsnosti kanalizace  v objektech vodou do DN 125</t>
  </si>
  <si>
    <t>https://podminky.urs.cz/item/CS_URS_2022_01/721290111</t>
  </si>
  <si>
    <t>51</t>
  </si>
  <si>
    <t>721290112</t>
  </si>
  <si>
    <t>Zkouška těsnosti potrubí kanalizace vodou DN 150/DN 200</t>
  </si>
  <si>
    <t>2085103708</t>
  </si>
  <si>
    <t xml:space="preserve">Zkouška těsnosti kanalizace  v objektech vodou DN 150 nebo DN 200</t>
  </si>
  <si>
    <t>https://podminky.urs.cz/item/CS_URS_2022_01/721290112</t>
  </si>
  <si>
    <t>52</t>
  </si>
  <si>
    <t>7210000000</t>
  </si>
  <si>
    <t>Konzolování kanalizačního potrubí</t>
  </si>
  <si>
    <t>97538723</t>
  </si>
  <si>
    <t>53</t>
  </si>
  <si>
    <t>721000001</t>
  </si>
  <si>
    <t>Připojení stávajících , svislých (odpadních) potrubí</t>
  </si>
  <si>
    <t>-484411313</t>
  </si>
  <si>
    <t>Zhotovení kanalizační odbočky DN 150/DN100 a připojení stáv. svislých odpadních potrubí</t>
  </si>
  <si>
    <t>54</t>
  </si>
  <si>
    <t>721000002</t>
  </si>
  <si>
    <t>sonda pro přesné uložení polohy svislého potrubí</t>
  </si>
  <si>
    <t>1575820925</t>
  </si>
  <si>
    <t>55</t>
  </si>
  <si>
    <t>721000002.1</t>
  </si>
  <si>
    <t xml:space="preserve">Demontáž stáv. svodného kanalizačního  potrubí</t>
  </si>
  <si>
    <t>1588029895</t>
  </si>
  <si>
    <t>56</t>
  </si>
  <si>
    <t>998721201</t>
  </si>
  <si>
    <t>Přesun hmot procentní pro vnitřní kanalizace v objektech v do 6 m</t>
  </si>
  <si>
    <t>%</t>
  </si>
  <si>
    <t>-1939006071</t>
  </si>
  <si>
    <t xml:space="preserve">Přesun hmot pro vnitřní kanalizace  stanovený procentní sazbou (%) z ceny vodorovná dopravní vzdálenost do 50 m v objektech výšky do 6 m</t>
  </si>
  <si>
    <t>https://podminky.urs.cz/item/CS_URS_2022_01/998721201</t>
  </si>
  <si>
    <t>771</t>
  </si>
  <si>
    <t>Podlahy z dlaždic</t>
  </si>
  <si>
    <t>57</t>
  </si>
  <si>
    <t>771573113</t>
  </si>
  <si>
    <t>Montáž podlah keramických hladkých lepených standardním lepidlem přes 9 do 12 ks/m2</t>
  </si>
  <si>
    <t>812428026</t>
  </si>
  <si>
    <t>Montáž podlah z dlaždic keramických lepených standardním lepidlem hladkých přes 9 do 12 ks/m2</t>
  </si>
  <si>
    <t>https://podminky.urs.cz/item/CS_URS_2022_01/771573113</t>
  </si>
  <si>
    <t>58</t>
  </si>
  <si>
    <t>59761011</t>
  </si>
  <si>
    <t>dlažba keramická slinutá hladká do interiéru i exteriéru do 9ks/m2</t>
  </si>
  <si>
    <t>82221626</t>
  </si>
  <si>
    <t>68*1,1 'Přepočtené koeficientem množství</t>
  </si>
  <si>
    <t>59</t>
  </si>
  <si>
    <t>771577154</t>
  </si>
  <si>
    <t>Příplatek k montáži podlah keramických do malty za spárování tmelem dvousložkovým</t>
  </si>
  <si>
    <t>-165566304</t>
  </si>
  <si>
    <t>Montáž podlah z dlaždic keramických kladených do malty Příplatek k cenám za dvousložkový spárovací tmel</t>
  </si>
  <si>
    <t>https://podminky.urs.cz/item/CS_URS_2022_01/771577154</t>
  </si>
  <si>
    <t>60</t>
  </si>
  <si>
    <t>998771202</t>
  </si>
  <si>
    <t>Přesun hmot procentní pro podlahy z dlaždic v objektech v přes 6 do 12 m</t>
  </si>
  <si>
    <t>-378993702</t>
  </si>
  <si>
    <t>Přesun hmot pro podlahy z dlaždic stanovený procentní sazbou (%) z ceny vodorovná dopravní vzdálenost do 50 m v objektech výšky přes 6 do 12 m</t>
  </si>
  <si>
    <t>https://podminky.urs.cz/item/CS_URS_2022_01/998771202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</si>
</sst>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12003" TargetMode="External" /><Relationship Id="rId2" Type="http://schemas.openxmlformats.org/officeDocument/2006/relationships/hyperlink" Target="https://podminky.urs.cz/item/CS_URS_2022_01/132212221" TargetMode="External" /><Relationship Id="rId3" Type="http://schemas.openxmlformats.org/officeDocument/2006/relationships/hyperlink" Target="https://podminky.urs.cz/item/CS_URS_2022_01/132212331" TargetMode="External" /><Relationship Id="rId4" Type="http://schemas.openxmlformats.org/officeDocument/2006/relationships/hyperlink" Target="https://podminky.urs.cz/item/CS_URS_2022_01/132254202" TargetMode="External" /><Relationship Id="rId5" Type="http://schemas.openxmlformats.org/officeDocument/2006/relationships/hyperlink" Target="https://podminky.urs.cz/item/CS_URS_2022_01/151101102" TargetMode="External" /><Relationship Id="rId6" Type="http://schemas.openxmlformats.org/officeDocument/2006/relationships/hyperlink" Target="https://podminky.urs.cz/item/CS_URS_2022_01/151101112" TargetMode="External" /><Relationship Id="rId7" Type="http://schemas.openxmlformats.org/officeDocument/2006/relationships/hyperlink" Target="https://podminky.urs.cz/item/CS_URS_2022_01/162211311" TargetMode="External" /><Relationship Id="rId8" Type="http://schemas.openxmlformats.org/officeDocument/2006/relationships/hyperlink" Target="https://podminky.urs.cz/item/CS_URS_2022_01/162211319" TargetMode="External" /><Relationship Id="rId9" Type="http://schemas.openxmlformats.org/officeDocument/2006/relationships/hyperlink" Target="https://podminky.urs.cz/item/CS_URS_2022_01/162751117" TargetMode="External" /><Relationship Id="rId10" Type="http://schemas.openxmlformats.org/officeDocument/2006/relationships/hyperlink" Target="https://podminky.urs.cz/item/CS_URS_2022_01/167151101" TargetMode="External" /><Relationship Id="rId11" Type="http://schemas.openxmlformats.org/officeDocument/2006/relationships/hyperlink" Target="https://podminky.urs.cz/item/CS_URS_2022_01/171201231" TargetMode="External" /><Relationship Id="rId12" Type="http://schemas.openxmlformats.org/officeDocument/2006/relationships/hyperlink" Target="https://podminky.urs.cz/item/CS_URS_2022_01/171251201" TargetMode="External" /><Relationship Id="rId13" Type="http://schemas.openxmlformats.org/officeDocument/2006/relationships/hyperlink" Target="https://podminky.urs.cz/item/CS_URS_2022_01/174111101" TargetMode="External" /><Relationship Id="rId14" Type="http://schemas.openxmlformats.org/officeDocument/2006/relationships/hyperlink" Target="https://podminky.urs.cz/item/CS_URS_2022_01/175111101" TargetMode="External" /><Relationship Id="rId15" Type="http://schemas.openxmlformats.org/officeDocument/2006/relationships/hyperlink" Target="https://podminky.urs.cz/item/CS_URS_2022_01/181311103" TargetMode="External" /><Relationship Id="rId16" Type="http://schemas.openxmlformats.org/officeDocument/2006/relationships/hyperlink" Target="https://podminky.urs.cz/item/CS_URS_2022_01/181411121" TargetMode="External" /><Relationship Id="rId17" Type="http://schemas.openxmlformats.org/officeDocument/2006/relationships/hyperlink" Target="https://podminky.urs.cz/item/CS_URS_2022_01/111211101" TargetMode="External" /><Relationship Id="rId18" Type="http://schemas.openxmlformats.org/officeDocument/2006/relationships/hyperlink" Target="https://podminky.urs.cz/item/CS_URS_2022_01/183151112" TargetMode="External" /><Relationship Id="rId19" Type="http://schemas.openxmlformats.org/officeDocument/2006/relationships/hyperlink" Target="https://podminky.urs.cz/item/CS_URS_2022_01/184102112" TargetMode="External" /><Relationship Id="rId20" Type="http://schemas.openxmlformats.org/officeDocument/2006/relationships/hyperlink" Target="https://podminky.urs.cz/item/CS_URS_2022_01/451572111" TargetMode="External" /><Relationship Id="rId21" Type="http://schemas.openxmlformats.org/officeDocument/2006/relationships/hyperlink" Target="https://podminky.urs.cz/item/CS_URS_2022_01/631312141" TargetMode="External" /><Relationship Id="rId22" Type="http://schemas.openxmlformats.org/officeDocument/2006/relationships/hyperlink" Target="https://podminky.urs.cz/item/CS_URS_2022_01/871355221" TargetMode="External" /><Relationship Id="rId23" Type="http://schemas.openxmlformats.org/officeDocument/2006/relationships/hyperlink" Target="https://podminky.urs.cz/item/CS_URS_2022_01/871315221" TargetMode="External" /><Relationship Id="rId24" Type="http://schemas.openxmlformats.org/officeDocument/2006/relationships/hyperlink" Target="https://podminky.urs.cz/item/CS_URS_2022_01/894414111" TargetMode="External" /><Relationship Id="rId25" Type="http://schemas.openxmlformats.org/officeDocument/2006/relationships/hyperlink" Target="https://podminky.urs.cz/item/CS_URS_2022_01/894412411" TargetMode="External" /><Relationship Id="rId26" Type="http://schemas.openxmlformats.org/officeDocument/2006/relationships/hyperlink" Target="https://podminky.urs.cz/item/CS_URS_2022_01/894411311" TargetMode="External" /><Relationship Id="rId27" Type="http://schemas.openxmlformats.org/officeDocument/2006/relationships/hyperlink" Target="https://podminky.urs.cz/item/CS_URS_2022_01/899103112" TargetMode="External" /><Relationship Id="rId28" Type="http://schemas.openxmlformats.org/officeDocument/2006/relationships/hyperlink" Target="https://podminky.urs.cz/item/CS_URS_2022_01/965081213" TargetMode="External" /><Relationship Id="rId29" Type="http://schemas.openxmlformats.org/officeDocument/2006/relationships/hyperlink" Target="https://podminky.urs.cz/item/CS_URS_2022_01/974042557" TargetMode="External" /><Relationship Id="rId30" Type="http://schemas.openxmlformats.org/officeDocument/2006/relationships/hyperlink" Target="https://podminky.urs.cz/item/CS_URS_2022_01/974042559" TargetMode="External" /><Relationship Id="rId31" Type="http://schemas.openxmlformats.org/officeDocument/2006/relationships/hyperlink" Target="https://podminky.urs.cz/item/CS_URS_2022_01/998276101" TargetMode="External" /><Relationship Id="rId32" Type="http://schemas.openxmlformats.org/officeDocument/2006/relationships/hyperlink" Target="https://podminky.urs.cz/item/CS_URS_2022_01/997013501" TargetMode="External" /><Relationship Id="rId33" Type="http://schemas.openxmlformats.org/officeDocument/2006/relationships/hyperlink" Target="https://podminky.urs.cz/item/CS_URS_2022_01/997013509" TargetMode="External" /><Relationship Id="rId34" Type="http://schemas.openxmlformats.org/officeDocument/2006/relationships/hyperlink" Target="https://podminky.urs.cz/item/CS_URS_2022_01/997013861" TargetMode="External" /><Relationship Id="rId35" Type="http://schemas.openxmlformats.org/officeDocument/2006/relationships/hyperlink" Target="https://podminky.urs.cz/item/CS_URS_2022_01/997013867" TargetMode="External" /><Relationship Id="rId36" Type="http://schemas.openxmlformats.org/officeDocument/2006/relationships/hyperlink" Target="https://podminky.urs.cz/item/CS_URS_2022_01/721173401" TargetMode="External" /><Relationship Id="rId37" Type="http://schemas.openxmlformats.org/officeDocument/2006/relationships/hyperlink" Target="https://podminky.urs.cz/item/CS_URS_2022_01/721173402" TargetMode="External" /><Relationship Id="rId38" Type="http://schemas.openxmlformats.org/officeDocument/2006/relationships/hyperlink" Target="https://podminky.urs.cz/item/CS_URS_2022_01/721173403" TargetMode="External" /><Relationship Id="rId39" Type="http://schemas.openxmlformats.org/officeDocument/2006/relationships/hyperlink" Target="https://podminky.urs.cz/item/CS_URS_2022_01/721173404" TargetMode="External" /><Relationship Id="rId40" Type="http://schemas.openxmlformats.org/officeDocument/2006/relationships/hyperlink" Target="https://podminky.urs.cz/item/CS_URS_2022_01/721211502" TargetMode="External" /><Relationship Id="rId41" Type="http://schemas.openxmlformats.org/officeDocument/2006/relationships/hyperlink" Target="https://podminky.urs.cz/item/CS_URS_2022_01/721290111" TargetMode="External" /><Relationship Id="rId42" Type="http://schemas.openxmlformats.org/officeDocument/2006/relationships/hyperlink" Target="https://podminky.urs.cz/item/CS_URS_2022_01/721290112" TargetMode="External" /><Relationship Id="rId43" Type="http://schemas.openxmlformats.org/officeDocument/2006/relationships/hyperlink" Target="https://podminky.urs.cz/item/CS_URS_2022_01/998721201" TargetMode="External" /><Relationship Id="rId44" Type="http://schemas.openxmlformats.org/officeDocument/2006/relationships/hyperlink" Target="https://podminky.urs.cz/item/CS_URS_2022_01/771573113" TargetMode="External" /><Relationship Id="rId45" Type="http://schemas.openxmlformats.org/officeDocument/2006/relationships/hyperlink" Target="https://podminky.urs.cz/item/CS_URS_2022_01/771577154" TargetMode="External" /><Relationship Id="rId46" Type="http://schemas.openxmlformats.org/officeDocument/2006/relationships/hyperlink" Target="https://podminky.urs.cz/item/CS_URS_2022_01/998771202" TargetMode="External" /><Relationship Id="rId47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4.4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5-KL-22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ležaté kanalizace - F-M, ul. Zámecká č.p.54, 55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F-M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26. 5. 2022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6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Statutární město Frýdek-Místek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Ing. Miloslav Klich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6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Johančíková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100" t="s">
        <v>73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74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75</v>
      </c>
      <c r="BT94" s="115" t="s">
        <v>76</v>
      </c>
      <c r="BV94" s="115" t="s">
        <v>77</v>
      </c>
      <c r="BW94" s="115" t="s">
        <v>5</v>
      </c>
      <c r="BX94" s="115" t="s">
        <v>78</v>
      </c>
      <c r="CL94" s="115" t="s">
        <v>1</v>
      </c>
    </row>
    <row r="95" s="7" customFormat="1" ht="24.6" customHeight="1">
      <c r="A95" s="116" t="s">
        <v>79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'5-KL-22 - Oprava ležaté k...'!J28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'5-KL-22 - Oprava ležaté k...'!P123</f>
        <v>0</v>
      </c>
      <c r="AV95" s="125">
        <f>'5-KL-22 - Oprava ležaté k...'!J31</f>
        <v>0</v>
      </c>
      <c r="AW95" s="125">
        <f>'5-KL-22 - Oprava ležaté k...'!J32</f>
        <v>0</v>
      </c>
      <c r="AX95" s="125">
        <f>'5-KL-22 - Oprava ležaté k...'!J33</f>
        <v>0</v>
      </c>
      <c r="AY95" s="125">
        <f>'5-KL-22 - Oprava ležaté k...'!J34</f>
        <v>0</v>
      </c>
      <c r="AZ95" s="125">
        <f>'5-KL-22 - Oprava ležaté k...'!F31</f>
        <v>0</v>
      </c>
      <c r="BA95" s="125">
        <f>'5-KL-22 - Oprava ležaté k...'!F32</f>
        <v>0</v>
      </c>
      <c r="BB95" s="125">
        <f>'5-KL-22 - Oprava ležaté k...'!F33</f>
        <v>0</v>
      </c>
      <c r="BC95" s="125">
        <f>'5-KL-22 - Oprava ležaté k...'!F34</f>
        <v>0</v>
      </c>
      <c r="BD95" s="127">
        <f>'5-KL-22 - Oprava ležaté k...'!F35</f>
        <v>0</v>
      </c>
      <c r="BE95" s="7"/>
      <c r="BT95" s="128" t="s">
        <v>81</v>
      </c>
      <c r="BU95" s="128" t="s">
        <v>82</v>
      </c>
      <c r="BV95" s="128" t="s">
        <v>77</v>
      </c>
      <c r="BW95" s="128" t="s">
        <v>5</v>
      </c>
      <c r="BX95" s="128" t="s">
        <v>78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9+49u7QKacJVcKEx/jPDa2PbcpVIreIY5+UkFWxZ6ZSHVp7JTSdWwgZT3MBXZ3hmsjX8Ox/W16uZ+k7xB9OF2g==" hashValue="QZGXXKbSc/bp4zn7nV98tWLezaNK3xItIwIOrQb+BAQo0f0QiJ74F02GDiBdphSepwlexq4UYIfw6AlPk9MHA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5-KL-22 - Oprava ležaté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83</v>
      </c>
    </row>
    <row r="4" s="1" customFormat="1" ht="24.96" customHeight="1">
      <c r="B4" s="18"/>
      <c r="D4" s="131" t="s">
        <v>84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5.6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26. 5. 2022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">
        <v>1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">
        <v>26</v>
      </c>
      <c r="F13" s="36"/>
      <c r="G13" s="36"/>
      <c r="H13" s="36"/>
      <c r="I13" s="133" t="s">
        <v>27</v>
      </c>
      <c r="J13" s="135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28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27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30</v>
      </c>
      <c r="E18" s="36"/>
      <c r="F18" s="36"/>
      <c r="G18" s="36"/>
      <c r="H18" s="36"/>
      <c r="I18" s="133" t="s">
        <v>25</v>
      </c>
      <c r="J18" s="135" t="s">
        <v>1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">
        <v>31</v>
      </c>
      <c r="F19" s="36"/>
      <c r="G19" s="36"/>
      <c r="H19" s="36"/>
      <c r="I19" s="133" t="s">
        <v>27</v>
      </c>
      <c r="J19" s="135" t="s">
        <v>1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33</v>
      </c>
      <c r="E21" s="36"/>
      <c r="F21" s="36"/>
      <c r="G21" s="36"/>
      <c r="H21" s="36"/>
      <c r="I21" s="133" t="s">
        <v>25</v>
      </c>
      <c r="J21" s="135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">
        <v>34</v>
      </c>
      <c r="F22" s="36"/>
      <c r="G22" s="36"/>
      <c r="H22" s="36"/>
      <c r="I22" s="133" t="s">
        <v>27</v>
      </c>
      <c r="J22" s="135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35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4.4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36</v>
      </c>
      <c r="E28" s="36"/>
      <c r="F28" s="36"/>
      <c r="G28" s="36"/>
      <c r="H28" s="36"/>
      <c r="I28" s="36"/>
      <c r="J28" s="143">
        <f>ROUND(J123,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38</v>
      </c>
      <c r="G30" s="36"/>
      <c r="H30" s="36"/>
      <c r="I30" s="144" t="s">
        <v>37</v>
      </c>
      <c r="J30" s="144" t="s">
        <v>39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40</v>
      </c>
      <c r="E31" s="133" t="s">
        <v>41</v>
      </c>
      <c r="F31" s="146">
        <f>ROUND((SUM(BE123:BE380)),  2)</f>
        <v>0</v>
      </c>
      <c r="G31" s="36"/>
      <c r="H31" s="36"/>
      <c r="I31" s="147">
        <v>0.20999999999999999</v>
      </c>
      <c r="J31" s="146">
        <f>ROUND(((SUM(BE123:BE380))*I31),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42</v>
      </c>
      <c r="F32" s="146">
        <f>ROUND((SUM(BF123:BF380)),  2)</f>
        <v>0</v>
      </c>
      <c r="G32" s="36"/>
      <c r="H32" s="36"/>
      <c r="I32" s="147">
        <v>0.14999999999999999</v>
      </c>
      <c r="J32" s="146">
        <f>ROUND(((SUM(BF123:BF380))*I32),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43</v>
      </c>
      <c r="F33" s="146">
        <f>ROUND((SUM(BG123:BG380)),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44</v>
      </c>
      <c r="F34" s="146">
        <f>ROUND((SUM(BH123:BH380)),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45</v>
      </c>
      <c r="F35" s="146">
        <f>ROUND((SUM(BI123:BI380)),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46</v>
      </c>
      <c r="E37" s="150"/>
      <c r="F37" s="150"/>
      <c r="G37" s="151" t="s">
        <v>47</v>
      </c>
      <c r="H37" s="152" t="s">
        <v>48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49</v>
      </c>
      <c r="E50" s="156"/>
      <c r="F50" s="156"/>
      <c r="G50" s="155" t="s">
        <v>50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51</v>
      </c>
      <c r="E61" s="158"/>
      <c r="F61" s="159" t="s">
        <v>52</v>
      </c>
      <c r="G61" s="157" t="s">
        <v>51</v>
      </c>
      <c r="H61" s="158"/>
      <c r="I61" s="158"/>
      <c r="J61" s="160" t="s">
        <v>52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53</v>
      </c>
      <c r="E65" s="161"/>
      <c r="F65" s="161"/>
      <c r="G65" s="155" t="s">
        <v>54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51</v>
      </c>
      <c r="E76" s="158"/>
      <c r="F76" s="159" t="s">
        <v>52</v>
      </c>
      <c r="G76" s="157" t="s">
        <v>51</v>
      </c>
      <c r="H76" s="158"/>
      <c r="I76" s="158"/>
      <c r="J76" s="160" t="s">
        <v>52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85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6" customHeight="1">
      <c r="A85" s="36"/>
      <c r="B85" s="37"/>
      <c r="C85" s="38"/>
      <c r="D85" s="38"/>
      <c r="E85" s="74" t="str">
        <f>E7</f>
        <v>Oprava ležaté kanalizace - F-M, ul. Zámecká č.p.54, 55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F-M</v>
      </c>
      <c r="G87" s="38"/>
      <c r="H87" s="38"/>
      <c r="I87" s="30" t="s">
        <v>22</v>
      </c>
      <c r="J87" s="77" t="str">
        <f>IF(J10="","",J10)</f>
        <v>26. 5. 2022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6" customHeight="1">
      <c r="A89" s="36"/>
      <c r="B89" s="37"/>
      <c r="C89" s="30" t="s">
        <v>24</v>
      </c>
      <c r="D89" s="38"/>
      <c r="E89" s="38"/>
      <c r="F89" s="25" t="str">
        <f>E13</f>
        <v>Statutární město Frýdek-Místek</v>
      </c>
      <c r="G89" s="38"/>
      <c r="H89" s="38"/>
      <c r="I89" s="30" t="s">
        <v>30</v>
      </c>
      <c r="J89" s="34" t="str">
        <f>E19</f>
        <v>Ing. Miloslav Klich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6" customHeight="1">
      <c r="A90" s="36"/>
      <c r="B90" s="37"/>
      <c r="C90" s="30" t="s">
        <v>28</v>
      </c>
      <c r="D90" s="38"/>
      <c r="E90" s="38"/>
      <c r="F90" s="25" t="str">
        <f>IF(E16="","",E16)</f>
        <v>Vyplň údaj</v>
      </c>
      <c r="G90" s="38"/>
      <c r="H90" s="38"/>
      <c r="I90" s="30" t="s">
        <v>33</v>
      </c>
      <c r="J90" s="34" t="str">
        <f>E22</f>
        <v>Johančíková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86</v>
      </c>
      <c r="D92" s="167"/>
      <c r="E92" s="167"/>
      <c r="F92" s="167"/>
      <c r="G92" s="167"/>
      <c r="H92" s="167"/>
      <c r="I92" s="167"/>
      <c r="J92" s="168" t="s">
        <v>87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88</v>
      </c>
      <c r="D94" s="38"/>
      <c r="E94" s="38"/>
      <c r="F94" s="38"/>
      <c r="G94" s="38"/>
      <c r="H94" s="38"/>
      <c r="I94" s="38"/>
      <c r="J94" s="108">
        <f>J123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89</v>
      </c>
    </row>
    <row r="95" s="9" customFormat="1" ht="24.96" customHeight="1">
      <c r="A95" s="9"/>
      <c r="B95" s="170"/>
      <c r="C95" s="171"/>
      <c r="D95" s="172" t="s">
        <v>90</v>
      </c>
      <c r="E95" s="173"/>
      <c r="F95" s="173"/>
      <c r="G95" s="173"/>
      <c r="H95" s="173"/>
      <c r="I95" s="173"/>
      <c r="J95" s="174">
        <f>J124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9" customFormat="1" ht="24.96" customHeight="1">
      <c r="A96" s="9"/>
      <c r="B96" s="170"/>
      <c r="C96" s="171"/>
      <c r="D96" s="172" t="s">
        <v>91</v>
      </c>
      <c r="E96" s="173"/>
      <c r="F96" s="173"/>
      <c r="G96" s="173"/>
      <c r="H96" s="173"/>
      <c r="I96" s="173"/>
      <c r="J96" s="174">
        <f>J249</f>
        <v>0</v>
      </c>
      <c r="K96" s="171"/>
      <c r="L96" s="175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70"/>
      <c r="C97" s="171"/>
      <c r="D97" s="172" t="s">
        <v>92</v>
      </c>
      <c r="E97" s="173"/>
      <c r="F97" s="173"/>
      <c r="G97" s="173"/>
      <c r="H97" s="173"/>
      <c r="I97" s="173"/>
      <c r="J97" s="174">
        <f>J268</f>
        <v>0</v>
      </c>
      <c r="K97" s="171"/>
      <c r="L97" s="17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0"/>
      <c r="C98" s="171"/>
      <c r="D98" s="172" t="s">
        <v>93</v>
      </c>
      <c r="E98" s="173"/>
      <c r="F98" s="173"/>
      <c r="G98" s="173"/>
      <c r="H98" s="173"/>
      <c r="I98" s="173"/>
      <c r="J98" s="174">
        <f>J273</f>
        <v>0</v>
      </c>
      <c r="K98" s="171"/>
      <c r="L98" s="17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0"/>
      <c r="C99" s="171"/>
      <c r="D99" s="172" t="s">
        <v>94</v>
      </c>
      <c r="E99" s="173"/>
      <c r="F99" s="173"/>
      <c r="G99" s="173"/>
      <c r="H99" s="173"/>
      <c r="I99" s="173"/>
      <c r="J99" s="174">
        <f>J280</f>
        <v>0</v>
      </c>
      <c r="K99" s="171"/>
      <c r="L99" s="17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0"/>
      <c r="C100" s="171"/>
      <c r="D100" s="172" t="s">
        <v>95</v>
      </c>
      <c r="E100" s="173"/>
      <c r="F100" s="173"/>
      <c r="G100" s="173"/>
      <c r="H100" s="173"/>
      <c r="I100" s="173"/>
      <c r="J100" s="174">
        <f>J301</f>
        <v>0</v>
      </c>
      <c r="K100" s="171"/>
      <c r="L100" s="17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0"/>
      <c r="C101" s="171"/>
      <c r="D101" s="172" t="s">
        <v>96</v>
      </c>
      <c r="E101" s="173"/>
      <c r="F101" s="173"/>
      <c r="G101" s="173"/>
      <c r="H101" s="173"/>
      <c r="I101" s="173"/>
      <c r="J101" s="174">
        <f>J304</f>
        <v>0</v>
      </c>
      <c r="K101" s="171"/>
      <c r="L101" s="17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0"/>
      <c r="C102" s="171"/>
      <c r="D102" s="172" t="s">
        <v>97</v>
      </c>
      <c r="E102" s="173"/>
      <c r="F102" s="173"/>
      <c r="G102" s="173"/>
      <c r="H102" s="173"/>
      <c r="I102" s="173"/>
      <c r="J102" s="174">
        <f>J316</f>
        <v>0</v>
      </c>
      <c r="K102" s="171"/>
      <c r="L102" s="17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0"/>
      <c r="C103" s="171"/>
      <c r="D103" s="172" t="s">
        <v>98</v>
      </c>
      <c r="E103" s="173"/>
      <c r="F103" s="173"/>
      <c r="G103" s="173"/>
      <c r="H103" s="173"/>
      <c r="I103" s="173"/>
      <c r="J103" s="174">
        <f>J320</f>
        <v>0</v>
      </c>
      <c r="K103" s="171"/>
      <c r="L103" s="17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0"/>
      <c r="C104" s="171"/>
      <c r="D104" s="172" t="s">
        <v>99</v>
      </c>
      <c r="E104" s="173"/>
      <c r="F104" s="173"/>
      <c r="G104" s="173"/>
      <c r="H104" s="173"/>
      <c r="I104" s="173"/>
      <c r="J104" s="174">
        <f>J334</f>
        <v>0</v>
      </c>
      <c r="K104" s="171"/>
      <c r="L104" s="17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0"/>
      <c r="C105" s="171"/>
      <c r="D105" s="172" t="s">
        <v>100</v>
      </c>
      <c r="E105" s="173"/>
      <c r="F105" s="173"/>
      <c r="G105" s="173"/>
      <c r="H105" s="173"/>
      <c r="I105" s="173"/>
      <c r="J105" s="174">
        <f>J368</f>
        <v>0</v>
      </c>
      <c r="K105" s="171"/>
      <c r="L105" s="17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11" s="2" customFormat="1" ht="6.96" customHeight="1">
      <c r="A111" s="36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24.96" customHeight="1">
      <c r="A112" s="36"/>
      <c r="B112" s="37"/>
      <c r="C112" s="21" t="s">
        <v>101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16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6" customHeight="1">
      <c r="A115" s="36"/>
      <c r="B115" s="37"/>
      <c r="C115" s="38"/>
      <c r="D115" s="38"/>
      <c r="E115" s="74" t="str">
        <f>E7</f>
        <v>Oprava ležaté kanalizace - F-M, ul. Zámecká č.p.54, 55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F10</f>
        <v>F-M</v>
      </c>
      <c r="G117" s="38"/>
      <c r="H117" s="38"/>
      <c r="I117" s="30" t="s">
        <v>22</v>
      </c>
      <c r="J117" s="77" t="str">
        <f>IF(J10="","",J10)</f>
        <v>26. 5. 2022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6" customHeight="1">
      <c r="A119" s="36"/>
      <c r="B119" s="37"/>
      <c r="C119" s="30" t="s">
        <v>24</v>
      </c>
      <c r="D119" s="38"/>
      <c r="E119" s="38"/>
      <c r="F119" s="25" t="str">
        <f>E13</f>
        <v>Statutární město Frýdek-Místek</v>
      </c>
      <c r="G119" s="38"/>
      <c r="H119" s="38"/>
      <c r="I119" s="30" t="s">
        <v>30</v>
      </c>
      <c r="J119" s="34" t="str">
        <f>E19</f>
        <v>Ing. Miloslav Klich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6" customHeight="1">
      <c r="A120" s="36"/>
      <c r="B120" s="37"/>
      <c r="C120" s="30" t="s">
        <v>28</v>
      </c>
      <c r="D120" s="38"/>
      <c r="E120" s="38"/>
      <c r="F120" s="25" t="str">
        <f>IF(E16="","",E16)</f>
        <v>Vyplň údaj</v>
      </c>
      <c r="G120" s="38"/>
      <c r="H120" s="38"/>
      <c r="I120" s="30" t="s">
        <v>33</v>
      </c>
      <c r="J120" s="34" t="str">
        <f>E22</f>
        <v>Johančíková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0" customFormat="1" ht="29.28" customHeight="1">
      <c r="A122" s="176"/>
      <c r="B122" s="177"/>
      <c r="C122" s="178" t="s">
        <v>102</v>
      </c>
      <c r="D122" s="179" t="s">
        <v>61</v>
      </c>
      <c r="E122" s="179" t="s">
        <v>57</v>
      </c>
      <c r="F122" s="179" t="s">
        <v>58</v>
      </c>
      <c r="G122" s="179" t="s">
        <v>103</v>
      </c>
      <c r="H122" s="179" t="s">
        <v>104</v>
      </c>
      <c r="I122" s="179" t="s">
        <v>105</v>
      </c>
      <c r="J122" s="180" t="s">
        <v>87</v>
      </c>
      <c r="K122" s="181" t="s">
        <v>106</v>
      </c>
      <c r="L122" s="182"/>
      <c r="M122" s="98" t="s">
        <v>1</v>
      </c>
      <c r="N122" s="99" t="s">
        <v>40</v>
      </c>
      <c r="O122" s="99" t="s">
        <v>107</v>
      </c>
      <c r="P122" s="99" t="s">
        <v>108</v>
      </c>
      <c r="Q122" s="99" t="s">
        <v>109</v>
      </c>
      <c r="R122" s="99" t="s">
        <v>110</v>
      </c>
      <c r="S122" s="99" t="s">
        <v>111</v>
      </c>
      <c r="T122" s="100" t="s">
        <v>112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="2" customFormat="1" ht="22.8" customHeight="1">
      <c r="A123" s="36"/>
      <c r="B123" s="37"/>
      <c r="C123" s="105" t="s">
        <v>113</v>
      </c>
      <c r="D123" s="38"/>
      <c r="E123" s="38"/>
      <c r="F123" s="38"/>
      <c r="G123" s="38"/>
      <c r="H123" s="38"/>
      <c r="I123" s="38"/>
      <c r="J123" s="183">
        <f>BK123</f>
        <v>0</v>
      </c>
      <c r="K123" s="38"/>
      <c r="L123" s="42"/>
      <c r="M123" s="101"/>
      <c r="N123" s="184"/>
      <c r="O123" s="102"/>
      <c r="P123" s="185">
        <f>P124+P249+P268+P273+P280+P301+P304+P316+P320+P334+P368</f>
        <v>0</v>
      </c>
      <c r="Q123" s="102"/>
      <c r="R123" s="185">
        <f>R124+R249+R268+R273+R280+R301+R304+R316+R320+R334+R368</f>
        <v>13.84343657</v>
      </c>
      <c r="S123" s="102"/>
      <c r="T123" s="186">
        <f>T124+T249+T268+T273+T280+T301+T304+T316+T320+T334+T368</f>
        <v>11.0564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75</v>
      </c>
      <c r="AU123" s="15" t="s">
        <v>89</v>
      </c>
      <c r="BK123" s="187">
        <f>BK124+BK249+BK268+BK273+BK280+BK301+BK304+BK316+BK320+BK334+BK368</f>
        <v>0</v>
      </c>
    </row>
    <row r="124" s="11" customFormat="1" ht="25.92" customHeight="1">
      <c r="A124" s="11"/>
      <c r="B124" s="188"/>
      <c r="C124" s="189"/>
      <c r="D124" s="190" t="s">
        <v>75</v>
      </c>
      <c r="E124" s="191" t="s">
        <v>81</v>
      </c>
      <c r="F124" s="191" t="s">
        <v>114</v>
      </c>
      <c r="G124" s="189"/>
      <c r="H124" s="189"/>
      <c r="I124" s="192"/>
      <c r="J124" s="193">
        <f>BK124</f>
        <v>0</v>
      </c>
      <c r="K124" s="189"/>
      <c r="L124" s="194"/>
      <c r="M124" s="195"/>
      <c r="N124" s="196"/>
      <c r="O124" s="196"/>
      <c r="P124" s="197">
        <f>SUM(P125:P248)</f>
        <v>0</v>
      </c>
      <c r="Q124" s="196"/>
      <c r="R124" s="197">
        <f>SUM(R125:R248)</f>
        <v>0.074036149999999995</v>
      </c>
      <c r="S124" s="196"/>
      <c r="T124" s="198">
        <f>SUM(T125:T248)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9" t="s">
        <v>81</v>
      </c>
      <c r="AT124" s="200" t="s">
        <v>75</v>
      </c>
      <c r="AU124" s="200" t="s">
        <v>76</v>
      </c>
      <c r="AY124" s="199" t="s">
        <v>115</v>
      </c>
      <c r="BK124" s="201">
        <f>SUM(BK125:BK248)</f>
        <v>0</v>
      </c>
    </row>
    <row r="125" s="2" customFormat="1" ht="14.4" customHeight="1">
      <c r="A125" s="36"/>
      <c r="B125" s="37"/>
      <c r="C125" s="202" t="s">
        <v>81</v>
      </c>
      <c r="D125" s="202" t="s">
        <v>116</v>
      </c>
      <c r="E125" s="203" t="s">
        <v>117</v>
      </c>
      <c r="F125" s="204" t="s">
        <v>118</v>
      </c>
      <c r="G125" s="205" t="s">
        <v>119</v>
      </c>
      <c r="H125" s="206">
        <v>35.799999999999997</v>
      </c>
      <c r="I125" s="207"/>
      <c r="J125" s="208">
        <f>ROUND(I125*H125,2)</f>
        <v>0</v>
      </c>
      <c r="K125" s="209"/>
      <c r="L125" s="42"/>
      <c r="M125" s="210" t="s">
        <v>1</v>
      </c>
      <c r="N125" s="211" t="s">
        <v>41</v>
      </c>
      <c r="O125" s="89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14" t="s">
        <v>120</v>
      </c>
      <c r="AT125" s="214" t="s">
        <v>116</v>
      </c>
      <c r="AU125" s="214" t="s">
        <v>81</v>
      </c>
      <c r="AY125" s="15" t="s">
        <v>115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5" t="s">
        <v>81</v>
      </c>
      <c r="BK125" s="215">
        <f>ROUND(I125*H125,2)</f>
        <v>0</v>
      </c>
      <c r="BL125" s="15" t="s">
        <v>120</v>
      </c>
      <c r="BM125" s="214" t="s">
        <v>121</v>
      </c>
    </row>
    <row r="126" s="2" customFormat="1">
      <c r="A126" s="36"/>
      <c r="B126" s="37"/>
      <c r="C126" s="38"/>
      <c r="D126" s="216" t="s">
        <v>122</v>
      </c>
      <c r="E126" s="38"/>
      <c r="F126" s="217" t="s">
        <v>123</v>
      </c>
      <c r="G126" s="38"/>
      <c r="H126" s="38"/>
      <c r="I126" s="218"/>
      <c r="J126" s="38"/>
      <c r="K126" s="38"/>
      <c r="L126" s="42"/>
      <c r="M126" s="219"/>
      <c r="N126" s="220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122</v>
      </c>
      <c r="AU126" s="15" t="s">
        <v>81</v>
      </c>
    </row>
    <row r="127" s="2" customFormat="1">
      <c r="A127" s="36"/>
      <c r="B127" s="37"/>
      <c r="C127" s="38"/>
      <c r="D127" s="221" t="s">
        <v>124</v>
      </c>
      <c r="E127" s="38"/>
      <c r="F127" s="222" t="s">
        <v>125</v>
      </c>
      <c r="G127" s="38"/>
      <c r="H127" s="38"/>
      <c r="I127" s="218"/>
      <c r="J127" s="38"/>
      <c r="K127" s="38"/>
      <c r="L127" s="42"/>
      <c r="M127" s="219"/>
      <c r="N127" s="220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124</v>
      </c>
      <c r="AU127" s="15" t="s">
        <v>81</v>
      </c>
    </row>
    <row r="128" s="12" customFormat="1">
      <c r="A128" s="12"/>
      <c r="B128" s="223"/>
      <c r="C128" s="224"/>
      <c r="D128" s="216" t="s">
        <v>126</v>
      </c>
      <c r="E128" s="225" t="s">
        <v>1</v>
      </c>
      <c r="F128" s="226" t="s">
        <v>127</v>
      </c>
      <c r="G128" s="224"/>
      <c r="H128" s="227">
        <v>35.799999999999997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3" t="s">
        <v>126</v>
      </c>
      <c r="AU128" s="233" t="s">
        <v>81</v>
      </c>
      <c r="AV128" s="12" t="s">
        <v>83</v>
      </c>
      <c r="AW128" s="12" t="s">
        <v>32</v>
      </c>
      <c r="AX128" s="12" t="s">
        <v>76</v>
      </c>
      <c r="AY128" s="233" t="s">
        <v>115</v>
      </c>
    </row>
    <row r="129" s="2" customFormat="1" ht="30" customHeight="1">
      <c r="A129" s="36"/>
      <c r="B129" s="37"/>
      <c r="C129" s="202" t="s">
        <v>83</v>
      </c>
      <c r="D129" s="202" t="s">
        <v>116</v>
      </c>
      <c r="E129" s="203" t="s">
        <v>128</v>
      </c>
      <c r="F129" s="204" t="s">
        <v>129</v>
      </c>
      <c r="G129" s="205" t="s">
        <v>130</v>
      </c>
      <c r="H129" s="206">
        <v>11.486000000000001</v>
      </c>
      <c r="I129" s="207"/>
      <c r="J129" s="208">
        <f>ROUND(I129*H129,2)</f>
        <v>0</v>
      </c>
      <c r="K129" s="209"/>
      <c r="L129" s="42"/>
      <c r="M129" s="210" t="s">
        <v>1</v>
      </c>
      <c r="N129" s="211" t="s">
        <v>41</v>
      </c>
      <c r="O129" s="89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14" t="s">
        <v>120</v>
      </c>
      <c r="AT129" s="214" t="s">
        <v>116</v>
      </c>
      <c r="AU129" s="214" t="s">
        <v>81</v>
      </c>
      <c r="AY129" s="15" t="s">
        <v>115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5" t="s">
        <v>81</v>
      </c>
      <c r="BK129" s="215">
        <f>ROUND(I129*H129,2)</f>
        <v>0</v>
      </c>
      <c r="BL129" s="15" t="s">
        <v>120</v>
      </c>
      <c r="BM129" s="214" t="s">
        <v>131</v>
      </c>
    </row>
    <row r="130" s="2" customFormat="1">
      <c r="A130" s="36"/>
      <c r="B130" s="37"/>
      <c r="C130" s="38"/>
      <c r="D130" s="216" t="s">
        <v>122</v>
      </c>
      <c r="E130" s="38"/>
      <c r="F130" s="217" t="s">
        <v>132</v>
      </c>
      <c r="G130" s="38"/>
      <c r="H130" s="38"/>
      <c r="I130" s="218"/>
      <c r="J130" s="38"/>
      <c r="K130" s="38"/>
      <c r="L130" s="42"/>
      <c r="M130" s="219"/>
      <c r="N130" s="220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122</v>
      </c>
      <c r="AU130" s="15" t="s">
        <v>81</v>
      </c>
    </row>
    <row r="131" s="2" customFormat="1">
      <c r="A131" s="36"/>
      <c r="B131" s="37"/>
      <c r="C131" s="38"/>
      <c r="D131" s="221" t="s">
        <v>124</v>
      </c>
      <c r="E131" s="38"/>
      <c r="F131" s="222" t="s">
        <v>133</v>
      </c>
      <c r="G131" s="38"/>
      <c r="H131" s="38"/>
      <c r="I131" s="218"/>
      <c r="J131" s="38"/>
      <c r="K131" s="38"/>
      <c r="L131" s="42"/>
      <c r="M131" s="219"/>
      <c r="N131" s="220"/>
      <c r="O131" s="89"/>
      <c r="P131" s="89"/>
      <c r="Q131" s="89"/>
      <c r="R131" s="89"/>
      <c r="S131" s="89"/>
      <c r="T131" s="90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124</v>
      </c>
      <c r="AU131" s="15" t="s">
        <v>81</v>
      </c>
    </row>
    <row r="132" s="12" customFormat="1">
      <c r="A132" s="12"/>
      <c r="B132" s="223"/>
      <c r="C132" s="224"/>
      <c r="D132" s="216" t="s">
        <v>126</v>
      </c>
      <c r="E132" s="225" t="s">
        <v>1</v>
      </c>
      <c r="F132" s="226" t="s">
        <v>134</v>
      </c>
      <c r="G132" s="224"/>
      <c r="H132" s="227">
        <v>3.4849999999999999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3" t="s">
        <v>126</v>
      </c>
      <c r="AU132" s="233" t="s">
        <v>81</v>
      </c>
      <c r="AV132" s="12" t="s">
        <v>83</v>
      </c>
      <c r="AW132" s="12" t="s">
        <v>32</v>
      </c>
      <c r="AX132" s="12" t="s">
        <v>76</v>
      </c>
      <c r="AY132" s="233" t="s">
        <v>115</v>
      </c>
    </row>
    <row r="133" s="12" customFormat="1">
      <c r="A133" s="12"/>
      <c r="B133" s="223"/>
      <c r="C133" s="224"/>
      <c r="D133" s="216" t="s">
        <v>126</v>
      </c>
      <c r="E133" s="225" t="s">
        <v>1</v>
      </c>
      <c r="F133" s="226" t="s">
        <v>135</v>
      </c>
      <c r="G133" s="224"/>
      <c r="H133" s="227">
        <v>5.2880000000000003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3" t="s">
        <v>126</v>
      </c>
      <c r="AU133" s="233" t="s">
        <v>81</v>
      </c>
      <c r="AV133" s="12" t="s">
        <v>83</v>
      </c>
      <c r="AW133" s="12" t="s">
        <v>32</v>
      </c>
      <c r="AX133" s="12" t="s">
        <v>76</v>
      </c>
      <c r="AY133" s="233" t="s">
        <v>115</v>
      </c>
    </row>
    <row r="134" s="12" customFormat="1">
      <c r="A134" s="12"/>
      <c r="B134" s="223"/>
      <c r="C134" s="224"/>
      <c r="D134" s="216" t="s">
        <v>126</v>
      </c>
      <c r="E134" s="225" t="s">
        <v>1</v>
      </c>
      <c r="F134" s="226" t="s">
        <v>136</v>
      </c>
      <c r="G134" s="224"/>
      <c r="H134" s="227">
        <v>2.7130000000000001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3" t="s">
        <v>126</v>
      </c>
      <c r="AU134" s="233" t="s">
        <v>81</v>
      </c>
      <c r="AV134" s="12" t="s">
        <v>83</v>
      </c>
      <c r="AW134" s="12" t="s">
        <v>32</v>
      </c>
      <c r="AX134" s="12" t="s">
        <v>76</v>
      </c>
      <c r="AY134" s="233" t="s">
        <v>115</v>
      </c>
    </row>
    <row r="135" s="2" customFormat="1" ht="30" customHeight="1">
      <c r="A135" s="36"/>
      <c r="B135" s="37"/>
      <c r="C135" s="202" t="s">
        <v>137</v>
      </c>
      <c r="D135" s="202" t="s">
        <v>116</v>
      </c>
      <c r="E135" s="203" t="s">
        <v>138</v>
      </c>
      <c r="F135" s="204" t="s">
        <v>139</v>
      </c>
      <c r="G135" s="205" t="s">
        <v>130</v>
      </c>
      <c r="H135" s="206">
        <v>22.481000000000002</v>
      </c>
      <c r="I135" s="207"/>
      <c r="J135" s="208">
        <f>ROUND(I135*H135,2)</f>
        <v>0</v>
      </c>
      <c r="K135" s="209"/>
      <c r="L135" s="42"/>
      <c r="M135" s="210" t="s">
        <v>1</v>
      </c>
      <c r="N135" s="211" t="s">
        <v>41</v>
      </c>
      <c r="O135" s="89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14" t="s">
        <v>120</v>
      </c>
      <c r="AT135" s="214" t="s">
        <v>116</v>
      </c>
      <c r="AU135" s="214" t="s">
        <v>81</v>
      </c>
      <c r="AY135" s="15" t="s">
        <v>115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5" t="s">
        <v>81</v>
      </c>
      <c r="BK135" s="215">
        <f>ROUND(I135*H135,2)</f>
        <v>0</v>
      </c>
      <c r="BL135" s="15" t="s">
        <v>120</v>
      </c>
      <c r="BM135" s="214" t="s">
        <v>140</v>
      </c>
    </row>
    <row r="136" s="2" customFormat="1">
      <c r="A136" s="36"/>
      <c r="B136" s="37"/>
      <c r="C136" s="38"/>
      <c r="D136" s="216" t="s">
        <v>122</v>
      </c>
      <c r="E136" s="38"/>
      <c r="F136" s="217" t="s">
        <v>141</v>
      </c>
      <c r="G136" s="38"/>
      <c r="H136" s="38"/>
      <c r="I136" s="218"/>
      <c r="J136" s="38"/>
      <c r="K136" s="38"/>
      <c r="L136" s="42"/>
      <c r="M136" s="219"/>
      <c r="N136" s="220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122</v>
      </c>
      <c r="AU136" s="15" t="s">
        <v>81</v>
      </c>
    </row>
    <row r="137" s="2" customFormat="1">
      <c r="A137" s="36"/>
      <c r="B137" s="37"/>
      <c r="C137" s="38"/>
      <c r="D137" s="221" t="s">
        <v>124</v>
      </c>
      <c r="E137" s="38"/>
      <c r="F137" s="222" t="s">
        <v>142</v>
      </c>
      <c r="G137" s="38"/>
      <c r="H137" s="38"/>
      <c r="I137" s="218"/>
      <c r="J137" s="38"/>
      <c r="K137" s="38"/>
      <c r="L137" s="42"/>
      <c r="M137" s="219"/>
      <c r="N137" s="220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124</v>
      </c>
      <c r="AU137" s="15" t="s">
        <v>81</v>
      </c>
    </row>
    <row r="138" s="12" customFormat="1">
      <c r="A138" s="12"/>
      <c r="B138" s="223"/>
      <c r="C138" s="224"/>
      <c r="D138" s="216" t="s">
        <v>126</v>
      </c>
      <c r="E138" s="225" t="s">
        <v>1</v>
      </c>
      <c r="F138" s="226" t="s">
        <v>143</v>
      </c>
      <c r="G138" s="224"/>
      <c r="H138" s="227">
        <v>2.1819999999999999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3" t="s">
        <v>126</v>
      </c>
      <c r="AU138" s="233" t="s">
        <v>81</v>
      </c>
      <c r="AV138" s="12" t="s">
        <v>83</v>
      </c>
      <c r="AW138" s="12" t="s">
        <v>32</v>
      </c>
      <c r="AX138" s="12" t="s">
        <v>76</v>
      </c>
      <c r="AY138" s="233" t="s">
        <v>115</v>
      </c>
    </row>
    <row r="139" s="12" customFormat="1">
      <c r="A139" s="12"/>
      <c r="B139" s="223"/>
      <c r="C139" s="224"/>
      <c r="D139" s="216" t="s">
        <v>126</v>
      </c>
      <c r="E139" s="225" t="s">
        <v>1</v>
      </c>
      <c r="F139" s="226" t="s">
        <v>144</v>
      </c>
      <c r="G139" s="224"/>
      <c r="H139" s="227">
        <v>2.0950000000000002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3" t="s">
        <v>126</v>
      </c>
      <c r="AU139" s="233" t="s">
        <v>81</v>
      </c>
      <c r="AV139" s="12" t="s">
        <v>83</v>
      </c>
      <c r="AW139" s="12" t="s">
        <v>32</v>
      </c>
      <c r="AX139" s="12" t="s">
        <v>76</v>
      </c>
      <c r="AY139" s="233" t="s">
        <v>115</v>
      </c>
    </row>
    <row r="140" s="12" customFormat="1">
      <c r="A140" s="12"/>
      <c r="B140" s="223"/>
      <c r="C140" s="224"/>
      <c r="D140" s="216" t="s">
        <v>126</v>
      </c>
      <c r="E140" s="225" t="s">
        <v>1</v>
      </c>
      <c r="F140" s="226" t="s">
        <v>145</v>
      </c>
      <c r="G140" s="224"/>
      <c r="H140" s="227">
        <v>0.93300000000000005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3" t="s">
        <v>126</v>
      </c>
      <c r="AU140" s="233" t="s">
        <v>81</v>
      </c>
      <c r="AV140" s="12" t="s">
        <v>83</v>
      </c>
      <c r="AW140" s="12" t="s">
        <v>32</v>
      </c>
      <c r="AX140" s="12" t="s">
        <v>76</v>
      </c>
      <c r="AY140" s="233" t="s">
        <v>115</v>
      </c>
    </row>
    <row r="141" s="12" customFormat="1">
      <c r="A141" s="12"/>
      <c r="B141" s="223"/>
      <c r="C141" s="224"/>
      <c r="D141" s="216" t="s">
        <v>126</v>
      </c>
      <c r="E141" s="225" t="s">
        <v>1</v>
      </c>
      <c r="F141" s="226" t="s">
        <v>146</v>
      </c>
      <c r="G141" s="224"/>
      <c r="H141" s="227">
        <v>2.0790000000000002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3" t="s">
        <v>126</v>
      </c>
      <c r="AU141" s="233" t="s">
        <v>81</v>
      </c>
      <c r="AV141" s="12" t="s">
        <v>83</v>
      </c>
      <c r="AW141" s="12" t="s">
        <v>32</v>
      </c>
      <c r="AX141" s="12" t="s">
        <v>76</v>
      </c>
      <c r="AY141" s="233" t="s">
        <v>115</v>
      </c>
    </row>
    <row r="142" s="12" customFormat="1">
      <c r="A142" s="12"/>
      <c r="B142" s="223"/>
      <c r="C142" s="224"/>
      <c r="D142" s="216" t="s">
        <v>126</v>
      </c>
      <c r="E142" s="225" t="s">
        <v>1</v>
      </c>
      <c r="F142" s="226" t="s">
        <v>147</v>
      </c>
      <c r="G142" s="224"/>
      <c r="H142" s="227">
        <v>2.0209999999999999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3" t="s">
        <v>126</v>
      </c>
      <c r="AU142" s="233" t="s">
        <v>81</v>
      </c>
      <c r="AV142" s="12" t="s">
        <v>83</v>
      </c>
      <c r="AW142" s="12" t="s">
        <v>32</v>
      </c>
      <c r="AX142" s="12" t="s">
        <v>76</v>
      </c>
      <c r="AY142" s="233" t="s">
        <v>115</v>
      </c>
    </row>
    <row r="143" s="12" customFormat="1">
      <c r="A143" s="12"/>
      <c r="B143" s="223"/>
      <c r="C143" s="224"/>
      <c r="D143" s="216" t="s">
        <v>126</v>
      </c>
      <c r="E143" s="225" t="s">
        <v>1</v>
      </c>
      <c r="F143" s="226" t="s">
        <v>148</v>
      </c>
      <c r="G143" s="224"/>
      <c r="H143" s="227">
        <v>1.488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3" t="s">
        <v>126</v>
      </c>
      <c r="AU143" s="233" t="s">
        <v>81</v>
      </c>
      <c r="AV143" s="12" t="s">
        <v>83</v>
      </c>
      <c r="AW143" s="12" t="s">
        <v>32</v>
      </c>
      <c r="AX143" s="12" t="s">
        <v>76</v>
      </c>
      <c r="AY143" s="233" t="s">
        <v>115</v>
      </c>
    </row>
    <row r="144" s="12" customFormat="1">
      <c r="A144" s="12"/>
      <c r="B144" s="223"/>
      <c r="C144" s="224"/>
      <c r="D144" s="216" t="s">
        <v>126</v>
      </c>
      <c r="E144" s="225" t="s">
        <v>1</v>
      </c>
      <c r="F144" s="226" t="s">
        <v>149</v>
      </c>
      <c r="G144" s="224"/>
      <c r="H144" s="227">
        <v>0.85799999999999998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3" t="s">
        <v>126</v>
      </c>
      <c r="AU144" s="233" t="s">
        <v>81</v>
      </c>
      <c r="AV144" s="12" t="s">
        <v>83</v>
      </c>
      <c r="AW144" s="12" t="s">
        <v>32</v>
      </c>
      <c r="AX144" s="12" t="s">
        <v>76</v>
      </c>
      <c r="AY144" s="233" t="s">
        <v>115</v>
      </c>
    </row>
    <row r="145" s="12" customFormat="1">
      <c r="A145" s="12"/>
      <c r="B145" s="223"/>
      <c r="C145" s="224"/>
      <c r="D145" s="216" t="s">
        <v>126</v>
      </c>
      <c r="E145" s="225" t="s">
        <v>1</v>
      </c>
      <c r="F145" s="226" t="s">
        <v>150</v>
      </c>
      <c r="G145" s="224"/>
      <c r="H145" s="227">
        <v>8.9760000000000009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3" t="s">
        <v>126</v>
      </c>
      <c r="AU145" s="233" t="s">
        <v>81</v>
      </c>
      <c r="AV145" s="12" t="s">
        <v>83</v>
      </c>
      <c r="AW145" s="12" t="s">
        <v>32</v>
      </c>
      <c r="AX145" s="12" t="s">
        <v>76</v>
      </c>
      <c r="AY145" s="233" t="s">
        <v>115</v>
      </c>
    </row>
    <row r="146" s="12" customFormat="1">
      <c r="A146" s="12"/>
      <c r="B146" s="223"/>
      <c r="C146" s="224"/>
      <c r="D146" s="216" t="s">
        <v>126</v>
      </c>
      <c r="E146" s="225" t="s">
        <v>1</v>
      </c>
      <c r="F146" s="226" t="s">
        <v>151</v>
      </c>
      <c r="G146" s="224"/>
      <c r="H146" s="227">
        <v>1.0269999999999999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3" t="s">
        <v>126</v>
      </c>
      <c r="AU146" s="233" t="s">
        <v>81</v>
      </c>
      <c r="AV146" s="12" t="s">
        <v>83</v>
      </c>
      <c r="AW146" s="12" t="s">
        <v>32</v>
      </c>
      <c r="AX146" s="12" t="s">
        <v>76</v>
      </c>
      <c r="AY146" s="233" t="s">
        <v>115</v>
      </c>
    </row>
    <row r="147" s="12" customFormat="1">
      <c r="A147" s="12"/>
      <c r="B147" s="223"/>
      <c r="C147" s="224"/>
      <c r="D147" s="216" t="s">
        <v>126</v>
      </c>
      <c r="E147" s="225" t="s">
        <v>1</v>
      </c>
      <c r="F147" s="226" t="s">
        <v>152</v>
      </c>
      <c r="G147" s="224"/>
      <c r="H147" s="227">
        <v>0.65300000000000002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3" t="s">
        <v>126</v>
      </c>
      <c r="AU147" s="233" t="s">
        <v>81</v>
      </c>
      <c r="AV147" s="12" t="s">
        <v>83</v>
      </c>
      <c r="AW147" s="12" t="s">
        <v>32</v>
      </c>
      <c r="AX147" s="12" t="s">
        <v>76</v>
      </c>
      <c r="AY147" s="233" t="s">
        <v>115</v>
      </c>
    </row>
    <row r="148" s="12" customFormat="1">
      <c r="A148" s="12"/>
      <c r="B148" s="223"/>
      <c r="C148" s="224"/>
      <c r="D148" s="216" t="s">
        <v>126</v>
      </c>
      <c r="E148" s="225" t="s">
        <v>1</v>
      </c>
      <c r="F148" s="226" t="s">
        <v>153</v>
      </c>
      <c r="G148" s="224"/>
      <c r="H148" s="227">
        <v>0.16900000000000001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3" t="s">
        <v>126</v>
      </c>
      <c r="AU148" s="233" t="s">
        <v>81</v>
      </c>
      <c r="AV148" s="12" t="s">
        <v>83</v>
      </c>
      <c r="AW148" s="12" t="s">
        <v>32</v>
      </c>
      <c r="AX148" s="12" t="s">
        <v>76</v>
      </c>
      <c r="AY148" s="233" t="s">
        <v>115</v>
      </c>
    </row>
    <row r="149" s="2" customFormat="1" ht="30" customHeight="1">
      <c r="A149" s="36"/>
      <c r="B149" s="37"/>
      <c r="C149" s="202" t="s">
        <v>120</v>
      </c>
      <c r="D149" s="202" t="s">
        <v>116</v>
      </c>
      <c r="E149" s="203" t="s">
        <v>154</v>
      </c>
      <c r="F149" s="204" t="s">
        <v>155</v>
      </c>
      <c r="G149" s="205" t="s">
        <v>130</v>
      </c>
      <c r="H149" s="206">
        <v>27.495000000000001</v>
      </c>
      <c r="I149" s="207"/>
      <c r="J149" s="208">
        <f>ROUND(I149*H149,2)</f>
        <v>0</v>
      </c>
      <c r="K149" s="209"/>
      <c r="L149" s="42"/>
      <c r="M149" s="210" t="s">
        <v>1</v>
      </c>
      <c r="N149" s="211" t="s">
        <v>41</v>
      </c>
      <c r="O149" s="89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14" t="s">
        <v>120</v>
      </c>
      <c r="AT149" s="214" t="s">
        <v>116</v>
      </c>
      <c r="AU149" s="214" t="s">
        <v>81</v>
      </c>
      <c r="AY149" s="15" t="s">
        <v>115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5" t="s">
        <v>81</v>
      </c>
      <c r="BK149" s="215">
        <f>ROUND(I149*H149,2)</f>
        <v>0</v>
      </c>
      <c r="BL149" s="15" t="s">
        <v>120</v>
      </c>
      <c r="BM149" s="214" t="s">
        <v>156</v>
      </c>
    </row>
    <row r="150" s="2" customFormat="1">
      <c r="A150" s="36"/>
      <c r="B150" s="37"/>
      <c r="C150" s="38"/>
      <c r="D150" s="216" t="s">
        <v>122</v>
      </c>
      <c r="E150" s="38"/>
      <c r="F150" s="217" t="s">
        <v>157</v>
      </c>
      <c r="G150" s="38"/>
      <c r="H150" s="38"/>
      <c r="I150" s="218"/>
      <c r="J150" s="38"/>
      <c r="K150" s="38"/>
      <c r="L150" s="42"/>
      <c r="M150" s="219"/>
      <c r="N150" s="220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122</v>
      </c>
      <c r="AU150" s="15" t="s">
        <v>81</v>
      </c>
    </row>
    <row r="151" s="2" customFormat="1">
      <c r="A151" s="36"/>
      <c r="B151" s="37"/>
      <c r="C151" s="38"/>
      <c r="D151" s="221" t="s">
        <v>124</v>
      </c>
      <c r="E151" s="38"/>
      <c r="F151" s="222" t="s">
        <v>158</v>
      </c>
      <c r="G151" s="38"/>
      <c r="H151" s="38"/>
      <c r="I151" s="218"/>
      <c r="J151" s="38"/>
      <c r="K151" s="38"/>
      <c r="L151" s="42"/>
      <c r="M151" s="219"/>
      <c r="N151" s="220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124</v>
      </c>
      <c r="AU151" s="15" t="s">
        <v>81</v>
      </c>
    </row>
    <row r="152" s="12" customFormat="1">
      <c r="A152" s="12"/>
      <c r="B152" s="223"/>
      <c r="C152" s="224"/>
      <c r="D152" s="216" t="s">
        <v>126</v>
      </c>
      <c r="E152" s="225" t="s">
        <v>1</v>
      </c>
      <c r="F152" s="226" t="s">
        <v>159</v>
      </c>
      <c r="G152" s="224"/>
      <c r="H152" s="227">
        <v>27.495000000000001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3" t="s">
        <v>126</v>
      </c>
      <c r="AU152" s="233" t="s">
        <v>81</v>
      </c>
      <c r="AV152" s="12" t="s">
        <v>83</v>
      </c>
      <c r="AW152" s="12" t="s">
        <v>32</v>
      </c>
      <c r="AX152" s="12" t="s">
        <v>76</v>
      </c>
      <c r="AY152" s="233" t="s">
        <v>115</v>
      </c>
    </row>
    <row r="153" s="2" customFormat="1" ht="22.2" customHeight="1">
      <c r="A153" s="36"/>
      <c r="B153" s="37"/>
      <c r="C153" s="202" t="s">
        <v>160</v>
      </c>
      <c r="D153" s="202" t="s">
        <v>116</v>
      </c>
      <c r="E153" s="203" t="s">
        <v>161</v>
      </c>
      <c r="F153" s="204" t="s">
        <v>162</v>
      </c>
      <c r="G153" s="205" t="s">
        <v>119</v>
      </c>
      <c r="H153" s="206">
        <v>86.259</v>
      </c>
      <c r="I153" s="207"/>
      <c r="J153" s="208">
        <f>ROUND(I153*H153,2)</f>
        <v>0</v>
      </c>
      <c r="K153" s="209"/>
      <c r="L153" s="42"/>
      <c r="M153" s="210" t="s">
        <v>1</v>
      </c>
      <c r="N153" s="211" t="s">
        <v>41</v>
      </c>
      <c r="O153" s="89"/>
      <c r="P153" s="212">
        <f>O153*H153</f>
        <v>0</v>
      </c>
      <c r="Q153" s="212">
        <v>0.00084999999999999995</v>
      </c>
      <c r="R153" s="212">
        <f>Q153*H153</f>
        <v>0.073320150000000001</v>
      </c>
      <c r="S153" s="212">
        <v>0</v>
      </c>
      <c r="T153" s="213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14" t="s">
        <v>120</v>
      </c>
      <c r="AT153" s="214" t="s">
        <v>116</v>
      </c>
      <c r="AU153" s="214" t="s">
        <v>81</v>
      </c>
      <c r="AY153" s="15" t="s">
        <v>115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5" t="s">
        <v>81</v>
      </c>
      <c r="BK153" s="215">
        <f>ROUND(I153*H153,2)</f>
        <v>0</v>
      </c>
      <c r="BL153" s="15" t="s">
        <v>120</v>
      </c>
      <c r="BM153" s="214" t="s">
        <v>163</v>
      </c>
    </row>
    <row r="154" s="2" customFormat="1">
      <c r="A154" s="36"/>
      <c r="B154" s="37"/>
      <c r="C154" s="38"/>
      <c r="D154" s="216" t="s">
        <v>122</v>
      </c>
      <c r="E154" s="38"/>
      <c r="F154" s="217" t="s">
        <v>164</v>
      </c>
      <c r="G154" s="38"/>
      <c r="H154" s="38"/>
      <c r="I154" s="218"/>
      <c r="J154" s="38"/>
      <c r="K154" s="38"/>
      <c r="L154" s="42"/>
      <c r="M154" s="219"/>
      <c r="N154" s="220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122</v>
      </c>
      <c r="AU154" s="15" t="s">
        <v>81</v>
      </c>
    </row>
    <row r="155" s="2" customFormat="1">
      <c r="A155" s="36"/>
      <c r="B155" s="37"/>
      <c r="C155" s="38"/>
      <c r="D155" s="221" t="s">
        <v>124</v>
      </c>
      <c r="E155" s="38"/>
      <c r="F155" s="222" t="s">
        <v>165</v>
      </c>
      <c r="G155" s="38"/>
      <c r="H155" s="38"/>
      <c r="I155" s="218"/>
      <c r="J155" s="38"/>
      <c r="K155" s="38"/>
      <c r="L155" s="42"/>
      <c r="M155" s="219"/>
      <c r="N155" s="220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124</v>
      </c>
      <c r="AU155" s="15" t="s">
        <v>81</v>
      </c>
    </row>
    <row r="156" s="12" customFormat="1">
      <c r="A156" s="12"/>
      <c r="B156" s="223"/>
      <c r="C156" s="224"/>
      <c r="D156" s="216" t="s">
        <v>126</v>
      </c>
      <c r="E156" s="225" t="s">
        <v>1</v>
      </c>
      <c r="F156" s="226" t="s">
        <v>166</v>
      </c>
      <c r="G156" s="224"/>
      <c r="H156" s="227">
        <v>8.1999999999999993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3" t="s">
        <v>126</v>
      </c>
      <c r="AU156" s="233" t="s">
        <v>81</v>
      </c>
      <c r="AV156" s="12" t="s">
        <v>83</v>
      </c>
      <c r="AW156" s="12" t="s">
        <v>32</v>
      </c>
      <c r="AX156" s="12" t="s">
        <v>76</v>
      </c>
      <c r="AY156" s="233" t="s">
        <v>115</v>
      </c>
    </row>
    <row r="157" s="12" customFormat="1">
      <c r="A157" s="12"/>
      <c r="B157" s="223"/>
      <c r="C157" s="224"/>
      <c r="D157" s="216" t="s">
        <v>126</v>
      </c>
      <c r="E157" s="225" t="s">
        <v>1</v>
      </c>
      <c r="F157" s="226" t="s">
        <v>167</v>
      </c>
      <c r="G157" s="224"/>
      <c r="H157" s="227">
        <v>10.574999999999999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3" t="s">
        <v>126</v>
      </c>
      <c r="AU157" s="233" t="s">
        <v>81</v>
      </c>
      <c r="AV157" s="12" t="s">
        <v>83</v>
      </c>
      <c r="AW157" s="12" t="s">
        <v>32</v>
      </c>
      <c r="AX157" s="12" t="s">
        <v>76</v>
      </c>
      <c r="AY157" s="233" t="s">
        <v>115</v>
      </c>
    </row>
    <row r="158" s="12" customFormat="1">
      <c r="A158" s="12"/>
      <c r="B158" s="223"/>
      <c r="C158" s="224"/>
      <c r="D158" s="216" t="s">
        <v>126</v>
      </c>
      <c r="E158" s="225" t="s">
        <v>1</v>
      </c>
      <c r="F158" s="226" t="s">
        <v>168</v>
      </c>
      <c r="G158" s="224"/>
      <c r="H158" s="227">
        <v>6.3840000000000003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3" t="s">
        <v>126</v>
      </c>
      <c r="AU158" s="233" t="s">
        <v>81</v>
      </c>
      <c r="AV158" s="12" t="s">
        <v>83</v>
      </c>
      <c r="AW158" s="12" t="s">
        <v>32</v>
      </c>
      <c r="AX158" s="12" t="s">
        <v>76</v>
      </c>
      <c r="AY158" s="233" t="s">
        <v>115</v>
      </c>
    </row>
    <row r="159" s="12" customFormat="1">
      <c r="A159" s="12"/>
      <c r="B159" s="223"/>
      <c r="C159" s="224"/>
      <c r="D159" s="216" t="s">
        <v>126</v>
      </c>
      <c r="E159" s="225" t="s">
        <v>1</v>
      </c>
      <c r="F159" s="226" t="s">
        <v>169</v>
      </c>
      <c r="G159" s="224"/>
      <c r="H159" s="227">
        <v>61.100000000000001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3" t="s">
        <v>126</v>
      </c>
      <c r="AU159" s="233" t="s">
        <v>81</v>
      </c>
      <c r="AV159" s="12" t="s">
        <v>83</v>
      </c>
      <c r="AW159" s="12" t="s">
        <v>32</v>
      </c>
      <c r="AX159" s="12" t="s">
        <v>76</v>
      </c>
      <c r="AY159" s="233" t="s">
        <v>115</v>
      </c>
    </row>
    <row r="160" s="2" customFormat="1" ht="22.2" customHeight="1">
      <c r="A160" s="36"/>
      <c r="B160" s="37"/>
      <c r="C160" s="202" t="s">
        <v>170</v>
      </c>
      <c r="D160" s="202" t="s">
        <v>116</v>
      </c>
      <c r="E160" s="203" t="s">
        <v>171</v>
      </c>
      <c r="F160" s="204" t="s">
        <v>172</v>
      </c>
      <c r="G160" s="205" t="s">
        <v>119</v>
      </c>
      <c r="H160" s="206">
        <v>86.259</v>
      </c>
      <c r="I160" s="207"/>
      <c r="J160" s="208">
        <f>ROUND(I160*H160,2)</f>
        <v>0</v>
      </c>
      <c r="K160" s="209"/>
      <c r="L160" s="42"/>
      <c r="M160" s="210" t="s">
        <v>1</v>
      </c>
      <c r="N160" s="211" t="s">
        <v>41</v>
      </c>
      <c r="O160" s="89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14" t="s">
        <v>120</v>
      </c>
      <c r="AT160" s="214" t="s">
        <v>116</v>
      </c>
      <c r="AU160" s="214" t="s">
        <v>81</v>
      </c>
      <c r="AY160" s="15" t="s">
        <v>115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5" t="s">
        <v>81</v>
      </c>
      <c r="BK160" s="215">
        <f>ROUND(I160*H160,2)</f>
        <v>0</v>
      </c>
      <c r="BL160" s="15" t="s">
        <v>120</v>
      </c>
      <c r="BM160" s="214" t="s">
        <v>173</v>
      </c>
    </row>
    <row r="161" s="2" customFormat="1">
      <c r="A161" s="36"/>
      <c r="B161" s="37"/>
      <c r="C161" s="38"/>
      <c r="D161" s="216" t="s">
        <v>122</v>
      </c>
      <c r="E161" s="38"/>
      <c r="F161" s="217" t="s">
        <v>174</v>
      </c>
      <c r="G161" s="38"/>
      <c r="H161" s="38"/>
      <c r="I161" s="218"/>
      <c r="J161" s="38"/>
      <c r="K161" s="38"/>
      <c r="L161" s="42"/>
      <c r="M161" s="219"/>
      <c r="N161" s="220"/>
      <c r="O161" s="89"/>
      <c r="P161" s="89"/>
      <c r="Q161" s="89"/>
      <c r="R161" s="89"/>
      <c r="S161" s="89"/>
      <c r="T161" s="90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122</v>
      </c>
      <c r="AU161" s="15" t="s">
        <v>81</v>
      </c>
    </row>
    <row r="162" s="2" customFormat="1">
      <c r="A162" s="36"/>
      <c r="B162" s="37"/>
      <c r="C162" s="38"/>
      <c r="D162" s="221" t="s">
        <v>124</v>
      </c>
      <c r="E162" s="38"/>
      <c r="F162" s="222" t="s">
        <v>175</v>
      </c>
      <c r="G162" s="38"/>
      <c r="H162" s="38"/>
      <c r="I162" s="218"/>
      <c r="J162" s="38"/>
      <c r="K162" s="38"/>
      <c r="L162" s="42"/>
      <c r="M162" s="219"/>
      <c r="N162" s="220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124</v>
      </c>
      <c r="AU162" s="15" t="s">
        <v>81</v>
      </c>
    </row>
    <row r="163" s="2" customFormat="1" ht="30" customHeight="1">
      <c r="A163" s="36"/>
      <c r="B163" s="37"/>
      <c r="C163" s="202" t="s">
        <v>176</v>
      </c>
      <c r="D163" s="202" t="s">
        <v>116</v>
      </c>
      <c r="E163" s="203" t="s">
        <v>177</v>
      </c>
      <c r="F163" s="204" t="s">
        <v>178</v>
      </c>
      <c r="G163" s="205" t="s">
        <v>130</v>
      </c>
      <c r="H163" s="206">
        <v>22.481000000000002</v>
      </c>
      <c r="I163" s="207"/>
      <c r="J163" s="208">
        <f>ROUND(I163*H163,2)</f>
        <v>0</v>
      </c>
      <c r="K163" s="209"/>
      <c r="L163" s="42"/>
      <c r="M163" s="210" t="s">
        <v>1</v>
      </c>
      <c r="N163" s="211" t="s">
        <v>41</v>
      </c>
      <c r="O163" s="89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14" t="s">
        <v>120</v>
      </c>
      <c r="AT163" s="214" t="s">
        <v>116</v>
      </c>
      <c r="AU163" s="214" t="s">
        <v>81</v>
      </c>
      <c r="AY163" s="15" t="s">
        <v>115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5" t="s">
        <v>81</v>
      </c>
      <c r="BK163" s="215">
        <f>ROUND(I163*H163,2)</f>
        <v>0</v>
      </c>
      <c r="BL163" s="15" t="s">
        <v>120</v>
      </c>
      <c r="BM163" s="214" t="s">
        <v>179</v>
      </c>
    </row>
    <row r="164" s="2" customFormat="1">
      <c r="A164" s="36"/>
      <c r="B164" s="37"/>
      <c r="C164" s="38"/>
      <c r="D164" s="216" t="s">
        <v>122</v>
      </c>
      <c r="E164" s="38"/>
      <c r="F164" s="217" t="s">
        <v>180</v>
      </c>
      <c r="G164" s="38"/>
      <c r="H164" s="38"/>
      <c r="I164" s="218"/>
      <c r="J164" s="38"/>
      <c r="K164" s="38"/>
      <c r="L164" s="42"/>
      <c r="M164" s="219"/>
      <c r="N164" s="220"/>
      <c r="O164" s="89"/>
      <c r="P164" s="89"/>
      <c r="Q164" s="89"/>
      <c r="R164" s="89"/>
      <c r="S164" s="89"/>
      <c r="T164" s="90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122</v>
      </c>
      <c r="AU164" s="15" t="s">
        <v>81</v>
      </c>
    </row>
    <row r="165" s="2" customFormat="1">
      <c r="A165" s="36"/>
      <c r="B165" s="37"/>
      <c r="C165" s="38"/>
      <c r="D165" s="221" t="s">
        <v>124</v>
      </c>
      <c r="E165" s="38"/>
      <c r="F165" s="222" t="s">
        <v>181</v>
      </c>
      <c r="G165" s="38"/>
      <c r="H165" s="38"/>
      <c r="I165" s="218"/>
      <c r="J165" s="38"/>
      <c r="K165" s="38"/>
      <c r="L165" s="42"/>
      <c r="M165" s="219"/>
      <c r="N165" s="220"/>
      <c r="O165" s="89"/>
      <c r="P165" s="89"/>
      <c r="Q165" s="89"/>
      <c r="R165" s="89"/>
      <c r="S165" s="89"/>
      <c r="T165" s="90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124</v>
      </c>
      <c r="AU165" s="15" t="s">
        <v>81</v>
      </c>
    </row>
    <row r="166" s="2" customFormat="1" ht="34.8" customHeight="1">
      <c r="A166" s="36"/>
      <c r="B166" s="37"/>
      <c r="C166" s="202" t="s">
        <v>182</v>
      </c>
      <c r="D166" s="202" t="s">
        <v>116</v>
      </c>
      <c r="E166" s="203" t="s">
        <v>183</v>
      </c>
      <c r="F166" s="204" t="s">
        <v>184</v>
      </c>
      <c r="G166" s="205" t="s">
        <v>130</v>
      </c>
      <c r="H166" s="206">
        <v>22.481000000000002</v>
      </c>
      <c r="I166" s="207"/>
      <c r="J166" s="208">
        <f>ROUND(I166*H166,2)</f>
        <v>0</v>
      </c>
      <c r="K166" s="209"/>
      <c r="L166" s="42"/>
      <c r="M166" s="210" t="s">
        <v>1</v>
      </c>
      <c r="N166" s="211" t="s">
        <v>41</v>
      </c>
      <c r="O166" s="89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14" t="s">
        <v>120</v>
      </c>
      <c r="AT166" s="214" t="s">
        <v>116</v>
      </c>
      <c r="AU166" s="214" t="s">
        <v>81</v>
      </c>
      <c r="AY166" s="15" t="s">
        <v>115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5" t="s">
        <v>81</v>
      </c>
      <c r="BK166" s="215">
        <f>ROUND(I166*H166,2)</f>
        <v>0</v>
      </c>
      <c r="BL166" s="15" t="s">
        <v>120</v>
      </c>
      <c r="BM166" s="214" t="s">
        <v>185</v>
      </c>
    </row>
    <row r="167" s="2" customFormat="1">
      <c r="A167" s="36"/>
      <c r="B167" s="37"/>
      <c r="C167" s="38"/>
      <c r="D167" s="216" t="s">
        <v>122</v>
      </c>
      <c r="E167" s="38"/>
      <c r="F167" s="217" t="s">
        <v>186</v>
      </c>
      <c r="G167" s="38"/>
      <c r="H167" s="38"/>
      <c r="I167" s="218"/>
      <c r="J167" s="38"/>
      <c r="K167" s="38"/>
      <c r="L167" s="42"/>
      <c r="M167" s="219"/>
      <c r="N167" s="220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122</v>
      </c>
      <c r="AU167" s="15" t="s">
        <v>81</v>
      </c>
    </row>
    <row r="168" s="2" customFormat="1">
      <c r="A168" s="36"/>
      <c r="B168" s="37"/>
      <c r="C168" s="38"/>
      <c r="D168" s="221" t="s">
        <v>124</v>
      </c>
      <c r="E168" s="38"/>
      <c r="F168" s="222" t="s">
        <v>187</v>
      </c>
      <c r="G168" s="38"/>
      <c r="H168" s="38"/>
      <c r="I168" s="218"/>
      <c r="J168" s="38"/>
      <c r="K168" s="38"/>
      <c r="L168" s="42"/>
      <c r="M168" s="219"/>
      <c r="N168" s="220"/>
      <c r="O168" s="89"/>
      <c r="P168" s="89"/>
      <c r="Q168" s="89"/>
      <c r="R168" s="89"/>
      <c r="S168" s="89"/>
      <c r="T168" s="90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124</v>
      </c>
      <c r="AU168" s="15" t="s">
        <v>81</v>
      </c>
    </row>
    <row r="169" s="2" customFormat="1" ht="34.8" customHeight="1">
      <c r="A169" s="36"/>
      <c r="B169" s="37"/>
      <c r="C169" s="202" t="s">
        <v>188</v>
      </c>
      <c r="D169" s="202" t="s">
        <v>116</v>
      </c>
      <c r="E169" s="203" t="s">
        <v>189</v>
      </c>
      <c r="F169" s="204" t="s">
        <v>190</v>
      </c>
      <c r="G169" s="205" t="s">
        <v>130</v>
      </c>
      <c r="H169" s="206">
        <v>33.851999999999997</v>
      </c>
      <c r="I169" s="207"/>
      <c r="J169" s="208">
        <f>ROUND(I169*H169,2)</f>
        <v>0</v>
      </c>
      <c r="K169" s="209"/>
      <c r="L169" s="42"/>
      <c r="M169" s="210" t="s">
        <v>1</v>
      </c>
      <c r="N169" s="211" t="s">
        <v>41</v>
      </c>
      <c r="O169" s="89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14" t="s">
        <v>120</v>
      </c>
      <c r="AT169" s="214" t="s">
        <v>116</v>
      </c>
      <c r="AU169" s="214" t="s">
        <v>81</v>
      </c>
      <c r="AY169" s="15" t="s">
        <v>115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5" t="s">
        <v>81</v>
      </c>
      <c r="BK169" s="215">
        <f>ROUND(I169*H169,2)</f>
        <v>0</v>
      </c>
      <c r="BL169" s="15" t="s">
        <v>120</v>
      </c>
      <c r="BM169" s="214" t="s">
        <v>191</v>
      </c>
    </row>
    <row r="170" s="2" customFormat="1">
      <c r="A170" s="36"/>
      <c r="B170" s="37"/>
      <c r="C170" s="38"/>
      <c r="D170" s="216" t="s">
        <v>122</v>
      </c>
      <c r="E170" s="38"/>
      <c r="F170" s="217" t="s">
        <v>192</v>
      </c>
      <c r="G170" s="38"/>
      <c r="H170" s="38"/>
      <c r="I170" s="218"/>
      <c r="J170" s="38"/>
      <c r="K170" s="38"/>
      <c r="L170" s="42"/>
      <c r="M170" s="219"/>
      <c r="N170" s="220"/>
      <c r="O170" s="89"/>
      <c r="P170" s="89"/>
      <c r="Q170" s="89"/>
      <c r="R170" s="89"/>
      <c r="S170" s="89"/>
      <c r="T170" s="90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122</v>
      </c>
      <c r="AU170" s="15" t="s">
        <v>81</v>
      </c>
    </row>
    <row r="171" s="2" customFormat="1">
      <c r="A171" s="36"/>
      <c r="B171" s="37"/>
      <c r="C171" s="38"/>
      <c r="D171" s="221" t="s">
        <v>124</v>
      </c>
      <c r="E171" s="38"/>
      <c r="F171" s="222" t="s">
        <v>193</v>
      </c>
      <c r="G171" s="38"/>
      <c r="H171" s="38"/>
      <c r="I171" s="218"/>
      <c r="J171" s="38"/>
      <c r="K171" s="38"/>
      <c r="L171" s="42"/>
      <c r="M171" s="219"/>
      <c r="N171" s="220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124</v>
      </c>
      <c r="AU171" s="15" t="s">
        <v>81</v>
      </c>
    </row>
    <row r="172" s="12" customFormat="1">
      <c r="A172" s="12"/>
      <c r="B172" s="223"/>
      <c r="C172" s="224"/>
      <c r="D172" s="216" t="s">
        <v>126</v>
      </c>
      <c r="E172" s="225" t="s">
        <v>1</v>
      </c>
      <c r="F172" s="226" t="s">
        <v>194</v>
      </c>
      <c r="G172" s="224"/>
      <c r="H172" s="227">
        <v>33.851999999999997</v>
      </c>
      <c r="I172" s="228"/>
      <c r="J172" s="224"/>
      <c r="K172" s="224"/>
      <c r="L172" s="229"/>
      <c r="M172" s="230"/>
      <c r="N172" s="231"/>
      <c r="O172" s="231"/>
      <c r="P172" s="231"/>
      <c r="Q172" s="231"/>
      <c r="R172" s="231"/>
      <c r="S172" s="231"/>
      <c r="T172" s="23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3" t="s">
        <v>126</v>
      </c>
      <c r="AU172" s="233" t="s">
        <v>81</v>
      </c>
      <c r="AV172" s="12" t="s">
        <v>83</v>
      </c>
      <c r="AW172" s="12" t="s">
        <v>32</v>
      </c>
      <c r="AX172" s="12" t="s">
        <v>76</v>
      </c>
      <c r="AY172" s="233" t="s">
        <v>115</v>
      </c>
    </row>
    <row r="173" s="2" customFormat="1" ht="22.2" customHeight="1">
      <c r="A173" s="36"/>
      <c r="B173" s="37"/>
      <c r="C173" s="202" t="s">
        <v>195</v>
      </c>
      <c r="D173" s="202" t="s">
        <v>116</v>
      </c>
      <c r="E173" s="203" t="s">
        <v>196</v>
      </c>
      <c r="F173" s="204" t="s">
        <v>197</v>
      </c>
      <c r="G173" s="205" t="s">
        <v>130</v>
      </c>
      <c r="H173" s="206">
        <v>22.481000000000002</v>
      </c>
      <c r="I173" s="207"/>
      <c r="J173" s="208">
        <f>ROUND(I173*H173,2)</f>
        <v>0</v>
      </c>
      <c r="K173" s="209"/>
      <c r="L173" s="42"/>
      <c r="M173" s="210" t="s">
        <v>1</v>
      </c>
      <c r="N173" s="211" t="s">
        <v>41</v>
      </c>
      <c r="O173" s="89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14" t="s">
        <v>120</v>
      </c>
      <c r="AT173" s="214" t="s">
        <v>116</v>
      </c>
      <c r="AU173" s="214" t="s">
        <v>81</v>
      </c>
      <c r="AY173" s="15" t="s">
        <v>115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5" t="s">
        <v>81</v>
      </c>
      <c r="BK173" s="215">
        <f>ROUND(I173*H173,2)</f>
        <v>0</v>
      </c>
      <c r="BL173" s="15" t="s">
        <v>120</v>
      </c>
      <c r="BM173" s="214" t="s">
        <v>198</v>
      </c>
    </row>
    <row r="174" s="2" customFormat="1">
      <c r="A174" s="36"/>
      <c r="B174" s="37"/>
      <c r="C174" s="38"/>
      <c r="D174" s="216" t="s">
        <v>122</v>
      </c>
      <c r="E174" s="38"/>
      <c r="F174" s="217" t="s">
        <v>199</v>
      </c>
      <c r="G174" s="38"/>
      <c r="H174" s="38"/>
      <c r="I174" s="218"/>
      <c r="J174" s="38"/>
      <c r="K174" s="38"/>
      <c r="L174" s="42"/>
      <c r="M174" s="219"/>
      <c r="N174" s="220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122</v>
      </c>
      <c r="AU174" s="15" t="s">
        <v>81</v>
      </c>
    </row>
    <row r="175" s="2" customFormat="1">
      <c r="A175" s="36"/>
      <c r="B175" s="37"/>
      <c r="C175" s="38"/>
      <c r="D175" s="221" t="s">
        <v>124</v>
      </c>
      <c r="E175" s="38"/>
      <c r="F175" s="222" t="s">
        <v>200</v>
      </c>
      <c r="G175" s="38"/>
      <c r="H175" s="38"/>
      <c r="I175" s="218"/>
      <c r="J175" s="38"/>
      <c r="K175" s="38"/>
      <c r="L175" s="42"/>
      <c r="M175" s="219"/>
      <c r="N175" s="220"/>
      <c r="O175" s="89"/>
      <c r="P175" s="89"/>
      <c r="Q175" s="89"/>
      <c r="R175" s="89"/>
      <c r="S175" s="89"/>
      <c r="T175" s="90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124</v>
      </c>
      <c r="AU175" s="15" t="s">
        <v>81</v>
      </c>
    </row>
    <row r="176" s="2" customFormat="1" ht="30" customHeight="1">
      <c r="A176" s="36"/>
      <c r="B176" s="37"/>
      <c r="C176" s="202" t="s">
        <v>201</v>
      </c>
      <c r="D176" s="202" t="s">
        <v>116</v>
      </c>
      <c r="E176" s="203" t="s">
        <v>202</v>
      </c>
      <c r="F176" s="204" t="s">
        <v>203</v>
      </c>
      <c r="G176" s="205" t="s">
        <v>204</v>
      </c>
      <c r="H176" s="206">
        <v>18.193999999999999</v>
      </c>
      <c r="I176" s="207"/>
      <c r="J176" s="208">
        <f>ROUND(I176*H176,2)</f>
        <v>0</v>
      </c>
      <c r="K176" s="209"/>
      <c r="L176" s="42"/>
      <c r="M176" s="210" t="s">
        <v>1</v>
      </c>
      <c r="N176" s="211" t="s">
        <v>41</v>
      </c>
      <c r="O176" s="89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14" t="s">
        <v>120</v>
      </c>
      <c r="AT176" s="214" t="s">
        <v>116</v>
      </c>
      <c r="AU176" s="214" t="s">
        <v>81</v>
      </c>
      <c r="AY176" s="15" t="s">
        <v>115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5" t="s">
        <v>81</v>
      </c>
      <c r="BK176" s="215">
        <f>ROUND(I176*H176,2)</f>
        <v>0</v>
      </c>
      <c r="BL176" s="15" t="s">
        <v>120</v>
      </c>
      <c r="BM176" s="214" t="s">
        <v>205</v>
      </c>
    </row>
    <row r="177" s="2" customFormat="1">
      <c r="A177" s="36"/>
      <c r="B177" s="37"/>
      <c r="C177" s="38"/>
      <c r="D177" s="216" t="s">
        <v>122</v>
      </c>
      <c r="E177" s="38"/>
      <c r="F177" s="217" t="s">
        <v>206</v>
      </c>
      <c r="G177" s="38"/>
      <c r="H177" s="38"/>
      <c r="I177" s="218"/>
      <c r="J177" s="38"/>
      <c r="K177" s="38"/>
      <c r="L177" s="42"/>
      <c r="M177" s="219"/>
      <c r="N177" s="220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122</v>
      </c>
      <c r="AU177" s="15" t="s">
        <v>81</v>
      </c>
    </row>
    <row r="178" s="2" customFormat="1">
      <c r="A178" s="36"/>
      <c r="B178" s="37"/>
      <c r="C178" s="38"/>
      <c r="D178" s="221" t="s">
        <v>124</v>
      </c>
      <c r="E178" s="38"/>
      <c r="F178" s="222" t="s">
        <v>207</v>
      </c>
      <c r="G178" s="38"/>
      <c r="H178" s="38"/>
      <c r="I178" s="218"/>
      <c r="J178" s="38"/>
      <c r="K178" s="38"/>
      <c r="L178" s="42"/>
      <c r="M178" s="219"/>
      <c r="N178" s="220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124</v>
      </c>
      <c r="AU178" s="15" t="s">
        <v>81</v>
      </c>
    </row>
    <row r="179" s="12" customFormat="1">
      <c r="A179" s="12"/>
      <c r="B179" s="223"/>
      <c r="C179" s="224"/>
      <c r="D179" s="216" t="s">
        <v>126</v>
      </c>
      <c r="E179" s="224"/>
      <c r="F179" s="226" t="s">
        <v>208</v>
      </c>
      <c r="G179" s="224"/>
      <c r="H179" s="227">
        <v>18.193999999999999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3" t="s">
        <v>126</v>
      </c>
      <c r="AU179" s="233" t="s">
        <v>81</v>
      </c>
      <c r="AV179" s="12" t="s">
        <v>83</v>
      </c>
      <c r="AW179" s="12" t="s">
        <v>4</v>
      </c>
      <c r="AX179" s="12" t="s">
        <v>81</v>
      </c>
      <c r="AY179" s="233" t="s">
        <v>115</v>
      </c>
    </row>
    <row r="180" s="2" customFormat="1" ht="14.4" customHeight="1">
      <c r="A180" s="36"/>
      <c r="B180" s="37"/>
      <c r="C180" s="202" t="s">
        <v>209</v>
      </c>
      <c r="D180" s="202" t="s">
        <v>116</v>
      </c>
      <c r="E180" s="203" t="s">
        <v>210</v>
      </c>
      <c r="F180" s="204" t="s">
        <v>211</v>
      </c>
      <c r="G180" s="205" t="s">
        <v>130</v>
      </c>
      <c r="H180" s="206">
        <v>11.371</v>
      </c>
      <c r="I180" s="207"/>
      <c r="J180" s="208">
        <f>ROUND(I180*H180,2)</f>
        <v>0</v>
      </c>
      <c r="K180" s="209"/>
      <c r="L180" s="42"/>
      <c r="M180" s="210" t="s">
        <v>1</v>
      </c>
      <c r="N180" s="211" t="s">
        <v>41</v>
      </c>
      <c r="O180" s="89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14" t="s">
        <v>120</v>
      </c>
      <c r="AT180" s="214" t="s">
        <v>116</v>
      </c>
      <c r="AU180" s="214" t="s">
        <v>81</v>
      </c>
      <c r="AY180" s="15" t="s">
        <v>115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5" t="s">
        <v>81</v>
      </c>
      <c r="BK180" s="215">
        <f>ROUND(I180*H180,2)</f>
        <v>0</v>
      </c>
      <c r="BL180" s="15" t="s">
        <v>120</v>
      </c>
      <c r="BM180" s="214" t="s">
        <v>212</v>
      </c>
    </row>
    <row r="181" s="2" customFormat="1">
      <c r="A181" s="36"/>
      <c r="B181" s="37"/>
      <c r="C181" s="38"/>
      <c r="D181" s="216" t="s">
        <v>122</v>
      </c>
      <c r="E181" s="38"/>
      <c r="F181" s="217" t="s">
        <v>213</v>
      </c>
      <c r="G181" s="38"/>
      <c r="H181" s="38"/>
      <c r="I181" s="218"/>
      <c r="J181" s="38"/>
      <c r="K181" s="38"/>
      <c r="L181" s="42"/>
      <c r="M181" s="219"/>
      <c r="N181" s="220"/>
      <c r="O181" s="89"/>
      <c r="P181" s="89"/>
      <c r="Q181" s="89"/>
      <c r="R181" s="89"/>
      <c r="S181" s="89"/>
      <c r="T181" s="90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122</v>
      </c>
      <c r="AU181" s="15" t="s">
        <v>81</v>
      </c>
    </row>
    <row r="182" s="2" customFormat="1">
      <c r="A182" s="36"/>
      <c r="B182" s="37"/>
      <c r="C182" s="38"/>
      <c r="D182" s="221" t="s">
        <v>124</v>
      </c>
      <c r="E182" s="38"/>
      <c r="F182" s="222" t="s">
        <v>214</v>
      </c>
      <c r="G182" s="38"/>
      <c r="H182" s="38"/>
      <c r="I182" s="218"/>
      <c r="J182" s="38"/>
      <c r="K182" s="38"/>
      <c r="L182" s="42"/>
      <c r="M182" s="219"/>
      <c r="N182" s="220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124</v>
      </c>
      <c r="AU182" s="15" t="s">
        <v>81</v>
      </c>
    </row>
    <row r="183" s="2" customFormat="1" ht="22.2" customHeight="1">
      <c r="A183" s="36"/>
      <c r="B183" s="37"/>
      <c r="C183" s="202" t="s">
        <v>215</v>
      </c>
      <c r="D183" s="202" t="s">
        <v>116</v>
      </c>
      <c r="E183" s="203" t="s">
        <v>216</v>
      </c>
      <c r="F183" s="204" t="s">
        <v>217</v>
      </c>
      <c r="G183" s="205" t="s">
        <v>130</v>
      </c>
      <c r="H183" s="206">
        <v>33.799999999999997</v>
      </c>
      <c r="I183" s="207"/>
      <c r="J183" s="208">
        <f>ROUND(I183*H183,2)</f>
        <v>0</v>
      </c>
      <c r="K183" s="209"/>
      <c r="L183" s="42"/>
      <c r="M183" s="210" t="s">
        <v>1</v>
      </c>
      <c r="N183" s="211" t="s">
        <v>41</v>
      </c>
      <c r="O183" s="89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14" t="s">
        <v>120</v>
      </c>
      <c r="AT183" s="214" t="s">
        <v>116</v>
      </c>
      <c r="AU183" s="214" t="s">
        <v>81</v>
      </c>
      <c r="AY183" s="15" t="s">
        <v>115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5" t="s">
        <v>81</v>
      </c>
      <c r="BK183" s="215">
        <f>ROUND(I183*H183,2)</f>
        <v>0</v>
      </c>
      <c r="BL183" s="15" t="s">
        <v>120</v>
      </c>
      <c r="BM183" s="214" t="s">
        <v>218</v>
      </c>
    </row>
    <row r="184" s="2" customFormat="1">
      <c r="A184" s="36"/>
      <c r="B184" s="37"/>
      <c r="C184" s="38"/>
      <c r="D184" s="216" t="s">
        <v>122</v>
      </c>
      <c r="E184" s="38"/>
      <c r="F184" s="217" t="s">
        <v>219</v>
      </c>
      <c r="G184" s="38"/>
      <c r="H184" s="38"/>
      <c r="I184" s="218"/>
      <c r="J184" s="38"/>
      <c r="K184" s="38"/>
      <c r="L184" s="42"/>
      <c r="M184" s="219"/>
      <c r="N184" s="220"/>
      <c r="O184" s="89"/>
      <c r="P184" s="89"/>
      <c r="Q184" s="89"/>
      <c r="R184" s="89"/>
      <c r="S184" s="89"/>
      <c r="T184" s="90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122</v>
      </c>
      <c r="AU184" s="15" t="s">
        <v>81</v>
      </c>
    </row>
    <row r="185" s="2" customFormat="1">
      <c r="A185" s="36"/>
      <c r="B185" s="37"/>
      <c r="C185" s="38"/>
      <c r="D185" s="221" t="s">
        <v>124</v>
      </c>
      <c r="E185" s="38"/>
      <c r="F185" s="222" t="s">
        <v>220</v>
      </c>
      <c r="G185" s="38"/>
      <c r="H185" s="38"/>
      <c r="I185" s="218"/>
      <c r="J185" s="38"/>
      <c r="K185" s="38"/>
      <c r="L185" s="42"/>
      <c r="M185" s="219"/>
      <c r="N185" s="220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124</v>
      </c>
      <c r="AU185" s="15" t="s">
        <v>81</v>
      </c>
    </row>
    <row r="186" s="13" customFormat="1">
      <c r="A186" s="13"/>
      <c r="B186" s="234"/>
      <c r="C186" s="235"/>
      <c r="D186" s="216" t="s">
        <v>126</v>
      </c>
      <c r="E186" s="236" t="s">
        <v>1</v>
      </c>
      <c r="F186" s="237" t="s">
        <v>221</v>
      </c>
      <c r="G186" s="235"/>
      <c r="H186" s="236" t="s">
        <v>1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126</v>
      </c>
      <c r="AU186" s="243" t="s">
        <v>81</v>
      </c>
      <c r="AV186" s="13" t="s">
        <v>81</v>
      </c>
      <c r="AW186" s="13" t="s">
        <v>32</v>
      </c>
      <c r="AX186" s="13" t="s">
        <v>76</v>
      </c>
      <c r="AY186" s="243" t="s">
        <v>115</v>
      </c>
    </row>
    <row r="187" s="12" customFormat="1">
      <c r="A187" s="12"/>
      <c r="B187" s="223"/>
      <c r="C187" s="224"/>
      <c r="D187" s="216" t="s">
        <v>126</v>
      </c>
      <c r="E187" s="225" t="s">
        <v>1</v>
      </c>
      <c r="F187" s="226" t="s">
        <v>222</v>
      </c>
      <c r="G187" s="224"/>
      <c r="H187" s="227">
        <v>2.5499999999999998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3" t="s">
        <v>126</v>
      </c>
      <c r="AU187" s="233" t="s">
        <v>81</v>
      </c>
      <c r="AV187" s="12" t="s">
        <v>83</v>
      </c>
      <c r="AW187" s="12" t="s">
        <v>32</v>
      </c>
      <c r="AX187" s="12" t="s">
        <v>76</v>
      </c>
      <c r="AY187" s="233" t="s">
        <v>115</v>
      </c>
    </row>
    <row r="188" s="12" customFormat="1">
      <c r="A188" s="12"/>
      <c r="B188" s="223"/>
      <c r="C188" s="224"/>
      <c r="D188" s="216" t="s">
        <v>126</v>
      </c>
      <c r="E188" s="225" t="s">
        <v>1</v>
      </c>
      <c r="F188" s="226" t="s">
        <v>223</v>
      </c>
      <c r="G188" s="224"/>
      <c r="H188" s="227">
        <v>2.5259999999999998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3" t="s">
        <v>126</v>
      </c>
      <c r="AU188" s="233" t="s">
        <v>81</v>
      </c>
      <c r="AV188" s="12" t="s">
        <v>83</v>
      </c>
      <c r="AW188" s="12" t="s">
        <v>32</v>
      </c>
      <c r="AX188" s="12" t="s">
        <v>76</v>
      </c>
      <c r="AY188" s="233" t="s">
        <v>115</v>
      </c>
    </row>
    <row r="189" s="12" customFormat="1">
      <c r="A189" s="12"/>
      <c r="B189" s="223"/>
      <c r="C189" s="224"/>
      <c r="D189" s="216" t="s">
        <v>126</v>
      </c>
      <c r="E189" s="225" t="s">
        <v>1</v>
      </c>
      <c r="F189" s="226" t="s">
        <v>224</v>
      </c>
      <c r="G189" s="224"/>
      <c r="H189" s="227">
        <v>2.0590000000000002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T189" s="233" t="s">
        <v>126</v>
      </c>
      <c r="AU189" s="233" t="s">
        <v>81</v>
      </c>
      <c r="AV189" s="12" t="s">
        <v>83</v>
      </c>
      <c r="AW189" s="12" t="s">
        <v>32</v>
      </c>
      <c r="AX189" s="12" t="s">
        <v>76</v>
      </c>
      <c r="AY189" s="233" t="s">
        <v>115</v>
      </c>
    </row>
    <row r="190" s="12" customFormat="1">
      <c r="A190" s="12"/>
      <c r="B190" s="223"/>
      <c r="C190" s="224"/>
      <c r="D190" s="216" t="s">
        <v>126</v>
      </c>
      <c r="E190" s="225" t="s">
        <v>1</v>
      </c>
      <c r="F190" s="226" t="s">
        <v>225</v>
      </c>
      <c r="G190" s="224"/>
      <c r="H190" s="227">
        <v>20.475000000000001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3" t="s">
        <v>126</v>
      </c>
      <c r="AU190" s="233" t="s">
        <v>81</v>
      </c>
      <c r="AV190" s="12" t="s">
        <v>83</v>
      </c>
      <c r="AW190" s="12" t="s">
        <v>32</v>
      </c>
      <c r="AX190" s="12" t="s">
        <v>76</v>
      </c>
      <c r="AY190" s="233" t="s">
        <v>115</v>
      </c>
    </row>
    <row r="191" s="13" customFormat="1">
      <c r="A191" s="13"/>
      <c r="B191" s="234"/>
      <c r="C191" s="235"/>
      <c r="D191" s="216" t="s">
        <v>126</v>
      </c>
      <c r="E191" s="236" t="s">
        <v>1</v>
      </c>
      <c r="F191" s="237" t="s">
        <v>226</v>
      </c>
      <c r="G191" s="235"/>
      <c r="H191" s="236" t="s">
        <v>1</v>
      </c>
      <c r="I191" s="238"/>
      <c r="J191" s="235"/>
      <c r="K191" s="235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126</v>
      </c>
      <c r="AU191" s="243" t="s">
        <v>81</v>
      </c>
      <c r="AV191" s="13" t="s">
        <v>81</v>
      </c>
      <c r="AW191" s="13" t="s">
        <v>32</v>
      </c>
      <c r="AX191" s="13" t="s">
        <v>76</v>
      </c>
      <c r="AY191" s="243" t="s">
        <v>115</v>
      </c>
    </row>
    <row r="192" s="12" customFormat="1">
      <c r="A192" s="12"/>
      <c r="B192" s="223"/>
      <c r="C192" s="224"/>
      <c r="D192" s="216" t="s">
        <v>126</v>
      </c>
      <c r="E192" s="225" t="s">
        <v>1</v>
      </c>
      <c r="F192" s="226" t="s">
        <v>227</v>
      </c>
      <c r="G192" s="224"/>
      <c r="H192" s="227">
        <v>0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33" t="s">
        <v>126</v>
      </c>
      <c r="AU192" s="233" t="s">
        <v>81</v>
      </c>
      <c r="AV192" s="12" t="s">
        <v>83</v>
      </c>
      <c r="AW192" s="12" t="s">
        <v>32</v>
      </c>
      <c r="AX192" s="12" t="s">
        <v>76</v>
      </c>
      <c r="AY192" s="233" t="s">
        <v>115</v>
      </c>
    </row>
    <row r="193" s="12" customFormat="1">
      <c r="A193" s="12"/>
      <c r="B193" s="223"/>
      <c r="C193" s="224"/>
      <c r="D193" s="216" t="s">
        <v>126</v>
      </c>
      <c r="E193" s="225" t="s">
        <v>1</v>
      </c>
      <c r="F193" s="226" t="s">
        <v>228</v>
      </c>
      <c r="G193" s="224"/>
      <c r="H193" s="227">
        <v>0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T193" s="233" t="s">
        <v>126</v>
      </c>
      <c r="AU193" s="233" t="s">
        <v>81</v>
      </c>
      <c r="AV193" s="12" t="s">
        <v>83</v>
      </c>
      <c r="AW193" s="12" t="s">
        <v>32</v>
      </c>
      <c r="AX193" s="12" t="s">
        <v>76</v>
      </c>
      <c r="AY193" s="233" t="s">
        <v>115</v>
      </c>
    </row>
    <row r="194" s="12" customFormat="1">
      <c r="A194" s="12"/>
      <c r="B194" s="223"/>
      <c r="C194" s="224"/>
      <c r="D194" s="216" t="s">
        <v>126</v>
      </c>
      <c r="E194" s="225" t="s">
        <v>1</v>
      </c>
      <c r="F194" s="226" t="s">
        <v>229</v>
      </c>
      <c r="G194" s="224"/>
      <c r="H194" s="227">
        <v>0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3" t="s">
        <v>126</v>
      </c>
      <c r="AU194" s="233" t="s">
        <v>81</v>
      </c>
      <c r="AV194" s="12" t="s">
        <v>83</v>
      </c>
      <c r="AW194" s="12" t="s">
        <v>32</v>
      </c>
      <c r="AX194" s="12" t="s">
        <v>76</v>
      </c>
      <c r="AY194" s="233" t="s">
        <v>115</v>
      </c>
    </row>
    <row r="195" s="12" customFormat="1">
      <c r="A195" s="12"/>
      <c r="B195" s="223"/>
      <c r="C195" s="224"/>
      <c r="D195" s="216" t="s">
        <v>126</v>
      </c>
      <c r="E195" s="225" t="s">
        <v>1</v>
      </c>
      <c r="F195" s="226" t="s">
        <v>230</v>
      </c>
      <c r="G195" s="224"/>
      <c r="H195" s="227">
        <v>0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3" t="s">
        <v>126</v>
      </c>
      <c r="AU195" s="233" t="s">
        <v>81</v>
      </c>
      <c r="AV195" s="12" t="s">
        <v>83</v>
      </c>
      <c r="AW195" s="12" t="s">
        <v>32</v>
      </c>
      <c r="AX195" s="12" t="s">
        <v>76</v>
      </c>
      <c r="AY195" s="233" t="s">
        <v>115</v>
      </c>
    </row>
    <row r="196" s="12" customFormat="1">
      <c r="A196" s="12"/>
      <c r="B196" s="223"/>
      <c r="C196" s="224"/>
      <c r="D196" s="216" t="s">
        <v>126</v>
      </c>
      <c r="E196" s="225" t="s">
        <v>1</v>
      </c>
      <c r="F196" s="226" t="s">
        <v>231</v>
      </c>
      <c r="G196" s="224"/>
      <c r="H196" s="227">
        <v>0.93799999999999994</v>
      </c>
      <c r="I196" s="228"/>
      <c r="J196" s="224"/>
      <c r="K196" s="224"/>
      <c r="L196" s="229"/>
      <c r="M196" s="230"/>
      <c r="N196" s="231"/>
      <c r="O196" s="231"/>
      <c r="P196" s="231"/>
      <c r="Q196" s="231"/>
      <c r="R196" s="231"/>
      <c r="S196" s="231"/>
      <c r="T196" s="23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3" t="s">
        <v>126</v>
      </c>
      <c r="AU196" s="233" t="s">
        <v>81</v>
      </c>
      <c r="AV196" s="12" t="s">
        <v>83</v>
      </c>
      <c r="AW196" s="12" t="s">
        <v>32</v>
      </c>
      <c r="AX196" s="12" t="s">
        <v>76</v>
      </c>
      <c r="AY196" s="233" t="s">
        <v>115</v>
      </c>
    </row>
    <row r="197" s="12" customFormat="1">
      <c r="A197" s="12"/>
      <c r="B197" s="223"/>
      <c r="C197" s="224"/>
      <c r="D197" s="216" t="s">
        <v>126</v>
      </c>
      <c r="E197" s="225" t="s">
        <v>1</v>
      </c>
      <c r="F197" s="226" t="s">
        <v>232</v>
      </c>
      <c r="G197" s="224"/>
      <c r="H197" s="227">
        <v>1.02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33" t="s">
        <v>126</v>
      </c>
      <c r="AU197" s="233" t="s">
        <v>81</v>
      </c>
      <c r="AV197" s="12" t="s">
        <v>83</v>
      </c>
      <c r="AW197" s="12" t="s">
        <v>32</v>
      </c>
      <c r="AX197" s="12" t="s">
        <v>76</v>
      </c>
      <c r="AY197" s="233" t="s">
        <v>115</v>
      </c>
    </row>
    <row r="198" s="12" customFormat="1">
      <c r="A198" s="12"/>
      <c r="B198" s="223"/>
      <c r="C198" s="224"/>
      <c r="D198" s="216" t="s">
        <v>126</v>
      </c>
      <c r="E198" s="225" t="s">
        <v>1</v>
      </c>
      <c r="F198" s="226" t="s">
        <v>233</v>
      </c>
      <c r="G198" s="224"/>
      <c r="H198" s="227">
        <v>0.16500000000000001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3" t="s">
        <v>126</v>
      </c>
      <c r="AU198" s="233" t="s">
        <v>81</v>
      </c>
      <c r="AV198" s="12" t="s">
        <v>83</v>
      </c>
      <c r="AW198" s="12" t="s">
        <v>32</v>
      </c>
      <c r="AX198" s="12" t="s">
        <v>76</v>
      </c>
      <c r="AY198" s="233" t="s">
        <v>115</v>
      </c>
    </row>
    <row r="199" s="12" customFormat="1">
      <c r="A199" s="12"/>
      <c r="B199" s="223"/>
      <c r="C199" s="224"/>
      <c r="D199" s="216" t="s">
        <v>126</v>
      </c>
      <c r="E199" s="225" t="s">
        <v>1</v>
      </c>
      <c r="F199" s="226" t="s">
        <v>234</v>
      </c>
      <c r="G199" s="224"/>
      <c r="H199" s="227">
        <v>3.8340000000000001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33" t="s">
        <v>126</v>
      </c>
      <c r="AU199" s="233" t="s">
        <v>81</v>
      </c>
      <c r="AV199" s="12" t="s">
        <v>83</v>
      </c>
      <c r="AW199" s="12" t="s">
        <v>32</v>
      </c>
      <c r="AX199" s="12" t="s">
        <v>76</v>
      </c>
      <c r="AY199" s="233" t="s">
        <v>115</v>
      </c>
    </row>
    <row r="200" s="12" customFormat="1">
      <c r="A200" s="12"/>
      <c r="B200" s="223"/>
      <c r="C200" s="224"/>
      <c r="D200" s="216" t="s">
        <v>126</v>
      </c>
      <c r="E200" s="225" t="s">
        <v>1</v>
      </c>
      <c r="F200" s="226" t="s">
        <v>235</v>
      </c>
      <c r="G200" s="224"/>
      <c r="H200" s="227">
        <v>0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3" t="s">
        <v>126</v>
      </c>
      <c r="AU200" s="233" t="s">
        <v>81</v>
      </c>
      <c r="AV200" s="12" t="s">
        <v>83</v>
      </c>
      <c r="AW200" s="12" t="s">
        <v>32</v>
      </c>
      <c r="AX200" s="12" t="s">
        <v>76</v>
      </c>
      <c r="AY200" s="233" t="s">
        <v>115</v>
      </c>
    </row>
    <row r="201" s="12" customFormat="1">
      <c r="A201" s="12"/>
      <c r="B201" s="223"/>
      <c r="C201" s="224"/>
      <c r="D201" s="216" t="s">
        <v>126</v>
      </c>
      <c r="E201" s="225" t="s">
        <v>1</v>
      </c>
      <c r="F201" s="226" t="s">
        <v>236</v>
      </c>
      <c r="G201" s="224"/>
      <c r="H201" s="227">
        <v>0.17299999999999999</v>
      </c>
      <c r="I201" s="228"/>
      <c r="J201" s="224"/>
      <c r="K201" s="224"/>
      <c r="L201" s="229"/>
      <c r="M201" s="230"/>
      <c r="N201" s="231"/>
      <c r="O201" s="231"/>
      <c r="P201" s="231"/>
      <c r="Q201" s="231"/>
      <c r="R201" s="231"/>
      <c r="S201" s="231"/>
      <c r="T201" s="23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3" t="s">
        <v>126</v>
      </c>
      <c r="AU201" s="233" t="s">
        <v>81</v>
      </c>
      <c r="AV201" s="12" t="s">
        <v>83</v>
      </c>
      <c r="AW201" s="12" t="s">
        <v>32</v>
      </c>
      <c r="AX201" s="12" t="s">
        <v>76</v>
      </c>
      <c r="AY201" s="233" t="s">
        <v>115</v>
      </c>
    </row>
    <row r="202" s="12" customFormat="1">
      <c r="A202" s="12"/>
      <c r="B202" s="223"/>
      <c r="C202" s="224"/>
      <c r="D202" s="216" t="s">
        <v>126</v>
      </c>
      <c r="E202" s="225" t="s">
        <v>1</v>
      </c>
      <c r="F202" s="226" t="s">
        <v>237</v>
      </c>
      <c r="G202" s="224"/>
      <c r="H202" s="227">
        <v>0.059999999999999998</v>
      </c>
      <c r="I202" s="228"/>
      <c r="J202" s="224"/>
      <c r="K202" s="224"/>
      <c r="L202" s="229"/>
      <c r="M202" s="230"/>
      <c r="N202" s="231"/>
      <c r="O202" s="231"/>
      <c r="P202" s="231"/>
      <c r="Q202" s="231"/>
      <c r="R202" s="231"/>
      <c r="S202" s="231"/>
      <c r="T202" s="23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33" t="s">
        <v>126</v>
      </c>
      <c r="AU202" s="233" t="s">
        <v>81</v>
      </c>
      <c r="AV202" s="12" t="s">
        <v>83</v>
      </c>
      <c r="AW202" s="12" t="s">
        <v>32</v>
      </c>
      <c r="AX202" s="12" t="s">
        <v>76</v>
      </c>
      <c r="AY202" s="233" t="s">
        <v>115</v>
      </c>
    </row>
    <row r="203" s="2" customFormat="1" ht="14.4" customHeight="1">
      <c r="A203" s="36"/>
      <c r="B203" s="37"/>
      <c r="C203" s="244" t="s">
        <v>238</v>
      </c>
      <c r="D203" s="244" t="s">
        <v>239</v>
      </c>
      <c r="E203" s="245" t="s">
        <v>240</v>
      </c>
      <c r="F203" s="246" t="s">
        <v>241</v>
      </c>
      <c r="G203" s="247" t="s">
        <v>204</v>
      </c>
      <c r="H203" s="248">
        <v>11.823</v>
      </c>
      <c r="I203" s="249"/>
      <c r="J203" s="250">
        <f>ROUND(I203*H203,2)</f>
        <v>0</v>
      </c>
      <c r="K203" s="251"/>
      <c r="L203" s="252"/>
      <c r="M203" s="253" t="s">
        <v>1</v>
      </c>
      <c r="N203" s="254" t="s">
        <v>41</v>
      </c>
      <c r="O203" s="89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14" t="s">
        <v>182</v>
      </c>
      <c r="AT203" s="214" t="s">
        <v>239</v>
      </c>
      <c r="AU203" s="214" t="s">
        <v>81</v>
      </c>
      <c r="AY203" s="15" t="s">
        <v>115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5" t="s">
        <v>81</v>
      </c>
      <c r="BK203" s="215">
        <f>ROUND(I203*H203,2)</f>
        <v>0</v>
      </c>
      <c r="BL203" s="15" t="s">
        <v>120</v>
      </c>
      <c r="BM203" s="214" t="s">
        <v>242</v>
      </c>
    </row>
    <row r="204" s="2" customFormat="1">
      <c r="A204" s="36"/>
      <c r="B204" s="37"/>
      <c r="C204" s="38"/>
      <c r="D204" s="216" t="s">
        <v>122</v>
      </c>
      <c r="E204" s="38"/>
      <c r="F204" s="217" t="s">
        <v>241</v>
      </c>
      <c r="G204" s="38"/>
      <c r="H204" s="38"/>
      <c r="I204" s="218"/>
      <c r="J204" s="38"/>
      <c r="K204" s="38"/>
      <c r="L204" s="42"/>
      <c r="M204" s="219"/>
      <c r="N204" s="220"/>
      <c r="O204" s="89"/>
      <c r="P204" s="89"/>
      <c r="Q204" s="89"/>
      <c r="R204" s="89"/>
      <c r="S204" s="89"/>
      <c r="T204" s="90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122</v>
      </c>
      <c r="AU204" s="15" t="s">
        <v>81</v>
      </c>
    </row>
    <row r="205" s="12" customFormat="1">
      <c r="A205" s="12"/>
      <c r="B205" s="223"/>
      <c r="C205" s="224"/>
      <c r="D205" s="216" t="s">
        <v>126</v>
      </c>
      <c r="E205" s="224"/>
      <c r="F205" s="226" t="s">
        <v>243</v>
      </c>
      <c r="G205" s="224"/>
      <c r="H205" s="227">
        <v>11.823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3" t="s">
        <v>126</v>
      </c>
      <c r="AU205" s="233" t="s">
        <v>81</v>
      </c>
      <c r="AV205" s="12" t="s">
        <v>83</v>
      </c>
      <c r="AW205" s="12" t="s">
        <v>4</v>
      </c>
      <c r="AX205" s="12" t="s">
        <v>81</v>
      </c>
      <c r="AY205" s="233" t="s">
        <v>115</v>
      </c>
    </row>
    <row r="206" s="2" customFormat="1" ht="22.2" customHeight="1">
      <c r="A206" s="36"/>
      <c r="B206" s="37"/>
      <c r="C206" s="202" t="s">
        <v>8</v>
      </c>
      <c r="D206" s="202" t="s">
        <v>116</v>
      </c>
      <c r="E206" s="203" t="s">
        <v>244</v>
      </c>
      <c r="F206" s="204" t="s">
        <v>245</v>
      </c>
      <c r="G206" s="205" t="s">
        <v>130</v>
      </c>
      <c r="H206" s="206">
        <v>19.446000000000002</v>
      </c>
      <c r="I206" s="207"/>
      <c r="J206" s="208">
        <f>ROUND(I206*H206,2)</f>
        <v>0</v>
      </c>
      <c r="K206" s="209"/>
      <c r="L206" s="42"/>
      <c r="M206" s="210" t="s">
        <v>1</v>
      </c>
      <c r="N206" s="211" t="s">
        <v>41</v>
      </c>
      <c r="O206" s="89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14" t="s">
        <v>120</v>
      </c>
      <c r="AT206" s="214" t="s">
        <v>116</v>
      </c>
      <c r="AU206" s="214" t="s">
        <v>81</v>
      </c>
      <c r="AY206" s="15" t="s">
        <v>115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5" t="s">
        <v>81</v>
      </c>
      <c r="BK206" s="215">
        <f>ROUND(I206*H206,2)</f>
        <v>0</v>
      </c>
      <c r="BL206" s="15" t="s">
        <v>120</v>
      </c>
      <c r="BM206" s="214" t="s">
        <v>246</v>
      </c>
    </row>
    <row r="207" s="2" customFormat="1">
      <c r="A207" s="36"/>
      <c r="B207" s="37"/>
      <c r="C207" s="38"/>
      <c r="D207" s="216" t="s">
        <v>122</v>
      </c>
      <c r="E207" s="38"/>
      <c r="F207" s="217" t="s">
        <v>247</v>
      </c>
      <c r="G207" s="38"/>
      <c r="H207" s="38"/>
      <c r="I207" s="218"/>
      <c r="J207" s="38"/>
      <c r="K207" s="38"/>
      <c r="L207" s="42"/>
      <c r="M207" s="219"/>
      <c r="N207" s="220"/>
      <c r="O207" s="89"/>
      <c r="P207" s="89"/>
      <c r="Q207" s="89"/>
      <c r="R207" s="89"/>
      <c r="S207" s="89"/>
      <c r="T207" s="90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122</v>
      </c>
      <c r="AU207" s="15" t="s">
        <v>81</v>
      </c>
    </row>
    <row r="208" s="2" customFormat="1">
      <c r="A208" s="36"/>
      <c r="B208" s="37"/>
      <c r="C208" s="38"/>
      <c r="D208" s="221" t="s">
        <v>124</v>
      </c>
      <c r="E208" s="38"/>
      <c r="F208" s="222" t="s">
        <v>248</v>
      </c>
      <c r="G208" s="38"/>
      <c r="H208" s="38"/>
      <c r="I208" s="218"/>
      <c r="J208" s="38"/>
      <c r="K208" s="38"/>
      <c r="L208" s="42"/>
      <c r="M208" s="219"/>
      <c r="N208" s="220"/>
      <c r="O208" s="89"/>
      <c r="P208" s="89"/>
      <c r="Q208" s="89"/>
      <c r="R208" s="89"/>
      <c r="S208" s="89"/>
      <c r="T208" s="90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124</v>
      </c>
      <c r="AU208" s="15" t="s">
        <v>81</v>
      </c>
    </row>
    <row r="209" s="12" customFormat="1">
      <c r="A209" s="12"/>
      <c r="B209" s="223"/>
      <c r="C209" s="224"/>
      <c r="D209" s="216" t="s">
        <v>126</v>
      </c>
      <c r="E209" s="225" t="s">
        <v>1</v>
      </c>
      <c r="F209" s="226" t="s">
        <v>249</v>
      </c>
      <c r="G209" s="224"/>
      <c r="H209" s="227">
        <v>1.3009999999999999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3" t="s">
        <v>126</v>
      </c>
      <c r="AU209" s="233" t="s">
        <v>81</v>
      </c>
      <c r="AV209" s="12" t="s">
        <v>83</v>
      </c>
      <c r="AW209" s="12" t="s">
        <v>32</v>
      </c>
      <c r="AX209" s="12" t="s">
        <v>76</v>
      </c>
      <c r="AY209" s="233" t="s">
        <v>115</v>
      </c>
    </row>
    <row r="210" s="12" customFormat="1">
      <c r="A210" s="12"/>
      <c r="B210" s="223"/>
      <c r="C210" s="224"/>
      <c r="D210" s="216" t="s">
        <v>126</v>
      </c>
      <c r="E210" s="225" t="s">
        <v>1</v>
      </c>
      <c r="F210" s="226" t="s">
        <v>250</v>
      </c>
      <c r="G210" s="224"/>
      <c r="H210" s="227">
        <v>5.4000000000000004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3" t="s">
        <v>126</v>
      </c>
      <c r="AU210" s="233" t="s">
        <v>81</v>
      </c>
      <c r="AV210" s="12" t="s">
        <v>83</v>
      </c>
      <c r="AW210" s="12" t="s">
        <v>32</v>
      </c>
      <c r="AX210" s="12" t="s">
        <v>76</v>
      </c>
      <c r="AY210" s="233" t="s">
        <v>115</v>
      </c>
    </row>
    <row r="211" s="12" customFormat="1">
      <c r="A211" s="12"/>
      <c r="B211" s="223"/>
      <c r="C211" s="224"/>
      <c r="D211" s="216" t="s">
        <v>126</v>
      </c>
      <c r="E211" s="225" t="s">
        <v>1</v>
      </c>
      <c r="F211" s="226" t="s">
        <v>251</v>
      </c>
      <c r="G211" s="224"/>
      <c r="H211" s="227">
        <v>1.6299999999999999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3" t="s">
        <v>126</v>
      </c>
      <c r="AU211" s="233" t="s">
        <v>81</v>
      </c>
      <c r="AV211" s="12" t="s">
        <v>83</v>
      </c>
      <c r="AW211" s="12" t="s">
        <v>32</v>
      </c>
      <c r="AX211" s="12" t="s">
        <v>76</v>
      </c>
      <c r="AY211" s="233" t="s">
        <v>115</v>
      </c>
    </row>
    <row r="212" s="12" customFormat="1">
      <c r="A212" s="12"/>
      <c r="B212" s="223"/>
      <c r="C212" s="224"/>
      <c r="D212" s="216" t="s">
        <v>126</v>
      </c>
      <c r="E212" s="225" t="s">
        <v>1</v>
      </c>
      <c r="F212" s="226" t="s">
        <v>252</v>
      </c>
      <c r="G212" s="224"/>
      <c r="H212" s="227">
        <v>1.462</v>
      </c>
      <c r="I212" s="228"/>
      <c r="J212" s="224"/>
      <c r="K212" s="224"/>
      <c r="L212" s="229"/>
      <c r="M212" s="230"/>
      <c r="N212" s="231"/>
      <c r="O212" s="231"/>
      <c r="P212" s="231"/>
      <c r="Q212" s="231"/>
      <c r="R212" s="231"/>
      <c r="S212" s="231"/>
      <c r="T212" s="23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3" t="s">
        <v>126</v>
      </c>
      <c r="AU212" s="233" t="s">
        <v>81</v>
      </c>
      <c r="AV212" s="12" t="s">
        <v>83</v>
      </c>
      <c r="AW212" s="12" t="s">
        <v>32</v>
      </c>
      <c r="AX212" s="12" t="s">
        <v>76</v>
      </c>
      <c r="AY212" s="233" t="s">
        <v>115</v>
      </c>
    </row>
    <row r="213" s="12" customFormat="1">
      <c r="A213" s="12"/>
      <c r="B213" s="223"/>
      <c r="C213" s="224"/>
      <c r="D213" s="216" t="s">
        <v>126</v>
      </c>
      <c r="E213" s="225" t="s">
        <v>1</v>
      </c>
      <c r="F213" s="226" t="s">
        <v>253</v>
      </c>
      <c r="G213" s="224"/>
      <c r="H213" s="227">
        <v>0.69399999999999995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3" t="s">
        <v>126</v>
      </c>
      <c r="AU213" s="233" t="s">
        <v>81</v>
      </c>
      <c r="AV213" s="12" t="s">
        <v>83</v>
      </c>
      <c r="AW213" s="12" t="s">
        <v>32</v>
      </c>
      <c r="AX213" s="12" t="s">
        <v>76</v>
      </c>
      <c r="AY213" s="233" t="s">
        <v>115</v>
      </c>
    </row>
    <row r="214" s="12" customFormat="1">
      <c r="A214" s="12"/>
      <c r="B214" s="223"/>
      <c r="C214" s="224"/>
      <c r="D214" s="216" t="s">
        <v>126</v>
      </c>
      <c r="E214" s="225" t="s">
        <v>1</v>
      </c>
      <c r="F214" s="226" t="s">
        <v>254</v>
      </c>
      <c r="G214" s="224"/>
      <c r="H214" s="227">
        <v>1.5840000000000001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3" t="s">
        <v>126</v>
      </c>
      <c r="AU214" s="233" t="s">
        <v>81</v>
      </c>
      <c r="AV214" s="12" t="s">
        <v>83</v>
      </c>
      <c r="AW214" s="12" t="s">
        <v>32</v>
      </c>
      <c r="AX214" s="12" t="s">
        <v>76</v>
      </c>
      <c r="AY214" s="233" t="s">
        <v>115</v>
      </c>
    </row>
    <row r="215" s="12" customFormat="1">
      <c r="A215" s="12"/>
      <c r="B215" s="223"/>
      <c r="C215" s="224"/>
      <c r="D215" s="216" t="s">
        <v>126</v>
      </c>
      <c r="E215" s="225" t="s">
        <v>1</v>
      </c>
      <c r="F215" s="226" t="s">
        <v>255</v>
      </c>
      <c r="G215" s="224"/>
      <c r="H215" s="227">
        <v>0.877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3" t="s">
        <v>126</v>
      </c>
      <c r="AU215" s="233" t="s">
        <v>81</v>
      </c>
      <c r="AV215" s="12" t="s">
        <v>83</v>
      </c>
      <c r="AW215" s="12" t="s">
        <v>32</v>
      </c>
      <c r="AX215" s="12" t="s">
        <v>76</v>
      </c>
      <c r="AY215" s="233" t="s">
        <v>115</v>
      </c>
    </row>
    <row r="216" s="12" customFormat="1">
      <c r="A216" s="12"/>
      <c r="B216" s="223"/>
      <c r="C216" s="224"/>
      <c r="D216" s="216" t="s">
        <v>126</v>
      </c>
      <c r="E216" s="225" t="s">
        <v>1</v>
      </c>
      <c r="F216" s="226" t="s">
        <v>256</v>
      </c>
      <c r="G216" s="224"/>
      <c r="H216" s="227">
        <v>0.38300000000000001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3" t="s">
        <v>126</v>
      </c>
      <c r="AU216" s="233" t="s">
        <v>81</v>
      </c>
      <c r="AV216" s="12" t="s">
        <v>83</v>
      </c>
      <c r="AW216" s="12" t="s">
        <v>32</v>
      </c>
      <c r="AX216" s="12" t="s">
        <v>76</v>
      </c>
      <c r="AY216" s="233" t="s">
        <v>115</v>
      </c>
    </row>
    <row r="217" s="12" customFormat="1">
      <c r="A217" s="12"/>
      <c r="B217" s="223"/>
      <c r="C217" s="224"/>
      <c r="D217" s="216" t="s">
        <v>126</v>
      </c>
      <c r="E217" s="225" t="s">
        <v>1</v>
      </c>
      <c r="F217" s="226" t="s">
        <v>257</v>
      </c>
      <c r="G217" s="224"/>
      <c r="H217" s="227">
        <v>0.56100000000000005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3" t="s">
        <v>126</v>
      </c>
      <c r="AU217" s="233" t="s">
        <v>81</v>
      </c>
      <c r="AV217" s="12" t="s">
        <v>83</v>
      </c>
      <c r="AW217" s="12" t="s">
        <v>32</v>
      </c>
      <c r="AX217" s="12" t="s">
        <v>76</v>
      </c>
      <c r="AY217" s="233" t="s">
        <v>115</v>
      </c>
    </row>
    <row r="218" s="12" customFormat="1">
      <c r="A218" s="12"/>
      <c r="B218" s="223"/>
      <c r="C218" s="224"/>
      <c r="D218" s="216" t="s">
        <v>126</v>
      </c>
      <c r="E218" s="225" t="s">
        <v>1</v>
      </c>
      <c r="F218" s="226" t="s">
        <v>258</v>
      </c>
      <c r="G218" s="224"/>
      <c r="H218" s="227">
        <v>4.2080000000000002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3" t="s">
        <v>126</v>
      </c>
      <c r="AU218" s="233" t="s">
        <v>81</v>
      </c>
      <c r="AV218" s="12" t="s">
        <v>83</v>
      </c>
      <c r="AW218" s="12" t="s">
        <v>32</v>
      </c>
      <c r="AX218" s="12" t="s">
        <v>76</v>
      </c>
      <c r="AY218" s="233" t="s">
        <v>115</v>
      </c>
    </row>
    <row r="219" s="12" customFormat="1">
      <c r="A219" s="12"/>
      <c r="B219" s="223"/>
      <c r="C219" s="224"/>
      <c r="D219" s="216" t="s">
        <v>126</v>
      </c>
      <c r="E219" s="225" t="s">
        <v>1</v>
      </c>
      <c r="F219" s="226" t="s">
        <v>259</v>
      </c>
      <c r="G219" s="224"/>
      <c r="H219" s="227">
        <v>0.78700000000000003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3" t="s">
        <v>126</v>
      </c>
      <c r="AU219" s="233" t="s">
        <v>81</v>
      </c>
      <c r="AV219" s="12" t="s">
        <v>83</v>
      </c>
      <c r="AW219" s="12" t="s">
        <v>32</v>
      </c>
      <c r="AX219" s="12" t="s">
        <v>76</v>
      </c>
      <c r="AY219" s="233" t="s">
        <v>115</v>
      </c>
    </row>
    <row r="220" s="12" customFormat="1">
      <c r="A220" s="12"/>
      <c r="B220" s="223"/>
      <c r="C220" s="224"/>
      <c r="D220" s="216" t="s">
        <v>126</v>
      </c>
      <c r="E220" s="225" t="s">
        <v>1</v>
      </c>
      <c r="F220" s="226" t="s">
        <v>260</v>
      </c>
      <c r="G220" s="224"/>
      <c r="H220" s="227">
        <v>0.38400000000000001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3" t="s">
        <v>126</v>
      </c>
      <c r="AU220" s="233" t="s">
        <v>81</v>
      </c>
      <c r="AV220" s="12" t="s">
        <v>83</v>
      </c>
      <c r="AW220" s="12" t="s">
        <v>32</v>
      </c>
      <c r="AX220" s="12" t="s">
        <v>76</v>
      </c>
      <c r="AY220" s="233" t="s">
        <v>115</v>
      </c>
    </row>
    <row r="221" s="12" customFormat="1">
      <c r="A221" s="12"/>
      <c r="B221" s="223"/>
      <c r="C221" s="224"/>
      <c r="D221" s="216" t="s">
        <v>126</v>
      </c>
      <c r="E221" s="225" t="s">
        <v>1</v>
      </c>
      <c r="F221" s="226" t="s">
        <v>261</v>
      </c>
      <c r="G221" s="224"/>
      <c r="H221" s="227">
        <v>0.17499999999999999</v>
      </c>
      <c r="I221" s="228"/>
      <c r="J221" s="224"/>
      <c r="K221" s="224"/>
      <c r="L221" s="229"/>
      <c r="M221" s="230"/>
      <c r="N221" s="231"/>
      <c r="O221" s="231"/>
      <c r="P221" s="231"/>
      <c r="Q221" s="231"/>
      <c r="R221" s="231"/>
      <c r="S221" s="231"/>
      <c r="T221" s="23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3" t="s">
        <v>126</v>
      </c>
      <c r="AU221" s="233" t="s">
        <v>81</v>
      </c>
      <c r="AV221" s="12" t="s">
        <v>83</v>
      </c>
      <c r="AW221" s="12" t="s">
        <v>32</v>
      </c>
      <c r="AX221" s="12" t="s">
        <v>76</v>
      </c>
      <c r="AY221" s="233" t="s">
        <v>115</v>
      </c>
    </row>
    <row r="222" s="2" customFormat="1" ht="14.4" customHeight="1">
      <c r="A222" s="36"/>
      <c r="B222" s="37"/>
      <c r="C222" s="244" t="s">
        <v>262</v>
      </c>
      <c r="D222" s="244" t="s">
        <v>239</v>
      </c>
      <c r="E222" s="245" t="s">
        <v>263</v>
      </c>
      <c r="F222" s="246" t="s">
        <v>264</v>
      </c>
      <c r="G222" s="247" t="s">
        <v>204</v>
      </c>
      <c r="H222" s="248">
        <v>38.892000000000003</v>
      </c>
      <c r="I222" s="249"/>
      <c r="J222" s="250">
        <f>ROUND(I222*H222,2)</f>
        <v>0</v>
      </c>
      <c r="K222" s="251"/>
      <c r="L222" s="252"/>
      <c r="M222" s="253" t="s">
        <v>1</v>
      </c>
      <c r="N222" s="254" t="s">
        <v>41</v>
      </c>
      <c r="O222" s="89"/>
      <c r="P222" s="212">
        <f>O222*H222</f>
        <v>0</v>
      </c>
      <c r="Q222" s="212">
        <v>0</v>
      </c>
      <c r="R222" s="212">
        <f>Q222*H222</f>
        <v>0</v>
      </c>
      <c r="S222" s="212">
        <v>0</v>
      </c>
      <c r="T222" s="213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14" t="s">
        <v>182</v>
      </c>
      <c r="AT222" s="214" t="s">
        <v>239</v>
      </c>
      <c r="AU222" s="214" t="s">
        <v>81</v>
      </c>
      <c r="AY222" s="15" t="s">
        <v>115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5" t="s">
        <v>81</v>
      </c>
      <c r="BK222" s="215">
        <f>ROUND(I222*H222,2)</f>
        <v>0</v>
      </c>
      <c r="BL222" s="15" t="s">
        <v>120</v>
      </c>
      <c r="BM222" s="214" t="s">
        <v>265</v>
      </c>
    </row>
    <row r="223" s="2" customFormat="1">
      <c r="A223" s="36"/>
      <c r="B223" s="37"/>
      <c r="C223" s="38"/>
      <c r="D223" s="216" t="s">
        <v>122</v>
      </c>
      <c r="E223" s="38"/>
      <c r="F223" s="217" t="s">
        <v>264</v>
      </c>
      <c r="G223" s="38"/>
      <c r="H223" s="38"/>
      <c r="I223" s="218"/>
      <c r="J223" s="38"/>
      <c r="K223" s="38"/>
      <c r="L223" s="42"/>
      <c r="M223" s="219"/>
      <c r="N223" s="220"/>
      <c r="O223" s="89"/>
      <c r="P223" s="89"/>
      <c r="Q223" s="89"/>
      <c r="R223" s="89"/>
      <c r="S223" s="89"/>
      <c r="T223" s="90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122</v>
      </c>
      <c r="AU223" s="15" t="s">
        <v>81</v>
      </c>
    </row>
    <row r="224" s="12" customFormat="1">
      <c r="A224" s="12"/>
      <c r="B224" s="223"/>
      <c r="C224" s="224"/>
      <c r="D224" s="216" t="s">
        <v>126</v>
      </c>
      <c r="E224" s="224"/>
      <c r="F224" s="226" t="s">
        <v>266</v>
      </c>
      <c r="G224" s="224"/>
      <c r="H224" s="227">
        <v>38.892000000000003</v>
      </c>
      <c r="I224" s="228"/>
      <c r="J224" s="224"/>
      <c r="K224" s="224"/>
      <c r="L224" s="229"/>
      <c r="M224" s="230"/>
      <c r="N224" s="231"/>
      <c r="O224" s="231"/>
      <c r="P224" s="231"/>
      <c r="Q224" s="231"/>
      <c r="R224" s="231"/>
      <c r="S224" s="231"/>
      <c r="T224" s="23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T224" s="233" t="s">
        <v>126</v>
      </c>
      <c r="AU224" s="233" t="s">
        <v>81</v>
      </c>
      <c r="AV224" s="12" t="s">
        <v>83</v>
      </c>
      <c r="AW224" s="12" t="s">
        <v>4</v>
      </c>
      <c r="AX224" s="12" t="s">
        <v>81</v>
      </c>
      <c r="AY224" s="233" t="s">
        <v>115</v>
      </c>
    </row>
    <row r="225" s="2" customFormat="1" ht="22.2" customHeight="1">
      <c r="A225" s="36"/>
      <c r="B225" s="37"/>
      <c r="C225" s="202" t="s">
        <v>267</v>
      </c>
      <c r="D225" s="202" t="s">
        <v>116</v>
      </c>
      <c r="E225" s="203" t="s">
        <v>268</v>
      </c>
      <c r="F225" s="204" t="s">
        <v>269</v>
      </c>
      <c r="G225" s="205" t="s">
        <v>119</v>
      </c>
      <c r="H225" s="206">
        <v>35.799999999999997</v>
      </c>
      <c r="I225" s="207"/>
      <c r="J225" s="208">
        <f>ROUND(I225*H225,2)</f>
        <v>0</v>
      </c>
      <c r="K225" s="209"/>
      <c r="L225" s="42"/>
      <c r="M225" s="210" t="s">
        <v>1</v>
      </c>
      <c r="N225" s="211" t="s">
        <v>41</v>
      </c>
      <c r="O225" s="89"/>
      <c r="P225" s="212">
        <f>O225*H225</f>
        <v>0</v>
      </c>
      <c r="Q225" s="212">
        <v>0</v>
      </c>
      <c r="R225" s="212">
        <f>Q225*H225</f>
        <v>0</v>
      </c>
      <c r="S225" s="212">
        <v>0</v>
      </c>
      <c r="T225" s="213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14" t="s">
        <v>120</v>
      </c>
      <c r="AT225" s="214" t="s">
        <v>116</v>
      </c>
      <c r="AU225" s="214" t="s">
        <v>81</v>
      </c>
      <c r="AY225" s="15" t="s">
        <v>115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5" t="s">
        <v>81</v>
      </c>
      <c r="BK225" s="215">
        <f>ROUND(I225*H225,2)</f>
        <v>0</v>
      </c>
      <c r="BL225" s="15" t="s">
        <v>120</v>
      </c>
      <c r="BM225" s="214" t="s">
        <v>270</v>
      </c>
    </row>
    <row r="226" s="2" customFormat="1">
      <c r="A226" s="36"/>
      <c r="B226" s="37"/>
      <c r="C226" s="38"/>
      <c r="D226" s="216" t="s">
        <v>122</v>
      </c>
      <c r="E226" s="38"/>
      <c r="F226" s="217" t="s">
        <v>271</v>
      </c>
      <c r="G226" s="38"/>
      <c r="H226" s="38"/>
      <c r="I226" s="218"/>
      <c r="J226" s="38"/>
      <c r="K226" s="38"/>
      <c r="L226" s="42"/>
      <c r="M226" s="219"/>
      <c r="N226" s="220"/>
      <c r="O226" s="89"/>
      <c r="P226" s="89"/>
      <c r="Q226" s="89"/>
      <c r="R226" s="89"/>
      <c r="S226" s="89"/>
      <c r="T226" s="90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122</v>
      </c>
      <c r="AU226" s="15" t="s">
        <v>81</v>
      </c>
    </row>
    <row r="227" s="2" customFormat="1">
      <c r="A227" s="36"/>
      <c r="B227" s="37"/>
      <c r="C227" s="38"/>
      <c r="D227" s="221" t="s">
        <v>124</v>
      </c>
      <c r="E227" s="38"/>
      <c r="F227" s="222" t="s">
        <v>272</v>
      </c>
      <c r="G227" s="38"/>
      <c r="H227" s="38"/>
      <c r="I227" s="218"/>
      <c r="J227" s="38"/>
      <c r="K227" s="38"/>
      <c r="L227" s="42"/>
      <c r="M227" s="219"/>
      <c r="N227" s="220"/>
      <c r="O227" s="89"/>
      <c r="P227" s="89"/>
      <c r="Q227" s="89"/>
      <c r="R227" s="89"/>
      <c r="S227" s="89"/>
      <c r="T227" s="90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124</v>
      </c>
      <c r="AU227" s="15" t="s">
        <v>81</v>
      </c>
    </row>
    <row r="228" s="12" customFormat="1">
      <c r="A228" s="12"/>
      <c r="B228" s="223"/>
      <c r="C228" s="224"/>
      <c r="D228" s="216" t="s">
        <v>126</v>
      </c>
      <c r="E228" s="225" t="s">
        <v>1</v>
      </c>
      <c r="F228" s="226" t="s">
        <v>127</v>
      </c>
      <c r="G228" s="224"/>
      <c r="H228" s="227">
        <v>35.799999999999997</v>
      </c>
      <c r="I228" s="228"/>
      <c r="J228" s="224"/>
      <c r="K228" s="224"/>
      <c r="L228" s="229"/>
      <c r="M228" s="230"/>
      <c r="N228" s="231"/>
      <c r="O228" s="231"/>
      <c r="P228" s="231"/>
      <c r="Q228" s="231"/>
      <c r="R228" s="231"/>
      <c r="S228" s="231"/>
      <c r="T228" s="23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3" t="s">
        <v>126</v>
      </c>
      <c r="AU228" s="233" t="s">
        <v>81</v>
      </c>
      <c r="AV228" s="12" t="s">
        <v>83</v>
      </c>
      <c r="AW228" s="12" t="s">
        <v>32</v>
      </c>
      <c r="AX228" s="12" t="s">
        <v>76</v>
      </c>
      <c r="AY228" s="233" t="s">
        <v>115</v>
      </c>
    </row>
    <row r="229" s="2" customFormat="1" ht="22.2" customHeight="1">
      <c r="A229" s="36"/>
      <c r="B229" s="37"/>
      <c r="C229" s="202" t="s">
        <v>273</v>
      </c>
      <c r="D229" s="202" t="s">
        <v>116</v>
      </c>
      <c r="E229" s="203" t="s">
        <v>274</v>
      </c>
      <c r="F229" s="204" t="s">
        <v>275</v>
      </c>
      <c r="G229" s="205" t="s">
        <v>119</v>
      </c>
      <c r="H229" s="206">
        <v>35.799999999999997</v>
      </c>
      <c r="I229" s="207"/>
      <c r="J229" s="208">
        <f>ROUND(I229*H229,2)</f>
        <v>0</v>
      </c>
      <c r="K229" s="209"/>
      <c r="L229" s="42"/>
      <c r="M229" s="210" t="s">
        <v>1</v>
      </c>
      <c r="N229" s="211" t="s">
        <v>41</v>
      </c>
      <c r="O229" s="89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14" t="s">
        <v>120</v>
      </c>
      <c r="AT229" s="214" t="s">
        <v>116</v>
      </c>
      <c r="AU229" s="214" t="s">
        <v>81</v>
      </c>
      <c r="AY229" s="15" t="s">
        <v>115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5" t="s">
        <v>81</v>
      </c>
      <c r="BK229" s="215">
        <f>ROUND(I229*H229,2)</f>
        <v>0</v>
      </c>
      <c r="BL229" s="15" t="s">
        <v>120</v>
      </c>
      <c r="BM229" s="214" t="s">
        <v>276</v>
      </c>
    </row>
    <row r="230" s="2" customFormat="1">
      <c r="A230" s="36"/>
      <c r="B230" s="37"/>
      <c r="C230" s="38"/>
      <c r="D230" s="216" t="s">
        <v>122</v>
      </c>
      <c r="E230" s="38"/>
      <c r="F230" s="217" t="s">
        <v>277</v>
      </c>
      <c r="G230" s="38"/>
      <c r="H230" s="38"/>
      <c r="I230" s="218"/>
      <c r="J230" s="38"/>
      <c r="K230" s="38"/>
      <c r="L230" s="42"/>
      <c r="M230" s="219"/>
      <c r="N230" s="220"/>
      <c r="O230" s="89"/>
      <c r="P230" s="89"/>
      <c r="Q230" s="89"/>
      <c r="R230" s="89"/>
      <c r="S230" s="89"/>
      <c r="T230" s="90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122</v>
      </c>
      <c r="AU230" s="15" t="s">
        <v>81</v>
      </c>
    </row>
    <row r="231" s="2" customFormat="1">
      <c r="A231" s="36"/>
      <c r="B231" s="37"/>
      <c r="C231" s="38"/>
      <c r="D231" s="221" t="s">
        <v>124</v>
      </c>
      <c r="E231" s="38"/>
      <c r="F231" s="222" t="s">
        <v>278</v>
      </c>
      <c r="G231" s="38"/>
      <c r="H231" s="38"/>
      <c r="I231" s="218"/>
      <c r="J231" s="38"/>
      <c r="K231" s="38"/>
      <c r="L231" s="42"/>
      <c r="M231" s="219"/>
      <c r="N231" s="220"/>
      <c r="O231" s="89"/>
      <c r="P231" s="89"/>
      <c r="Q231" s="89"/>
      <c r="R231" s="89"/>
      <c r="S231" s="89"/>
      <c r="T231" s="90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124</v>
      </c>
      <c r="AU231" s="15" t="s">
        <v>81</v>
      </c>
    </row>
    <row r="232" s="12" customFormat="1">
      <c r="A232" s="12"/>
      <c r="B232" s="223"/>
      <c r="C232" s="224"/>
      <c r="D232" s="216" t="s">
        <v>126</v>
      </c>
      <c r="E232" s="225" t="s">
        <v>1</v>
      </c>
      <c r="F232" s="226" t="s">
        <v>127</v>
      </c>
      <c r="G232" s="224"/>
      <c r="H232" s="227">
        <v>35.799999999999997</v>
      </c>
      <c r="I232" s="228"/>
      <c r="J232" s="224"/>
      <c r="K232" s="224"/>
      <c r="L232" s="229"/>
      <c r="M232" s="230"/>
      <c r="N232" s="231"/>
      <c r="O232" s="231"/>
      <c r="P232" s="231"/>
      <c r="Q232" s="231"/>
      <c r="R232" s="231"/>
      <c r="S232" s="231"/>
      <c r="T232" s="23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3" t="s">
        <v>126</v>
      </c>
      <c r="AU232" s="233" t="s">
        <v>81</v>
      </c>
      <c r="AV232" s="12" t="s">
        <v>83</v>
      </c>
      <c r="AW232" s="12" t="s">
        <v>32</v>
      </c>
      <c r="AX232" s="12" t="s">
        <v>76</v>
      </c>
      <c r="AY232" s="233" t="s">
        <v>115</v>
      </c>
    </row>
    <row r="233" s="2" customFormat="1" ht="14.4" customHeight="1">
      <c r="A233" s="36"/>
      <c r="B233" s="37"/>
      <c r="C233" s="244" t="s">
        <v>279</v>
      </c>
      <c r="D233" s="244" t="s">
        <v>239</v>
      </c>
      <c r="E233" s="245" t="s">
        <v>280</v>
      </c>
      <c r="F233" s="246" t="s">
        <v>281</v>
      </c>
      <c r="G233" s="247" t="s">
        <v>282</v>
      </c>
      <c r="H233" s="248">
        <v>0.71599999999999997</v>
      </c>
      <c r="I233" s="249"/>
      <c r="J233" s="250">
        <f>ROUND(I233*H233,2)</f>
        <v>0</v>
      </c>
      <c r="K233" s="251"/>
      <c r="L233" s="252"/>
      <c r="M233" s="253" t="s">
        <v>1</v>
      </c>
      <c r="N233" s="254" t="s">
        <v>41</v>
      </c>
      <c r="O233" s="89"/>
      <c r="P233" s="212">
        <f>O233*H233</f>
        <v>0</v>
      </c>
      <c r="Q233" s="212">
        <v>0.001</v>
      </c>
      <c r="R233" s="212">
        <f>Q233*H233</f>
        <v>0.00071599999999999995</v>
      </c>
      <c r="S233" s="212">
        <v>0</v>
      </c>
      <c r="T233" s="213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14" t="s">
        <v>182</v>
      </c>
      <c r="AT233" s="214" t="s">
        <v>239</v>
      </c>
      <c r="AU233" s="214" t="s">
        <v>81</v>
      </c>
      <c r="AY233" s="15" t="s">
        <v>115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5" t="s">
        <v>81</v>
      </c>
      <c r="BK233" s="215">
        <f>ROUND(I233*H233,2)</f>
        <v>0</v>
      </c>
      <c r="BL233" s="15" t="s">
        <v>120</v>
      </c>
      <c r="BM233" s="214" t="s">
        <v>283</v>
      </c>
    </row>
    <row r="234" s="2" customFormat="1">
      <c r="A234" s="36"/>
      <c r="B234" s="37"/>
      <c r="C234" s="38"/>
      <c r="D234" s="216" t="s">
        <v>122</v>
      </c>
      <c r="E234" s="38"/>
      <c r="F234" s="217" t="s">
        <v>281</v>
      </c>
      <c r="G234" s="38"/>
      <c r="H234" s="38"/>
      <c r="I234" s="218"/>
      <c r="J234" s="38"/>
      <c r="K234" s="38"/>
      <c r="L234" s="42"/>
      <c r="M234" s="219"/>
      <c r="N234" s="220"/>
      <c r="O234" s="89"/>
      <c r="P234" s="89"/>
      <c r="Q234" s="89"/>
      <c r="R234" s="89"/>
      <c r="S234" s="89"/>
      <c r="T234" s="90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122</v>
      </c>
      <c r="AU234" s="15" t="s">
        <v>81</v>
      </c>
    </row>
    <row r="235" s="12" customFormat="1">
      <c r="A235" s="12"/>
      <c r="B235" s="223"/>
      <c r="C235" s="224"/>
      <c r="D235" s="216" t="s">
        <v>126</v>
      </c>
      <c r="E235" s="224"/>
      <c r="F235" s="226" t="s">
        <v>284</v>
      </c>
      <c r="G235" s="224"/>
      <c r="H235" s="227">
        <v>0.71599999999999997</v>
      </c>
      <c r="I235" s="228"/>
      <c r="J235" s="224"/>
      <c r="K235" s="224"/>
      <c r="L235" s="229"/>
      <c r="M235" s="230"/>
      <c r="N235" s="231"/>
      <c r="O235" s="231"/>
      <c r="P235" s="231"/>
      <c r="Q235" s="231"/>
      <c r="R235" s="231"/>
      <c r="S235" s="231"/>
      <c r="T235" s="23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3" t="s">
        <v>126</v>
      </c>
      <c r="AU235" s="233" t="s">
        <v>81</v>
      </c>
      <c r="AV235" s="12" t="s">
        <v>83</v>
      </c>
      <c r="AW235" s="12" t="s">
        <v>4</v>
      </c>
      <c r="AX235" s="12" t="s">
        <v>81</v>
      </c>
      <c r="AY235" s="233" t="s">
        <v>115</v>
      </c>
    </row>
    <row r="236" s="2" customFormat="1" ht="22.2" customHeight="1">
      <c r="A236" s="36"/>
      <c r="B236" s="37"/>
      <c r="C236" s="202" t="s">
        <v>285</v>
      </c>
      <c r="D236" s="202" t="s">
        <v>116</v>
      </c>
      <c r="E236" s="203" t="s">
        <v>286</v>
      </c>
      <c r="F236" s="204" t="s">
        <v>287</v>
      </c>
      <c r="G236" s="205" t="s">
        <v>119</v>
      </c>
      <c r="H236" s="206">
        <v>3</v>
      </c>
      <c r="I236" s="207"/>
      <c r="J236" s="208">
        <f>ROUND(I236*H236,2)</f>
        <v>0</v>
      </c>
      <c r="K236" s="209"/>
      <c r="L236" s="42"/>
      <c r="M236" s="210" t="s">
        <v>1</v>
      </c>
      <c r="N236" s="211" t="s">
        <v>41</v>
      </c>
      <c r="O236" s="89"/>
      <c r="P236" s="212">
        <f>O236*H236</f>
        <v>0</v>
      </c>
      <c r="Q236" s="212">
        <v>0</v>
      </c>
      <c r="R236" s="212">
        <f>Q236*H236</f>
        <v>0</v>
      </c>
      <c r="S236" s="212">
        <v>0</v>
      </c>
      <c r="T236" s="213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14" t="s">
        <v>120</v>
      </c>
      <c r="AT236" s="214" t="s">
        <v>116</v>
      </c>
      <c r="AU236" s="214" t="s">
        <v>81</v>
      </c>
      <c r="AY236" s="15" t="s">
        <v>115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5" t="s">
        <v>81</v>
      </c>
      <c r="BK236" s="215">
        <f>ROUND(I236*H236,2)</f>
        <v>0</v>
      </c>
      <c r="BL236" s="15" t="s">
        <v>120</v>
      </c>
      <c r="BM236" s="214" t="s">
        <v>288</v>
      </c>
    </row>
    <row r="237" s="2" customFormat="1">
      <c r="A237" s="36"/>
      <c r="B237" s="37"/>
      <c r="C237" s="38"/>
      <c r="D237" s="216" t="s">
        <v>122</v>
      </c>
      <c r="E237" s="38"/>
      <c r="F237" s="217" t="s">
        <v>289</v>
      </c>
      <c r="G237" s="38"/>
      <c r="H237" s="38"/>
      <c r="I237" s="218"/>
      <c r="J237" s="38"/>
      <c r="K237" s="38"/>
      <c r="L237" s="42"/>
      <c r="M237" s="219"/>
      <c r="N237" s="220"/>
      <c r="O237" s="89"/>
      <c r="P237" s="89"/>
      <c r="Q237" s="89"/>
      <c r="R237" s="89"/>
      <c r="S237" s="89"/>
      <c r="T237" s="90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122</v>
      </c>
      <c r="AU237" s="15" t="s">
        <v>81</v>
      </c>
    </row>
    <row r="238" s="2" customFormat="1">
      <c r="A238" s="36"/>
      <c r="B238" s="37"/>
      <c r="C238" s="38"/>
      <c r="D238" s="221" t="s">
        <v>124</v>
      </c>
      <c r="E238" s="38"/>
      <c r="F238" s="222" t="s">
        <v>290</v>
      </c>
      <c r="G238" s="38"/>
      <c r="H238" s="38"/>
      <c r="I238" s="218"/>
      <c r="J238" s="38"/>
      <c r="K238" s="38"/>
      <c r="L238" s="42"/>
      <c r="M238" s="219"/>
      <c r="N238" s="220"/>
      <c r="O238" s="89"/>
      <c r="P238" s="89"/>
      <c r="Q238" s="89"/>
      <c r="R238" s="89"/>
      <c r="S238" s="89"/>
      <c r="T238" s="90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124</v>
      </c>
      <c r="AU238" s="15" t="s">
        <v>81</v>
      </c>
    </row>
    <row r="239" s="13" customFormat="1">
      <c r="A239" s="13"/>
      <c r="B239" s="234"/>
      <c r="C239" s="235"/>
      <c r="D239" s="216" t="s">
        <v>126</v>
      </c>
      <c r="E239" s="236" t="s">
        <v>1</v>
      </c>
      <c r="F239" s="237" t="s">
        <v>291</v>
      </c>
      <c r="G239" s="235"/>
      <c r="H239" s="236" t="s">
        <v>1</v>
      </c>
      <c r="I239" s="238"/>
      <c r="J239" s="235"/>
      <c r="K239" s="235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126</v>
      </c>
      <c r="AU239" s="243" t="s">
        <v>81</v>
      </c>
      <c r="AV239" s="13" t="s">
        <v>81</v>
      </c>
      <c r="AW239" s="13" t="s">
        <v>32</v>
      </c>
      <c r="AX239" s="13" t="s">
        <v>76</v>
      </c>
      <c r="AY239" s="243" t="s">
        <v>115</v>
      </c>
    </row>
    <row r="240" s="12" customFormat="1">
      <c r="A240" s="12"/>
      <c r="B240" s="223"/>
      <c r="C240" s="224"/>
      <c r="D240" s="216" t="s">
        <v>126</v>
      </c>
      <c r="E240" s="225" t="s">
        <v>1</v>
      </c>
      <c r="F240" s="226" t="s">
        <v>292</v>
      </c>
      <c r="G240" s="224"/>
      <c r="H240" s="227">
        <v>3</v>
      </c>
      <c r="I240" s="228"/>
      <c r="J240" s="224"/>
      <c r="K240" s="224"/>
      <c r="L240" s="229"/>
      <c r="M240" s="230"/>
      <c r="N240" s="231"/>
      <c r="O240" s="231"/>
      <c r="P240" s="231"/>
      <c r="Q240" s="231"/>
      <c r="R240" s="231"/>
      <c r="S240" s="231"/>
      <c r="T240" s="23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233" t="s">
        <v>126</v>
      </c>
      <c r="AU240" s="233" t="s">
        <v>81</v>
      </c>
      <c r="AV240" s="12" t="s">
        <v>83</v>
      </c>
      <c r="AW240" s="12" t="s">
        <v>32</v>
      </c>
      <c r="AX240" s="12" t="s">
        <v>76</v>
      </c>
      <c r="AY240" s="233" t="s">
        <v>115</v>
      </c>
    </row>
    <row r="241" s="2" customFormat="1" ht="30" customHeight="1">
      <c r="A241" s="36"/>
      <c r="B241" s="37"/>
      <c r="C241" s="202" t="s">
        <v>7</v>
      </c>
      <c r="D241" s="202" t="s">
        <v>116</v>
      </c>
      <c r="E241" s="203" t="s">
        <v>293</v>
      </c>
      <c r="F241" s="204" t="s">
        <v>294</v>
      </c>
      <c r="G241" s="205" t="s">
        <v>295</v>
      </c>
      <c r="H241" s="206">
        <v>5</v>
      </c>
      <c r="I241" s="207"/>
      <c r="J241" s="208">
        <f>ROUND(I241*H241,2)</f>
        <v>0</v>
      </c>
      <c r="K241" s="209"/>
      <c r="L241" s="42"/>
      <c r="M241" s="210" t="s">
        <v>1</v>
      </c>
      <c r="N241" s="211" t="s">
        <v>41</v>
      </c>
      <c r="O241" s="89"/>
      <c r="P241" s="212">
        <f>O241*H241</f>
        <v>0</v>
      </c>
      <c r="Q241" s="212">
        <v>0</v>
      </c>
      <c r="R241" s="212">
        <f>Q241*H241</f>
        <v>0</v>
      </c>
      <c r="S241" s="212">
        <v>0</v>
      </c>
      <c r="T241" s="213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14" t="s">
        <v>120</v>
      </c>
      <c r="AT241" s="214" t="s">
        <v>116</v>
      </c>
      <c r="AU241" s="214" t="s">
        <v>81</v>
      </c>
      <c r="AY241" s="15" t="s">
        <v>115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5" t="s">
        <v>81</v>
      </c>
      <c r="BK241" s="215">
        <f>ROUND(I241*H241,2)</f>
        <v>0</v>
      </c>
      <c r="BL241" s="15" t="s">
        <v>120</v>
      </c>
      <c r="BM241" s="214" t="s">
        <v>296</v>
      </c>
    </row>
    <row r="242" s="2" customFormat="1">
      <c r="A242" s="36"/>
      <c r="B242" s="37"/>
      <c r="C242" s="38"/>
      <c r="D242" s="216" t="s">
        <v>122</v>
      </c>
      <c r="E242" s="38"/>
      <c r="F242" s="217" t="s">
        <v>297</v>
      </c>
      <c r="G242" s="38"/>
      <c r="H242" s="38"/>
      <c r="I242" s="218"/>
      <c r="J242" s="38"/>
      <c r="K242" s="38"/>
      <c r="L242" s="42"/>
      <c r="M242" s="219"/>
      <c r="N242" s="220"/>
      <c r="O242" s="89"/>
      <c r="P242" s="89"/>
      <c r="Q242" s="89"/>
      <c r="R242" s="89"/>
      <c r="S242" s="89"/>
      <c r="T242" s="90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122</v>
      </c>
      <c r="AU242" s="15" t="s">
        <v>81</v>
      </c>
    </row>
    <row r="243" s="2" customFormat="1">
      <c r="A243" s="36"/>
      <c r="B243" s="37"/>
      <c r="C243" s="38"/>
      <c r="D243" s="221" t="s">
        <v>124</v>
      </c>
      <c r="E243" s="38"/>
      <c r="F243" s="222" t="s">
        <v>298</v>
      </c>
      <c r="G243" s="38"/>
      <c r="H243" s="38"/>
      <c r="I243" s="218"/>
      <c r="J243" s="38"/>
      <c r="K243" s="38"/>
      <c r="L243" s="42"/>
      <c r="M243" s="219"/>
      <c r="N243" s="220"/>
      <c r="O243" s="89"/>
      <c r="P243" s="89"/>
      <c r="Q243" s="89"/>
      <c r="R243" s="89"/>
      <c r="S243" s="89"/>
      <c r="T243" s="90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124</v>
      </c>
      <c r="AU243" s="15" t="s">
        <v>81</v>
      </c>
    </row>
    <row r="244" s="2" customFormat="1" ht="22.2" customHeight="1">
      <c r="A244" s="36"/>
      <c r="B244" s="37"/>
      <c r="C244" s="202" t="s">
        <v>299</v>
      </c>
      <c r="D244" s="202" t="s">
        <v>116</v>
      </c>
      <c r="E244" s="203" t="s">
        <v>300</v>
      </c>
      <c r="F244" s="204" t="s">
        <v>301</v>
      </c>
      <c r="G244" s="205" t="s">
        <v>295</v>
      </c>
      <c r="H244" s="206">
        <v>5</v>
      </c>
      <c r="I244" s="207"/>
      <c r="J244" s="208">
        <f>ROUND(I244*H244,2)</f>
        <v>0</v>
      </c>
      <c r="K244" s="209"/>
      <c r="L244" s="42"/>
      <c r="M244" s="210" t="s">
        <v>1</v>
      </c>
      <c r="N244" s="211" t="s">
        <v>41</v>
      </c>
      <c r="O244" s="89"/>
      <c r="P244" s="212">
        <f>O244*H244</f>
        <v>0</v>
      </c>
      <c r="Q244" s="212">
        <v>0</v>
      </c>
      <c r="R244" s="212">
        <f>Q244*H244</f>
        <v>0</v>
      </c>
      <c r="S244" s="212">
        <v>0</v>
      </c>
      <c r="T244" s="213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14" t="s">
        <v>120</v>
      </c>
      <c r="AT244" s="214" t="s">
        <v>116</v>
      </c>
      <c r="AU244" s="214" t="s">
        <v>81</v>
      </c>
      <c r="AY244" s="15" t="s">
        <v>115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5" t="s">
        <v>81</v>
      </c>
      <c r="BK244" s="215">
        <f>ROUND(I244*H244,2)</f>
        <v>0</v>
      </c>
      <c r="BL244" s="15" t="s">
        <v>120</v>
      </c>
      <c r="BM244" s="214" t="s">
        <v>302</v>
      </c>
    </row>
    <row r="245" s="2" customFormat="1">
      <c r="A245" s="36"/>
      <c r="B245" s="37"/>
      <c r="C245" s="38"/>
      <c r="D245" s="216" t="s">
        <v>122</v>
      </c>
      <c r="E245" s="38"/>
      <c r="F245" s="217" t="s">
        <v>303</v>
      </c>
      <c r="G245" s="38"/>
      <c r="H245" s="38"/>
      <c r="I245" s="218"/>
      <c r="J245" s="38"/>
      <c r="K245" s="38"/>
      <c r="L245" s="42"/>
      <c r="M245" s="219"/>
      <c r="N245" s="220"/>
      <c r="O245" s="89"/>
      <c r="P245" s="89"/>
      <c r="Q245" s="89"/>
      <c r="R245" s="89"/>
      <c r="S245" s="89"/>
      <c r="T245" s="90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122</v>
      </c>
      <c r="AU245" s="15" t="s">
        <v>81</v>
      </c>
    </row>
    <row r="246" s="2" customFormat="1">
      <c r="A246" s="36"/>
      <c r="B246" s="37"/>
      <c r="C246" s="38"/>
      <c r="D246" s="221" t="s">
        <v>124</v>
      </c>
      <c r="E246" s="38"/>
      <c r="F246" s="222" t="s">
        <v>304</v>
      </c>
      <c r="G246" s="38"/>
      <c r="H246" s="38"/>
      <c r="I246" s="218"/>
      <c r="J246" s="38"/>
      <c r="K246" s="38"/>
      <c r="L246" s="42"/>
      <c r="M246" s="219"/>
      <c r="N246" s="220"/>
      <c r="O246" s="89"/>
      <c r="P246" s="89"/>
      <c r="Q246" s="89"/>
      <c r="R246" s="89"/>
      <c r="S246" s="89"/>
      <c r="T246" s="90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124</v>
      </c>
      <c r="AU246" s="15" t="s">
        <v>81</v>
      </c>
    </row>
    <row r="247" s="2" customFormat="1" ht="14.4" customHeight="1">
      <c r="A247" s="36"/>
      <c r="B247" s="37"/>
      <c r="C247" s="244" t="s">
        <v>305</v>
      </c>
      <c r="D247" s="244" t="s">
        <v>239</v>
      </c>
      <c r="E247" s="245" t="s">
        <v>306</v>
      </c>
      <c r="F247" s="246" t="s">
        <v>307</v>
      </c>
      <c r="G247" s="247" t="s">
        <v>295</v>
      </c>
      <c r="H247" s="248">
        <v>5</v>
      </c>
      <c r="I247" s="249"/>
      <c r="J247" s="250">
        <f>ROUND(I247*H247,2)</f>
        <v>0</v>
      </c>
      <c r="K247" s="251"/>
      <c r="L247" s="252"/>
      <c r="M247" s="253" t="s">
        <v>1</v>
      </c>
      <c r="N247" s="254" t="s">
        <v>41</v>
      </c>
      <c r="O247" s="89"/>
      <c r="P247" s="212">
        <f>O247*H247</f>
        <v>0</v>
      </c>
      <c r="Q247" s="212">
        <v>0</v>
      </c>
      <c r="R247" s="212">
        <f>Q247*H247</f>
        <v>0</v>
      </c>
      <c r="S247" s="212">
        <v>0</v>
      </c>
      <c r="T247" s="213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14" t="s">
        <v>182</v>
      </c>
      <c r="AT247" s="214" t="s">
        <v>239</v>
      </c>
      <c r="AU247" s="214" t="s">
        <v>81</v>
      </c>
      <c r="AY247" s="15" t="s">
        <v>115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5" t="s">
        <v>81</v>
      </c>
      <c r="BK247" s="215">
        <f>ROUND(I247*H247,2)</f>
        <v>0</v>
      </c>
      <c r="BL247" s="15" t="s">
        <v>120</v>
      </c>
      <c r="BM247" s="214" t="s">
        <v>308</v>
      </c>
    </row>
    <row r="248" s="2" customFormat="1">
      <c r="A248" s="36"/>
      <c r="B248" s="37"/>
      <c r="C248" s="38"/>
      <c r="D248" s="216" t="s">
        <v>122</v>
      </c>
      <c r="E248" s="38"/>
      <c r="F248" s="217" t="s">
        <v>309</v>
      </c>
      <c r="G248" s="38"/>
      <c r="H248" s="38"/>
      <c r="I248" s="218"/>
      <c r="J248" s="38"/>
      <c r="K248" s="38"/>
      <c r="L248" s="42"/>
      <c r="M248" s="219"/>
      <c r="N248" s="220"/>
      <c r="O248" s="89"/>
      <c r="P248" s="89"/>
      <c r="Q248" s="89"/>
      <c r="R248" s="89"/>
      <c r="S248" s="89"/>
      <c r="T248" s="90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122</v>
      </c>
      <c r="AU248" s="15" t="s">
        <v>81</v>
      </c>
    </row>
    <row r="249" s="11" customFormat="1" ht="25.92" customHeight="1">
      <c r="A249" s="11"/>
      <c r="B249" s="188"/>
      <c r="C249" s="189"/>
      <c r="D249" s="190" t="s">
        <v>75</v>
      </c>
      <c r="E249" s="191" t="s">
        <v>310</v>
      </c>
      <c r="F249" s="191" t="s">
        <v>311</v>
      </c>
      <c r="G249" s="189"/>
      <c r="H249" s="189"/>
      <c r="I249" s="192"/>
      <c r="J249" s="193">
        <f>BK249</f>
        <v>0</v>
      </c>
      <c r="K249" s="189"/>
      <c r="L249" s="194"/>
      <c r="M249" s="195"/>
      <c r="N249" s="196"/>
      <c r="O249" s="196"/>
      <c r="P249" s="197">
        <f>SUM(P250:P267)</f>
        <v>0</v>
      </c>
      <c r="Q249" s="196"/>
      <c r="R249" s="197">
        <f>SUM(R250:R267)</f>
        <v>0</v>
      </c>
      <c r="S249" s="196"/>
      <c r="T249" s="198">
        <f>SUM(T250:T267)</f>
        <v>0</v>
      </c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R249" s="199" t="s">
        <v>81</v>
      </c>
      <c r="AT249" s="200" t="s">
        <v>75</v>
      </c>
      <c r="AU249" s="200" t="s">
        <v>76</v>
      </c>
      <c r="AY249" s="199" t="s">
        <v>115</v>
      </c>
      <c r="BK249" s="201">
        <f>SUM(BK250:BK267)</f>
        <v>0</v>
      </c>
    </row>
    <row r="250" s="2" customFormat="1" ht="22.2" customHeight="1">
      <c r="A250" s="36"/>
      <c r="B250" s="37"/>
      <c r="C250" s="202" t="s">
        <v>312</v>
      </c>
      <c r="D250" s="202" t="s">
        <v>116</v>
      </c>
      <c r="E250" s="203" t="s">
        <v>313</v>
      </c>
      <c r="F250" s="204" t="s">
        <v>314</v>
      </c>
      <c r="G250" s="205" t="s">
        <v>130</v>
      </c>
      <c r="H250" s="206">
        <v>5.1550000000000002</v>
      </c>
      <c r="I250" s="207"/>
      <c r="J250" s="208">
        <f>ROUND(I250*H250,2)</f>
        <v>0</v>
      </c>
      <c r="K250" s="209"/>
      <c r="L250" s="42"/>
      <c r="M250" s="210" t="s">
        <v>1</v>
      </c>
      <c r="N250" s="211" t="s">
        <v>41</v>
      </c>
      <c r="O250" s="89"/>
      <c r="P250" s="212">
        <f>O250*H250</f>
        <v>0</v>
      </c>
      <c r="Q250" s="212">
        <v>0</v>
      </c>
      <c r="R250" s="212">
        <f>Q250*H250</f>
        <v>0</v>
      </c>
      <c r="S250" s="212">
        <v>0</v>
      </c>
      <c r="T250" s="213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14" t="s">
        <v>120</v>
      </c>
      <c r="AT250" s="214" t="s">
        <v>116</v>
      </c>
      <c r="AU250" s="214" t="s">
        <v>81</v>
      </c>
      <c r="AY250" s="15" t="s">
        <v>115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5" t="s">
        <v>81</v>
      </c>
      <c r="BK250" s="215">
        <f>ROUND(I250*H250,2)</f>
        <v>0</v>
      </c>
      <c r="BL250" s="15" t="s">
        <v>120</v>
      </c>
      <c r="BM250" s="214" t="s">
        <v>315</v>
      </c>
    </row>
    <row r="251" s="2" customFormat="1">
      <c r="A251" s="36"/>
      <c r="B251" s="37"/>
      <c r="C251" s="38"/>
      <c r="D251" s="216" t="s">
        <v>122</v>
      </c>
      <c r="E251" s="38"/>
      <c r="F251" s="217" t="s">
        <v>316</v>
      </c>
      <c r="G251" s="38"/>
      <c r="H251" s="38"/>
      <c r="I251" s="218"/>
      <c r="J251" s="38"/>
      <c r="K251" s="38"/>
      <c r="L251" s="42"/>
      <c r="M251" s="219"/>
      <c r="N251" s="220"/>
      <c r="O251" s="89"/>
      <c r="P251" s="89"/>
      <c r="Q251" s="89"/>
      <c r="R251" s="89"/>
      <c r="S251" s="89"/>
      <c r="T251" s="90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122</v>
      </c>
      <c r="AU251" s="15" t="s">
        <v>81</v>
      </c>
    </row>
    <row r="252" s="2" customFormat="1">
      <c r="A252" s="36"/>
      <c r="B252" s="37"/>
      <c r="C252" s="38"/>
      <c r="D252" s="221" t="s">
        <v>124</v>
      </c>
      <c r="E252" s="38"/>
      <c r="F252" s="222" t="s">
        <v>317</v>
      </c>
      <c r="G252" s="38"/>
      <c r="H252" s="38"/>
      <c r="I252" s="218"/>
      <c r="J252" s="38"/>
      <c r="K252" s="38"/>
      <c r="L252" s="42"/>
      <c r="M252" s="219"/>
      <c r="N252" s="220"/>
      <c r="O252" s="89"/>
      <c r="P252" s="89"/>
      <c r="Q252" s="89"/>
      <c r="R252" s="89"/>
      <c r="S252" s="89"/>
      <c r="T252" s="90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124</v>
      </c>
      <c r="AU252" s="15" t="s">
        <v>81</v>
      </c>
    </row>
    <row r="253" s="12" customFormat="1">
      <c r="A253" s="12"/>
      <c r="B253" s="223"/>
      <c r="C253" s="224"/>
      <c r="D253" s="216" t="s">
        <v>126</v>
      </c>
      <c r="E253" s="225" t="s">
        <v>1</v>
      </c>
      <c r="F253" s="226" t="s">
        <v>318</v>
      </c>
      <c r="G253" s="224"/>
      <c r="H253" s="227">
        <v>0.17000000000000001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3" t="s">
        <v>126</v>
      </c>
      <c r="AU253" s="233" t="s">
        <v>81</v>
      </c>
      <c r="AV253" s="12" t="s">
        <v>83</v>
      </c>
      <c r="AW253" s="12" t="s">
        <v>32</v>
      </c>
      <c r="AX253" s="12" t="s">
        <v>76</v>
      </c>
      <c r="AY253" s="233" t="s">
        <v>115</v>
      </c>
    </row>
    <row r="254" s="12" customFormat="1">
      <c r="A254" s="12"/>
      <c r="B254" s="223"/>
      <c r="C254" s="224"/>
      <c r="D254" s="216" t="s">
        <v>126</v>
      </c>
      <c r="E254" s="225" t="s">
        <v>1</v>
      </c>
      <c r="F254" s="226" t="s">
        <v>319</v>
      </c>
      <c r="G254" s="224"/>
      <c r="H254" s="227">
        <v>0.22500000000000001</v>
      </c>
      <c r="I254" s="228"/>
      <c r="J254" s="224"/>
      <c r="K254" s="224"/>
      <c r="L254" s="229"/>
      <c r="M254" s="230"/>
      <c r="N254" s="231"/>
      <c r="O254" s="231"/>
      <c r="P254" s="231"/>
      <c r="Q254" s="231"/>
      <c r="R254" s="231"/>
      <c r="S254" s="231"/>
      <c r="T254" s="23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T254" s="233" t="s">
        <v>126</v>
      </c>
      <c r="AU254" s="233" t="s">
        <v>81</v>
      </c>
      <c r="AV254" s="12" t="s">
        <v>83</v>
      </c>
      <c r="AW254" s="12" t="s">
        <v>32</v>
      </c>
      <c r="AX254" s="12" t="s">
        <v>76</v>
      </c>
      <c r="AY254" s="233" t="s">
        <v>115</v>
      </c>
    </row>
    <row r="255" s="12" customFormat="1">
      <c r="A255" s="12"/>
      <c r="B255" s="223"/>
      <c r="C255" s="224"/>
      <c r="D255" s="216" t="s">
        <v>126</v>
      </c>
      <c r="E255" s="225" t="s">
        <v>1</v>
      </c>
      <c r="F255" s="226" t="s">
        <v>320</v>
      </c>
      <c r="G255" s="224"/>
      <c r="H255" s="227">
        <v>0.119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3" t="s">
        <v>126</v>
      </c>
      <c r="AU255" s="233" t="s">
        <v>81</v>
      </c>
      <c r="AV255" s="12" t="s">
        <v>83</v>
      </c>
      <c r="AW255" s="12" t="s">
        <v>32</v>
      </c>
      <c r="AX255" s="12" t="s">
        <v>76</v>
      </c>
      <c r="AY255" s="233" t="s">
        <v>115</v>
      </c>
    </row>
    <row r="256" s="12" customFormat="1">
      <c r="A256" s="12"/>
      <c r="B256" s="223"/>
      <c r="C256" s="224"/>
      <c r="D256" s="216" t="s">
        <v>126</v>
      </c>
      <c r="E256" s="225" t="s">
        <v>1</v>
      </c>
      <c r="F256" s="226" t="s">
        <v>321</v>
      </c>
      <c r="G256" s="224"/>
      <c r="H256" s="227">
        <v>1.1699999999999999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3" t="s">
        <v>126</v>
      </c>
      <c r="AU256" s="233" t="s">
        <v>81</v>
      </c>
      <c r="AV256" s="12" t="s">
        <v>83</v>
      </c>
      <c r="AW256" s="12" t="s">
        <v>32</v>
      </c>
      <c r="AX256" s="12" t="s">
        <v>76</v>
      </c>
      <c r="AY256" s="233" t="s">
        <v>115</v>
      </c>
    </row>
    <row r="257" s="12" customFormat="1">
      <c r="A257" s="12"/>
      <c r="B257" s="223"/>
      <c r="C257" s="224"/>
      <c r="D257" s="216" t="s">
        <v>126</v>
      </c>
      <c r="E257" s="225" t="s">
        <v>1</v>
      </c>
      <c r="F257" s="226" t="s">
        <v>322</v>
      </c>
      <c r="G257" s="224"/>
      <c r="H257" s="227">
        <v>0.55300000000000005</v>
      </c>
      <c r="I257" s="228"/>
      <c r="J257" s="224"/>
      <c r="K257" s="224"/>
      <c r="L257" s="229"/>
      <c r="M257" s="230"/>
      <c r="N257" s="231"/>
      <c r="O257" s="231"/>
      <c r="P257" s="231"/>
      <c r="Q257" s="231"/>
      <c r="R257" s="231"/>
      <c r="S257" s="231"/>
      <c r="T257" s="23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T257" s="233" t="s">
        <v>126</v>
      </c>
      <c r="AU257" s="233" t="s">
        <v>81</v>
      </c>
      <c r="AV257" s="12" t="s">
        <v>83</v>
      </c>
      <c r="AW257" s="12" t="s">
        <v>32</v>
      </c>
      <c r="AX257" s="12" t="s">
        <v>76</v>
      </c>
      <c r="AY257" s="233" t="s">
        <v>115</v>
      </c>
    </row>
    <row r="258" s="12" customFormat="1">
      <c r="A258" s="12"/>
      <c r="B258" s="223"/>
      <c r="C258" s="224"/>
      <c r="D258" s="216" t="s">
        <v>126</v>
      </c>
      <c r="E258" s="225" t="s">
        <v>1</v>
      </c>
      <c r="F258" s="226" t="s">
        <v>323</v>
      </c>
      <c r="G258" s="224"/>
      <c r="H258" s="227">
        <v>0.441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T258" s="233" t="s">
        <v>126</v>
      </c>
      <c r="AU258" s="233" t="s">
        <v>81</v>
      </c>
      <c r="AV258" s="12" t="s">
        <v>83</v>
      </c>
      <c r="AW258" s="12" t="s">
        <v>32</v>
      </c>
      <c r="AX258" s="12" t="s">
        <v>76</v>
      </c>
      <c r="AY258" s="233" t="s">
        <v>115</v>
      </c>
    </row>
    <row r="259" s="12" customFormat="1">
      <c r="A259" s="12"/>
      <c r="B259" s="223"/>
      <c r="C259" s="224"/>
      <c r="D259" s="216" t="s">
        <v>126</v>
      </c>
      <c r="E259" s="225" t="s">
        <v>1</v>
      </c>
      <c r="F259" s="226" t="s">
        <v>324</v>
      </c>
      <c r="G259" s="224"/>
      <c r="H259" s="227">
        <v>0.23899999999999999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3" t="s">
        <v>126</v>
      </c>
      <c r="AU259" s="233" t="s">
        <v>81</v>
      </c>
      <c r="AV259" s="12" t="s">
        <v>83</v>
      </c>
      <c r="AW259" s="12" t="s">
        <v>32</v>
      </c>
      <c r="AX259" s="12" t="s">
        <v>76</v>
      </c>
      <c r="AY259" s="233" t="s">
        <v>115</v>
      </c>
    </row>
    <row r="260" s="12" customFormat="1">
      <c r="A260" s="12"/>
      <c r="B260" s="223"/>
      <c r="C260" s="224"/>
      <c r="D260" s="216" t="s">
        <v>126</v>
      </c>
      <c r="E260" s="225" t="s">
        <v>1</v>
      </c>
      <c r="F260" s="226" t="s">
        <v>325</v>
      </c>
      <c r="G260" s="224"/>
      <c r="H260" s="227">
        <v>0.495</v>
      </c>
      <c r="I260" s="228"/>
      <c r="J260" s="224"/>
      <c r="K260" s="224"/>
      <c r="L260" s="229"/>
      <c r="M260" s="230"/>
      <c r="N260" s="231"/>
      <c r="O260" s="231"/>
      <c r="P260" s="231"/>
      <c r="Q260" s="231"/>
      <c r="R260" s="231"/>
      <c r="S260" s="231"/>
      <c r="T260" s="23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33" t="s">
        <v>126</v>
      </c>
      <c r="AU260" s="233" t="s">
        <v>81</v>
      </c>
      <c r="AV260" s="12" t="s">
        <v>83</v>
      </c>
      <c r="AW260" s="12" t="s">
        <v>32</v>
      </c>
      <c r="AX260" s="12" t="s">
        <v>76</v>
      </c>
      <c r="AY260" s="233" t="s">
        <v>115</v>
      </c>
    </row>
    <row r="261" s="12" customFormat="1">
      <c r="A261" s="12"/>
      <c r="B261" s="223"/>
      <c r="C261" s="224"/>
      <c r="D261" s="216" t="s">
        <v>126</v>
      </c>
      <c r="E261" s="225" t="s">
        <v>1</v>
      </c>
      <c r="F261" s="226" t="s">
        <v>326</v>
      </c>
      <c r="G261" s="224"/>
      <c r="H261" s="227">
        <v>0.20599999999999999</v>
      </c>
      <c r="I261" s="228"/>
      <c r="J261" s="224"/>
      <c r="K261" s="224"/>
      <c r="L261" s="229"/>
      <c r="M261" s="230"/>
      <c r="N261" s="231"/>
      <c r="O261" s="231"/>
      <c r="P261" s="231"/>
      <c r="Q261" s="231"/>
      <c r="R261" s="231"/>
      <c r="S261" s="231"/>
      <c r="T261" s="23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3" t="s">
        <v>126</v>
      </c>
      <c r="AU261" s="233" t="s">
        <v>81</v>
      </c>
      <c r="AV261" s="12" t="s">
        <v>83</v>
      </c>
      <c r="AW261" s="12" t="s">
        <v>32</v>
      </c>
      <c r="AX261" s="12" t="s">
        <v>76</v>
      </c>
      <c r="AY261" s="233" t="s">
        <v>115</v>
      </c>
    </row>
    <row r="262" s="12" customFormat="1">
      <c r="A262" s="12"/>
      <c r="B262" s="223"/>
      <c r="C262" s="224"/>
      <c r="D262" s="216" t="s">
        <v>126</v>
      </c>
      <c r="E262" s="225" t="s">
        <v>1</v>
      </c>
      <c r="F262" s="226" t="s">
        <v>327</v>
      </c>
      <c r="G262" s="224"/>
      <c r="H262" s="227">
        <v>0.085000000000000006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3" t="s">
        <v>126</v>
      </c>
      <c r="AU262" s="233" t="s">
        <v>81</v>
      </c>
      <c r="AV262" s="12" t="s">
        <v>83</v>
      </c>
      <c r="AW262" s="12" t="s">
        <v>32</v>
      </c>
      <c r="AX262" s="12" t="s">
        <v>76</v>
      </c>
      <c r="AY262" s="233" t="s">
        <v>115</v>
      </c>
    </row>
    <row r="263" s="12" customFormat="1">
      <c r="A263" s="12"/>
      <c r="B263" s="223"/>
      <c r="C263" s="224"/>
      <c r="D263" s="216" t="s">
        <v>126</v>
      </c>
      <c r="E263" s="225" t="s">
        <v>1</v>
      </c>
      <c r="F263" s="226" t="s">
        <v>328</v>
      </c>
      <c r="G263" s="224"/>
      <c r="H263" s="227">
        <v>0.13200000000000001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3" t="s">
        <v>126</v>
      </c>
      <c r="AU263" s="233" t="s">
        <v>81</v>
      </c>
      <c r="AV263" s="12" t="s">
        <v>83</v>
      </c>
      <c r="AW263" s="12" t="s">
        <v>32</v>
      </c>
      <c r="AX263" s="12" t="s">
        <v>76</v>
      </c>
      <c r="AY263" s="233" t="s">
        <v>115</v>
      </c>
    </row>
    <row r="264" s="12" customFormat="1">
      <c r="A264" s="12"/>
      <c r="B264" s="223"/>
      <c r="C264" s="224"/>
      <c r="D264" s="216" t="s">
        <v>126</v>
      </c>
      <c r="E264" s="225" t="s">
        <v>1</v>
      </c>
      <c r="F264" s="226" t="s">
        <v>329</v>
      </c>
      <c r="G264" s="224"/>
      <c r="H264" s="227">
        <v>0.93500000000000005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33" t="s">
        <v>126</v>
      </c>
      <c r="AU264" s="233" t="s">
        <v>81</v>
      </c>
      <c r="AV264" s="12" t="s">
        <v>83</v>
      </c>
      <c r="AW264" s="12" t="s">
        <v>32</v>
      </c>
      <c r="AX264" s="12" t="s">
        <v>76</v>
      </c>
      <c r="AY264" s="233" t="s">
        <v>115</v>
      </c>
    </row>
    <row r="265" s="12" customFormat="1">
      <c r="A265" s="12"/>
      <c r="B265" s="223"/>
      <c r="C265" s="224"/>
      <c r="D265" s="216" t="s">
        <v>126</v>
      </c>
      <c r="E265" s="225" t="s">
        <v>1</v>
      </c>
      <c r="F265" s="226" t="s">
        <v>330</v>
      </c>
      <c r="G265" s="224"/>
      <c r="H265" s="227">
        <v>0.248</v>
      </c>
      <c r="I265" s="228"/>
      <c r="J265" s="224"/>
      <c r="K265" s="224"/>
      <c r="L265" s="229"/>
      <c r="M265" s="230"/>
      <c r="N265" s="231"/>
      <c r="O265" s="231"/>
      <c r="P265" s="231"/>
      <c r="Q265" s="231"/>
      <c r="R265" s="231"/>
      <c r="S265" s="231"/>
      <c r="T265" s="23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T265" s="233" t="s">
        <v>126</v>
      </c>
      <c r="AU265" s="233" t="s">
        <v>81</v>
      </c>
      <c r="AV265" s="12" t="s">
        <v>83</v>
      </c>
      <c r="AW265" s="12" t="s">
        <v>32</v>
      </c>
      <c r="AX265" s="12" t="s">
        <v>76</v>
      </c>
      <c r="AY265" s="233" t="s">
        <v>115</v>
      </c>
    </row>
    <row r="266" s="12" customFormat="1">
      <c r="A266" s="12"/>
      <c r="B266" s="223"/>
      <c r="C266" s="224"/>
      <c r="D266" s="216" t="s">
        <v>126</v>
      </c>
      <c r="E266" s="225" t="s">
        <v>1</v>
      </c>
      <c r="F266" s="226" t="s">
        <v>331</v>
      </c>
      <c r="G266" s="224"/>
      <c r="H266" s="227">
        <v>0.096000000000000002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3" t="s">
        <v>126</v>
      </c>
      <c r="AU266" s="233" t="s">
        <v>81</v>
      </c>
      <c r="AV266" s="12" t="s">
        <v>83</v>
      </c>
      <c r="AW266" s="12" t="s">
        <v>32</v>
      </c>
      <c r="AX266" s="12" t="s">
        <v>76</v>
      </c>
      <c r="AY266" s="233" t="s">
        <v>115</v>
      </c>
    </row>
    <row r="267" s="12" customFormat="1">
      <c r="A267" s="12"/>
      <c r="B267" s="223"/>
      <c r="C267" s="224"/>
      <c r="D267" s="216" t="s">
        <v>126</v>
      </c>
      <c r="E267" s="225" t="s">
        <v>1</v>
      </c>
      <c r="F267" s="226" t="s">
        <v>332</v>
      </c>
      <c r="G267" s="224"/>
      <c r="H267" s="227">
        <v>0.041000000000000002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3" t="s">
        <v>126</v>
      </c>
      <c r="AU267" s="233" t="s">
        <v>81</v>
      </c>
      <c r="AV267" s="12" t="s">
        <v>83</v>
      </c>
      <c r="AW267" s="12" t="s">
        <v>32</v>
      </c>
      <c r="AX267" s="12" t="s">
        <v>76</v>
      </c>
      <c r="AY267" s="233" t="s">
        <v>115</v>
      </c>
    </row>
    <row r="268" s="11" customFormat="1" ht="25.92" customHeight="1">
      <c r="A268" s="11"/>
      <c r="B268" s="188"/>
      <c r="C268" s="189"/>
      <c r="D268" s="190" t="s">
        <v>75</v>
      </c>
      <c r="E268" s="191" t="s">
        <v>333</v>
      </c>
      <c r="F268" s="191" t="s">
        <v>334</v>
      </c>
      <c r="G268" s="189"/>
      <c r="H268" s="189"/>
      <c r="I268" s="192"/>
      <c r="J268" s="193">
        <f>BK268</f>
        <v>0</v>
      </c>
      <c r="K268" s="189"/>
      <c r="L268" s="194"/>
      <c r="M268" s="195"/>
      <c r="N268" s="196"/>
      <c r="O268" s="196"/>
      <c r="P268" s="197">
        <f>SUM(P269:P272)</f>
        <v>0</v>
      </c>
      <c r="Q268" s="196"/>
      <c r="R268" s="197">
        <f>SUM(R269:R272)</f>
        <v>7.9868404200000001</v>
      </c>
      <c r="S268" s="196"/>
      <c r="T268" s="198">
        <f>SUM(T269:T272)</f>
        <v>0</v>
      </c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R268" s="199" t="s">
        <v>81</v>
      </c>
      <c r="AT268" s="200" t="s">
        <v>75</v>
      </c>
      <c r="AU268" s="200" t="s">
        <v>76</v>
      </c>
      <c r="AY268" s="199" t="s">
        <v>115</v>
      </c>
      <c r="BK268" s="201">
        <f>SUM(BK269:BK272)</f>
        <v>0</v>
      </c>
    </row>
    <row r="269" s="2" customFormat="1" ht="22.2" customHeight="1">
      <c r="A269" s="36"/>
      <c r="B269" s="37"/>
      <c r="C269" s="202" t="s">
        <v>335</v>
      </c>
      <c r="D269" s="202" t="s">
        <v>116</v>
      </c>
      <c r="E269" s="203" t="s">
        <v>336</v>
      </c>
      <c r="F269" s="204" t="s">
        <v>337</v>
      </c>
      <c r="G269" s="205" t="s">
        <v>130</v>
      </c>
      <c r="H269" s="206">
        <v>3.4710000000000001</v>
      </c>
      <c r="I269" s="207"/>
      <c r="J269" s="208">
        <f>ROUND(I269*H269,2)</f>
        <v>0</v>
      </c>
      <c r="K269" s="209"/>
      <c r="L269" s="42"/>
      <c r="M269" s="210" t="s">
        <v>1</v>
      </c>
      <c r="N269" s="211" t="s">
        <v>41</v>
      </c>
      <c r="O269" s="89"/>
      <c r="P269" s="212">
        <f>O269*H269</f>
        <v>0</v>
      </c>
      <c r="Q269" s="212">
        <v>2.3010199999999998</v>
      </c>
      <c r="R269" s="212">
        <f>Q269*H269</f>
        <v>7.9868404200000001</v>
      </c>
      <c r="S269" s="212">
        <v>0</v>
      </c>
      <c r="T269" s="213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14" t="s">
        <v>120</v>
      </c>
      <c r="AT269" s="214" t="s">
        <v>116</v>
      </c>
      <c r="AU269" s="214" t="s">
        <v>81</v>
      </c>
      <c r="AY269" s="15" t="s">
        <v>115</v>
      </c>
      <c r="BE269" s="215">
        <f>IF(N269="základní",J269,0)</f>
        <v>0</v>
      </c>
      <c r="BF269" s="215">
        <f>IF(N269="snížená",J269,0)</f>
        <v>0</v>
      </c>
      <c r="BG269" s="215">
        <f>IF(N269="zákl. přenesená",J269,0)</f>
        <v>0</v>
      </c>
      <c r="BH269" s="215">
        <f>IF(N269="sníž. přenesená",J269,0)</f>
        <v>0</v>
      </c>
      <c r="BI269" s="215">
        <f>IF(N269="nulová",J269,0)</f>
        <v>0</v>
      </c>
      <c r="BJ269" s="15" t="s">
        <v>81</v>
      </c>
      <c r="BK269" s="215">
        <f>ROUND(I269*H269,2)</f>
        <v>0</v>
      </c>
      <c r="BL269" s="15" t="s">
        <v>120</v>
      </c>
      <c r="BM269" s="214" t="s">
        <v>338</v>
      </c>
    </row>
    <row r="270" s="2" customFormat="1">
      <c r="A270" s="36"/>
      <c r="B270" s="37"/>
      <c r="C270" s="38"/>
      <c r="D270" s="216" t="s">
        <v>122</v>
      </c>
      <c r="E270" s="38"/>
      <c r="F270" s="217" t="s">
        <v>339</v>
      </c>
      <c r="G270" s="38"/>
      <c r="H270" s="38"/>
      <c r="I270" s="218"/>
      <c r="J270" s="38"/>
      <c r="K270" s="38"/>
      <c r="L270" s="42"/>
      <c r="M270" s="219"/>
      <c r="N270" s="220"/>
      <c r="O270" s="89"/>
      <c r="P270" s="89"/>
      <c r="Q270" s="89"/>
      <c r="R270" s="89"/>
      <c r="S270" s="89"/>
      <c r="T270" s="90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122</v>
      </c>
      <c r="AU270" s="15" t="s">
        <v>81</v>
      </c>
    </row>
    <row r="271" s="2" customFormat="1">
      <c r="A271" s="36"/>
      <c r="B271" s="37"/>
      <c r="C271" s="38"/>
      <c r="D271" s="221" t="s">
        <v>124</v>
      </c>
      <c r="E271" s="38"/>
      <c r="F271" s="222" t="s">
        <v>340</v>
      </c>
      <c r="G271" s="38"/>
      <c r="H271" s="38"/>
      <c r="I271" s="218"/>
      <c r="J271" s="38"/>
      <c r="K271" s="38"/>
      <c r="L271" s="42"/>
      <c r="M271" s="219"/>
      <c r="N271" s="220"/>
      <c r="O271" s="89"/>
      <c r="P271" s="89"/>
      <c r="Q271" s="89"/>
      <c r="R271" s="89"/>
      <c r="S271" s="89"/>
      <c r="T271" s="90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124</v>
      </c>
      <c r="AU271" s="15" t="s">
        <v>81</v>
      </c>
    </row>
    <row r="272" s="12" customFormat="1">
      <c r="A272" s="12"/>
      <c r="B272" s="223"/>
      <c r="C272" s="224"/>
      <c r="D272" s="216" t="s">
        <v>126</v>
      </c>
      <c r="E272" s="225" t="s">
        <v>1</v>
      </c>
      <c r="F272" s="226" t="s">
        <v>341</v>
      </c>
      <c r="G272" s="224"/>
      <c r="H272" s="227">
        <v>3.4710000000000001</v>
      </c>
      <c r="I272" s="228"/>
      <c r="J272" s="224"/>
      <c r="K272" s="224"/>
      <c r="L272" s="229"/>
      <c r="M272" s="230"/>
      <c r="N272" s="231"/>
      <c r="O272" s="231"/>
      <c r="P272" s="231"/>
      <c r="Q272" s="231"/>
      <c r="R272" s="231"/>
      <c r="S272" s="231"/>
      <c r="T272" s="23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T272" s="233" t="s">
        <v>126</v>
      </c>
      <c r="AU272" s="233" t="s">
        <v>81</v>
      </c>
      <c r="AV272" s="12" t="s">
        <v>83</v>
      </c>
      <c r="AW272" s="12" t="s">
        <v>32</v>
      </c>
      <c r="AX272" s="12" t="s">
        <v>76</v>
      </c>
      <c r="AY272" s="233" t="s">
        <v>115</v>
      </c>
    </row>
    <row r="273" s="11" customFormat="1" ht="25.92" customHeight="1">
      <c r="A273" s="11"/>
      <c r="B273" s="188"/>
      <c r="C273" s="189"/>
      <c r="D273" s="190" t="s">
        <v>75</v>
      </c>
      <c r="E273" s="191" t="s">
        <v>342</v>
      </c>
      <c r="F273" s="191" t="s">
        <v>343</v>
      </c>
      <c r="G273" s="189"/>
      <c r="H273" s="189"/>
      <c r="I273" s="192"/>
      <c r="J273" s="193">
        <f>BK273</f>
        <v>0</v>
      </c>
      <c r="K273" s="189"/>
      <c r="L273" s="194"/>
      <c r="M273" s="195"/>
      <c r="N273" s="196"/>
      <c r="O273" s="196"/>
      <c r="P273" s="197">
        <f>SUM(P274:P279)</f>
        <v>0</v>
      </c>
      <c r="Q273" s="196"/>
      <c r="R273" s="197">
        <f>SUM(R274:R279)</f>
        <v>0.074279999999999999</v>
      </c>
      <c r="S273" s="196"/>
      <c r="T273" s="198">
        <f>SUM(T274:T279)</f>
        <v>0</v>
      </c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R273" s="199" t="s">
        <v>81</v>
      </c>
      <c r="AT273" s="200" t="s">
        <v>75</v>
      </c>
      <c r="AU273" s="200" t="s">
        <v>76</v>
      </c>
      <c r="AY273" s="199" t="s">
        <v>115</v>
      </c>
      <c r="BK273" s="201">
        <f>SUM(BK274:BK279)</f>
        <v>0</v>
      </c>
    </row>
    <row r="274" s="2" customFormat="1" ht="22.2" customHeight="1">
      <c r="A274" s="36"/>
      <c r="B274" s="37"/>
      <c r="C274" s="202" t="s">
        <v>344</v>
      </c>
      <c r="D274" s="202" t="s">
        <v>116</v>
      </c>
      <c r="E274" s="203" t="s">
        <v>345</v>
      </c>
      <c r="F274" s="204" t="s">
        <v>346</v>
      </c>
      <c r="G274" s="205" t="s">
        <v>347</v>
      </c>
      <c r="H274" s="206">
        <v>15</v>
      </c>
      <c r="I274" s="207"/>
      <c r="J274" s="208">
        <f>ROUND(I274*H274,2)</f>
        <v>0</v>
      </c>
      <c r="K274" s="209"/>
      <c r="L274" s="42"/>
      <c r="M274" s="210" t="s">
        <v>1</v>
      </c>
      <c r="N274" s="211" t="s">
        <v>41</v>
      </c>
      <c r="O274" s="89"/>
      <c r="P274" s="212">
        <f>O274*H274</f>
        <v>0</v>
      </c>
      <c r="Q274" s="212">
        <v>0.0044000000000000003</v>
      </c>
      <c r="R274" s="212">
        <f>Q274*H274</f>
        <v>0.066000000000000003</v>
      </c>
      <c r="S274" s="212">
        <v>0</v>
      </c>
      <c r="T274" s="213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14" t="s">
        <v>120</v>
      </c>
      <c r="AT274" s="214" t="s">
        <v>116</v>
      </c>
      <c r="AU274" s="214" t="s">
        <v>81</v>
      </c>
      <c r="AY274" s="15" t="s">
        <v>115</v>
      </c>
      <c r="BE274" s="215">
        <f>IF(N274="základní",J274,0)</f>
        <v>0</v>
      </c>
      <c r="BF274" s="215">
        <f>IF(N274="snížená",J274,0)</f>
        <v>0</v>
      </c>
      <c r="BG274" s="215">
        <f>IF(N274="zákl. přenesená",J274,0)</f>
        <v>0</v>
      </c>
      <c r="BH274" s="215">
        <f>IF(N274="sníž. přenesená",J274,0)</f>
        <v>0</v>
      </c>
      <c r="BI274" s="215">
        <f>IF(N274="nulová",J274,0)</f>
        <v>0</v>
      </c>
      <c r="BJ274" s="15" t="s">
        <v>81</v>
      </c>
      <c r="BK274" s="215">
        <f>ROUND(I274*H274,2)</f>
        <v>0</v>
      </c>
      <c r="BL274" s="15" t="s">
        <v>120</v>
      </c>
      <c r="BM274" s="214" t="s">
        <v>348</v>
      </c>
    </row>
    <row r="275" s="2" customFormat="1">
      <c r="A275" s="36"/>
      <c r="B275" s="37"/>
      <c r="C275" s="38"/>
      <c r="D275" s="216" t="s">
        <v>122</v>
      </c>
      <c r="E275" s="38"/>
      <c r="F275" s="217" t="s">
        <v>349</v>
      </c>
      <c r="G275" s="38"/>
      <c r="H275" s="38"/>
      <c r="I275" s="218"/>
      <c r="J275" s="38"/>
      <c r="K275" s="38"/>
      <c r="L275" s="42"/>
      <c r="M275" s="219"/>
      <c r="N275" s="220"/>
      <c r="O275" s="89"/>
      <c r="P275" s="89"/>
      <c r="Q275" s="89"/>
      <c r="R275" s="89"/>
      <c r="S275" s="89"/>
      <c r="T275" s="90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122</v>
      </c>
      <c r="AU275" s="15" t="s">
        <v>81</v>
      </c>
    </row>
    <row r="276" s="2" customFormat="1">
      <c r="A276" s="36"/>
      <c r="B276" s="37"/>
      <c r="C276" s="38"/>
      <c r="D276" s="221" t="s">
        <v>124</v>
      </c>
      <c r="E276" s="38"/>
      <c r="F276" s="222" t="s">
        <v>350</v>
      </c>
      <c r="G276" s="38"/>
      <c r="H276" s="38"/>
      <c r="I276" s="218"/>
      <c r="J276" s="38"/>
      <c r="K276" s="38"/>
      <c r="L276" s="42"/>
      <c r="M276" s="219"/>
      <c r="N276" s="220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124</v>
      </c>
      <c r="AU276" s="15" t="s">
        <v>81</v>
      </c>
    </row>
    <row r="277" s="2" customFormat="1" ht="22.2" customHeight="1">
      <c r="A277" s="36"/>
      <c r="B277" s="37"/>
      <c r="C277" s="202" t="s">
        <v>351</v>
      </c>
      <c r="D277" s="202" t="s">
        <v>116</v>
      </c>
      <c r="E277" s="203" t="s">
        <v>352</v>
      </c>
      <c r="F277" s="204" t="s">
        <v>353</v>
      </c>
      <c r="G277" s="205" t="s">
        <v>347</v>
      </c>
      <c r="H277" s="206">
        <v>3</v>
      </c>
      <c r="I277" s="207"/>
      <c r="J277" s="208">
        <f>ROUND(I277*H277,2)</f>
        <v>0</v>
      </c>
      <c r="K277" s="209"/>
      <c r="L277" s="42"/>
      <c r="M277" s="210" t="s">
        <v>1</v>
      </c>
      <c r="N277" s="211" t="s">
        <v>41</v>
      </c>
      <c r="O277" s="89"/>
      <c r="P277" s="212">
        <f>O277*H277</f>
        <v>0</v>
      </c>
      <c r="Q277" s="212">
        <v>0.0027599999999999999</v>
      </c>
      <c r="R277" s="212">
        <f>Q277*H277</f>
        <v>0.0082799999999999992</v>
      </c>
      <c r="S277" s="212">
        <v>0</v>
      </c>
      <c r="T277" s="213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14" t="s">
        <v>120</v>
      </c>
      <c r="AT277" s="214" t="s">
        <v>116</v>
      </c>
      <c r="AU277" s="214" t="s">
        <v>81</v>
      </c>
      <c r="AY277" s="15" t="s">
        <v>115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5" t="s">
        <v>81</v>
      </c>
      <c r="BK277" s="215">
        <f>ROUND(I277*H277,2)</f>
        <v>0</v>
      </c>
      <c r="BL277" s="15" t="s">
        <v>120</v>
      </c>
      <c r="BM277" s="214" t="s">
        <v>354</v>
      </c>
    </row>
    <row r="278" s="2" customFormat="1">
      <c r="A278" s="36"/>
      <c r="B278" s="37"/>
      <c r="C278" s="38"/>
      <c r="D278" s="216" t="s">
        <v>122</v>
      </c>
      <c r="E278" s="38"/>
      <c r="F278" s="217" t="s">
        <v>355</v>
      </c>
      <c r="G278" s="38"/>
      <c r="H278" s="38"/>
      <c r="I278" s="218"/>
      <c r="J278" s="38"/>
      <c r="K278" s="38"/>
      <c r="L278" s="42"/>
      <c r="M278" s="219"/>
      <c r="N278" s="220"/>
      <c r="O278" s="89"/>
      <c r="P278" s="89"/>
      <c r="Q278" s="89"/>
      <c r="R278" s="89"/>
      <c r="S278" s="89"/>
      <c r="T278" s="90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122</v>
      </c>
      <c r="AU278" s="15" t="s">
        <v>81</v>
      </c>
    </row>
    <row r="279" s="2" customFormat="1">
      <c r="A279" s="36"/>
      <c r="B279" s="37"/>
      <c r="C279" s="38"/>
      <c r="D279" s="221" t="s">
        <v>124</v>
      </c>
      <c r="E279" s="38"/>
      <c r="F279" s="222" t="s">
        <v>356</v>
      </c>
      <c r="G279" s="38"/>
      <c r="H279" s="38"/>
      <c r="I279" s="218"/>
      <c r="J279" s="38"/>
      <c r="K279" s="38"/>
      <c r="L279" s="42"/>
      <c r="M279" s="219"/>
      <c r="N279" s="220"/>
      <c r="O279" s="89"/>
      <c r="P279" s="89"/>
      <c r="Q279" s="89"/>
      <c r="R279" s="89"/>
      <c r="S279" s="89"/>
      <c r="T279" s="90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124</v>
      </c>
      <c r="AU279" s="15" t="s">
        <v>81</v>
      </c>
    </row>
    <row r="280" s="11" customFormat="1" ht="25.92" customHeight="1">
      <c r="A280" s="11"/>
      <c r="B280" s="188"/>
      <c r="C280" s="189"/>
      <c r="D280" s="190" t="s">
        <v>75</v>
      </c>
      <c r="E280" s="191" t="s">
        <v>357</v>
      </c>
      <c r="F280" s="191" t="s">
        <v>358</v>
      </c>
      <c r="G280" s="189"/>
      <c r="H280" s="189"/>
      <c r="I280" s="192"/>
      <c r="J280" s="193">
        <f>BK280</f>
        <v>0</v>
      </c>
      <c r="K280" s="189"/>
      <c r="L280" s="194"/>
      <c r="M280" s="195"/>
      <c r="N280" s="196"/>
      <c r="O280" s="196"/>
      <c r="P280" s="197">
        <f>SUM(P281:P300)</f>
        <v>0</v>
      </c>
      <c r="Q280" s="196"/>
      <c r="R280" s="197">
        <f>SUM(R281:R300)</f>
        <v>3.1575500000000005</v>
      </c>
      <c r="S280" s="196"/>
      <c r="T280" s="198">
        <f>SUM(T281:T300)</f>
        <v>0</v>
      </c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R280" s="199" t="s">
        <v>81</v>
      </c>
      <c r="AT280" s="200" t="s">
        <v>75</v>
      </c>
      <c r="AU280" s="200" t="s">
        <v>76</v>
      </c>
      <c r="AY280" s="199" t="s">
        <v>115</v>
      </c>
      <c r="BK280" s="201">
        <f>SUM(BK281:BK300)</f>
        <v>0</v>
      </c>
    </row>
    <row r="281" s="2" customFormat="1" ht="22.2" customHeight="1">
      <c r="A281" s="36"/>
      <c r="B281" s="37"/>
      <c r="C281" s="202" t="s">
        <v>359</v>
      </c>
      <c r="D281" s="202" t="s">
        <v>116</v>
      </c>
      <c r="E281" s="203" t="s">
        <v>360</v>
      </c>
      <c r="F281" s="204" t="s">
        <v>361</v>
      </c>
      <c r="G281" s="205" t="s">
        <v>295</v>
      </c>
      <c r="H281" s="206">
        <v>1</v>
      </c>
      <c r="I281" s="207"/>
      <c r="J281" s="208">
        <f>ROUND(I281*H281,2)</f>
        <v>0</v>
      </c>
      <c r="K281" s="209"/>
      <c r="L281" s="42"/>
      <c r="M281" s="210" t="s">
        <v>1</v>
      </c>
      <c r="N281" s="211" t="s">
        <v>41</v>
      </c>
      <c r="O281" s="89"/>
      <c r="P281" s="212">
        <f>O281*H281</f>
        <v>0</v>
      </c>
      <c r="Q281" s="212">
        <v>0.028539999999999999</v>
      </c>
      <c r="R281" s="212">
        <f>Q281*H281</f>
        <v>0.028539999999999999</v>
      </c>
      <c r="S281" s="212">
        <v>0</v>
      </c>
      <c r="T281" s="213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14" t="s">
        <v>120</v>
      </c>
      <c r="AT281" s="214" t="s">
        <v>116</v>
      </c>
      <c r="AU281" s="214" t="s">
        <v>81</v>
      </c>
      <c r="AY281" s="15" t="s">
        <v>115</v>
      </c>
      <c r="BE281" s="215">
        <f>IF(N281="základní",J281,0)</f>
        <v>0</v>
      </c>
      <c r="BF281" s="215">
        <f>IF(N281="snížená",J281,0)</f>
        <v>0</v>
      </c>
      <c r="BG281" s="215">
        <f>IF(N281="zákl. přenesená",J281,0)</f>
        <v>0</v>
      </c>
      <c r="BH281" s="215">
        <f>IF(N281="sníž. přenesená",J281,0)</f>
        <v>0</v>
      </c>
      <c r="BI281" s="215">
        <f>IF(N281="nulová",J281,0)</f>
        <v>0</v>
      </c>
      <c r="BJ281" s="15" t="s">
        <v>81</v>
      </c>
      <c r="BK281" s="215">
        <f>ROUND(I281*H281,2)</f>
        <v>0</v>
      </c>
      <c r="BL281" s="15" t="s">
        <v>120</v>
      </c>
      <c r="BM281" s="214" t="s">
        <v>362</v>
      </c>
    </row>
    <row r="282" s="2" customFormat="1">
      <c r="A282" s="36"/>
      <c r="B282" s="37"/>
      <c r="C282" s="38"/>
      <c r="D282" s="216" t="s">
        <v>122</v>
      </c>
      <c r="E282" s="38"/>
      <c r="F282" s="217" t="s">
        <v>361</v>
      </c>
      <c r="G282" s="38"/>
      <c r="H282" s="38"/>
      <c r="I282" s="218"/>
      <c r="J282" s="38"/>
      <c r="K282" s="38"/>
      <c r="L282" s="42"/>
      <c r="M282" s="219"/>
      <c r="N282" s="220"/>
      <c r="O282" s="89"/>
      <c r="P282" s="89"/>
      <c r="Q282" s="89"/>
      <c r="R282" s="89"/>
      <c r="S282" s="89"/>
      <c r="T282" s="90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122</v>
      </c>
      <c r="AU282" s="15" t="s">
        <v>81</v>
      </c>
    </row>
    <row r="283" s="2" customFormat="1">
      <c r="A283" s="36"/>
      <c r="B283" s="37"/>
      <c r="C283" s="38"/>
      <c r="D283" s="221" t="s">
        <v>124</v>
      </c>
      <c r="E283" s="38"/>
      <c r="F283" s="222" t="s">
        <v>363</v>
      </c>
      <c r="G283" s="38"/>
      <c r="H283" s="38"/>
      <c r="I283" s="218"/>
      <c r="J283" s="38"/>
      <c r="K283" s="38"/>
      <c r="L283" s="42"/>
      <c r="M283" s="219"/>
      <c r="N283" s="220"/>
      <c r="O283" s="89"/>
      <c r="P283" s="89"/>
      <c r="Q283" s="89"/>
      <c r="R283" s="89"/>
      <c r="S283" s="89"/>
      <c r="T283" s="90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124</v>
      </c>
      <c r="AU283" s="15" t="s">
        <v>81</v>
      </c>
    </row>
    <row r="284" s="2" customFormat="1" ht="22.2" customHeight="1">
      <c r="A284" s="36"/>
      <c r="B284" s="37"/>
      <c r="C284" s="244" t="s">
        <v>364</v>
      </c>
      <c r="D284" s="244" t="s">
        <v>239</v>
      </c>
      <c r="E284" s="245" t="s">
        <v>365</v>
      </c>
      <c r="F284" s="246" t="s">
        <v>366</v>
      </c>
      <c r="G284" s="247" t="s">
        <v>295</v>
      </c>
      <c r="H284" s="248">
        <v>1</v>
      </c>
      <c r="I284" s="249"/>
      <c r="J284" s="250">
        <f>ROUND(I284*H284,2)</f>
        <v>0</v>
      </c>
      <c r="K284" s="251"/>
      <c r="L284" s="252"/>
      <c r="M284" s="253" t="s">
        <v>1</v>
      </c>
      <c r="N284" s="254" t="s">
        <v>41</v>
      </c>
      <c r="O284" s="89"/>
      <c r="P284" s="212">
        <f>O284*H284</f>
        <v>0</v>
      </c>
      <c r="Q284" s="212">
        <v>1.2290000000000001</v>
      </c>
      <c r="R284" s="212">
        <f>Q284*H284</f>
        <v>1.2290000000000001</v>
      </c>
      <c r="S284" s="212">
        <v>0</v>
      </c>
      <c r="T284" s="213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14" t="s">
        <v>182</v>
      </c>
      <c r="AT284" s="214" t="s">
        <v>239</v>
      </c>
      <c r="AU284" s="214" t="s">
        <v>81</v>
      </c>
      <c r="AY284" s="15" t="s">
        <v>115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5" t="s">
        <v>81</v>
      </c>
      <c r="BK284" s="215">
        <f>ROUND(I284*H284,2)</f>
        <v>0</v>
      </c>
      <c r="BL284" s="15" t="s">
        <v>120</v>
      </c>
      <c r="BM284" s="214" t="s">
        <v>367</v>
      </c>
    </row>
    <row r="285" s="2" customFormat="1">
      <c r="A285" s="36"/>
      <c r="B285" s="37"/>
      <c r="C285" s="38"/>
      <c r="D285" s="216" t="s">
        <v>122</v>
      </c>
      <c r="E285" s="38"/>
      <c r="F285" s="217" t="s">
        <v>366</v>
      </c>
      <c r="G285" s="38"/>
      <c r="H285" s="38"/>
      <c r="I285" s="218"/>
      <c r="J285" s="38"/>
      <c r="K285" s="38"/>
      <c r="L285" s="42"/>
      <c r="M285" s="219"/>
      <c r="N285" s="220"/>
      <c r="O285" s="89"/>
      <c r="P285" s="89"/>
      <c r="Q285" s="89"/>
      <c r="R285" s="89"/>
      <c r="S285" s="89"/>
      <c r="T285" s="90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122</v>
      </c>
      <c r="AU285" s="15" t="s">
        <v>81</v>
      </c>
    </row>
    <row r="286" s="2" customFormat="1" ht="22.2" customHeight="1">
      <c r="A286" s="36"/>
      <c r="B286" s="37"/>
      <c r="C286" s="202" t="s">
        <v>368</v>
      </c>
      <c r="D286" s="202" t="s">
        <v>116</v>
      </c>
      <c r="E286" s="203" t="s">
        <v>369</v>
      </c>
      <c r="F286" s="204" t="s">
        <v>370</v>
      </c>
      <c r="G286" s="205" t="s">
        <v>295</v>
      </c>
      <c r="H286" s="206">
        <v>1</v>
      </c>
      <c r="I286" s="207"/>
      <c r="J286" s="208">
        <f>ROUND(I286*H286,2)</f>
        <v>0</v>
      </c>
      <c r="K286" s="209"/>
      <c r="L286" s="42"/>
      <c r="M286" s="210" t="s">
        <v>1</v>
      </c>
      <c r="N286" s="211" t="s">
        <v>41</v>
      </c>
      <c r="O286" s="89"/>
      <c r="P286" s="212">
        <f>O286*H286</f>
        <v>0</v>
      </c>
      <c r="Q286" s="212">
        <v>0.01248</v>
      </c>
      <c r="R286" s="212">
        <f>Q286*H286</f>
        <v>0.01248</v>
      </c>
      <c r="S286" s="212">
        <v>0</v>
      </c>
      <c r="T286" s="213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14" t="s">
        <v>120</v>
      </c>
      <c r="AT286" s="214" t="s">
        <v>116</v>
      </c>
      <c r="AU286" s="214" t="s">
        <v>81</v>
      </c>
      <c r="AY286" s="15" t="s">
        <v>115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5" t="s">
        <v>81</v>
      </c>
      <c r="BK286" s="215">
        <f>ROUND(I286*H286,2)</f>
        <v>0</v>
      </c>
      <c r="BL286" s="15" t="s">
        <v>120</v>
      </c>
      <c r="BM286" s="214" t="s">
        <v>371</v>
      </c>
    </row>
    <row r="287" s="2" customFormat="1">
      <c r="A287" s="36"/>
      <c r="B287" s="37"/>
      <c r="C287" s="38"/>
      <c r="D287" s="216" t="s">
        <v>122</v>
      </c>
      <c r="E287" s="38"/>
      <c r="F287" s="217" t="s">
        <v>370</v>
      </c>
      <c r="G287" s="38"/>
      <c r="H287" s="38"/>
      <c r="I287" s="218"/>
      <c r="J287" s="38"/>
      <c r="K287" s="38"/>
      <c r="L287" s="42"/>
      <c r="M287" s="219"/>
      <c r="N287" s="220"/>
      <c r="O287" s="89"/>
      <c r="P287" s="89"/>
      <c r="Q287" s="89"/>
      <c r="R287" s="89"/>
      <c r="S287" s="89"/>
      <c r="T287" s="90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122</v>
      </c>
      <c r="AU287" s="15" t="s">
        <v>81</v>
      </c>
    </row>
    <row r="288" s="2" customFormat="1">
      <c r="A288" s="36"/>
      <c r="B288" s="37"/>
      <c r="C288" s="38"/>
      <c r="D288" s="221" t="s">
        <v>124</v>
      </c>
      <c r="E288" s="38"/>
      <c r="F288" s="222" t="s">
        <v>372</v>
      </c>
      <c r="G288" s="38"/>
      <c r="H288" s="38"/>
      <c r="I288" s="218"/>
      <c r="J288" s="38"/>
      <c r="K288" s="38"/>
      <c r="L288" s="42"/>
      <c r="M288" s="219"/>
      <c r="N288" s="220"/>
      <c r="O288" s="89"/>
      <c r="P288" s="89"/>
      <c r="Q288" s="89"/>
      <c r="R288" s="89"/>
      <c r="S288" s="89"/>
      <c r="T288" s="90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124</v>
      </c>
      <c r="AU288" s="15" t="s">
        <v>81</v>
      </c>
    </row>
    <row r="289" s="2" customFormat="1" ht="22.2" customHeight="1">
      <c r="A289" s="36"/>
      <c r="B289" s="37"/>
      <c r="C289" s="244" t="s">
        <v>373</v>
      </c>
      <c r="D289" s="244" t="s">
        <v>239</v>
      </c>
      <c r="E289" s="245" t="s">
        <v>374</v>
      </c>
      <c r="F289" s="246" t="s">
        <v>375</v>
      </c>
      <c r="G289" s="247" t="s">
        <v>295</v>
      </c>
      <c r="H289" s="248">
        <v>1</v>
      </c>
      <c r="I289" s="249"/>
      <c r="J289" s="250">
        <f>ROUND(I289*H289,2)</f>
        <v>0</v>
      </c>
      <c r="K289" s="251"/>
      <c r="L289" s="252"/>
      <c r="M289" s="253" t="s">
        <v>1</v>
      </c>
      <c r="N289" s="254" t="s">
        <v>41</v>
      </c>
      <c r="O289" s="89"/>
      <c r="P289" s="212">
        <f>O289*H289</f>
        <v>0</v>
      </c>
      <c r="Q289" s="212">
        <v>0.54800000000000004</v>
      </c>
      <c r="R289" s="212">
        <f>Q289*H289</f>
        <v>0.54800000000000004</v>
      </c>
      <c r="S289" s="212">
        <v>0</v>
      </c>
      <c r="T289" s="213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14" t="s">
        <v>182</v>
      </c>
      <c r="AT289" s="214" t="s">
        <v>239</v>
      </c>
      <c r="AU289" s="214" t="s">
        <v>81</v>
      </c>
      <c r="AY289" s="15" t="s">
        <v>115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5" t="s">
        <v>81</v>
      </c>
      <c r="BK289" s="215">
        <f>ROUND(I289*H289,2)</f>
        <v>0</v>
      </c>
      <c r="BL289" s="15" t="s">
        <v>120</v>
      </c>
      <c r="BM289" s="214" t="s">
        <v>376</v>
      </c>
    </row>
    <row r="290" s="2" customFormat="1">
      <c r="A290" s="36"/>
      <c r="B290" s="37"/>
      <c r="C290" s="38"/>
      <c r="D290" s="216" t="s">
        <v>122</v>
      </c>
      <c r="E290" s="38"/>
      <c r="F290" s="217" t="s">
        <v>375</v>
      </c>
      <c r="G290" s="38"/>
      <c r="H290" s="38"/>
      <c r="I290" s="218"/>
      <c r="J290" s="38"/>
      <c r="K290" s="38"/>
      <c r="L290" s="42"/>
      <c r="M290" s="219"/>
      <c r="N290" s="220"/>
      <c r="O290" s="89"/>
      <c r="P290" s="89"/>
      <c r="Q290" s="89"/>
      <c r="R290" s="89"/>
      <c r="S290" s="89"/>
      <c r="T290" s="90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122</v>
      </c>
      <c r="AU290" s="15" t="s">
        <v>81</v>
      </c>
    </row>
    <row r="291" s="2" customFormat="1" ht="22.2" customHeight="1">
      <c r="A291" s="36"/>
      <c r="B291" s="37"/>
      <c r="C291" s="202" t="s">
        <v>377</v>
      </c>
      <c r="D291" s="202" t="s">
        <v>116</v>
      </c>
      <c r="E291" s="203" t="s">
        <v>378</v>
      </c>
      <c r="F291" s="204" t="s">
        <v>379</v>
      </c>
      <c r="G291" s="205" t="s">
        <v>295</v>
      </c>
      <c r="H291" s="206">
        <v>1</v>
      </c>
      <c r="I291" s="207"/>
      <c r="J291" s="208">
        <f>ROUND(I291*H291,2)</f>
        <v>0</v>
      </c>
      <c r="K291" s="209"/>
      <c r="L291" s="42"/>
      <c r="M291" s="210" t="s">
        <v>1</v>
      </c>
      <c r="N291" s="211" t="s">
        <v>41</v>
      </c>
      <c r="O291" s="89"/>
      <c r="P291" s="212">
        <f>O291*H291</f>
        <v>0</v>
      </c>
      <c r="Q291" s="212">
        <v>0.010189999999999999</v>
      </c>
      <c r="R291" s="212">
        <f>Q291*H291</f>
        <v>0.010189999999999999</v>
      </c>
      <c r="S291" s="212">
        <v>0</v>
      </c>
      <c r="T291" s="213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14" t="s">
        <v>120</v>
      </c>
      <c r="AT291" s="214" t="s">
        <v>116</v>
      </c>
      <c r="AU291" s="214" t="s">
        <v>81</v>
      </c>
      <c r="AY291" s="15" t="s">
        <v>115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5" t="s">
        <v>81</v>
      </c>
      <c r="BK291" s="215">
        <f>ROUND(I291*H291,2)</f>
        <v>0</v>
      </c>
      <c r="BL291" s="15" t="s">
        <v>120</v>
      </c>
      <c r="BM291" s="214" t="s">
        <v>380</v>
      </c>
    </row>
    <row r="292" s="2" customFormat="1">
      <c r="A292" s="36"/>
      <c r="B292" s="37"/>
      <c r="C292" s="38"/>
      <c r="D292" s="216" t="s">
        <v>122</v>
      </c>
      <c r="E292" s="38"/>
      <c r="F292" s="217" t="s">
        <v>379</v>
      </c>
      <c r="G292" s="38"/>
      <c r="H292" s="38"/>
      <c r="I292" s="218"/>
      <c r="J292" s="38"/>
      <c r="K292" s="38"/>
      <c r="L292" s="42"/>
      <c r="M292" s="219"/>
      <c r="N292" s="220"/>
      <c r="O292" s="89"/>
      <c r="P292" s="89"/>
      <c r="Q292" s="89"/>
      <c r="R292" s="89"/>
      <c r="S292" s="89"/>
      <c r="T292" s="90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122</v>
      </c>
      <c r="AU292" s="15" t="s">
        <v>81</v>
      </c>
    </row>
    <row r="293" s="2" customFormat="1">
      <c r="A293" s="36"/>
      <c r="B293" s="37"/>
      <c r="C293" s="38"/>
      <c r="D293" s="221" t="s">
        <v>124</v>
      </c>
      <c r="E293" s="38"/>
      <c r="F293" s="222" t="s">
        <v>381</v>
      </c>
      <c r="G293" s="38"/>
      <c r="H293" s="38"/>
      <c r="I293" s="218"/>
      <c r="J293" s="38"/>
      <c r="K293" s="38"/>
      <c r="L293" s="42"/>
      <c r="M293" s="219"/>
      <c r="N293" s="220"/>
      <c r="O293" s="89"/>
      <c r="P293" s="89"/>
      <c r="Q293" s="89"/>
      <c r="R293" s="89"/>
      <c r="S293" s="89"/>
      <c r="T293" s="90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124</v>
      </c>
      <c r="AU293" s="15" t="s">
        <v>81</v>
      </c>
    </row>
    <row r="294" s="2" customFormat="1" ht="19.8" customHeight="1">
      <c r="A294" s="36"/>
      <c r="B294" s="37"/>
      <c r="C294" s="244" t="s">
        <v>382</v>
      </c>
      <c r="D294" s="244" t="s">
        <v>239</v>
      </c>
      <c r="E294" s="245" t="s">
        <v>383</v>
      </c>
      <c r="F294" s="246" t="s">
        <v>384</v>
      </c>
      <c r="G294" s="247" t="s">
        <v>295</v>
      </c>
      <c r="H294" s="248">
        <v>1</v>
      </c>
      <c r="I294" s="249"/>
      <c r="J294" s="250">
        <f>ROUND(I294*H294,2)</f>
        <v>0</v>
      </c>
      <c r="K294" s="251"/>
      <c r="L294" s="252"/>
      <c r="M294" s="253" t="s">
        <v>1</v>
      </c>
      <c r="N294" s="254" t="s">
        <v>41</v>
      </c>
      <c r="O294" s="89"/>
      <c r="P294" s="212">
        <f>O294*H294</f>
        <v>0</v>
      </c>
      <c r="Q294" s="212">
        <v>1.0129999999999999</v>
      </c>
      <c r="R294" s="212">
        <f>Q294*H294</f>
        <v>1.0129999999999999</v>
      </c>
      <c r="S294" s="212">
        <v>0</v>
      </c>
      <c r="T294" s="213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14" t="s">
        <v>182</v>
      </c>
      <c r="AT294" s="214" t="s">
        <v>239</v>
      </c>
      <c r="AU294" s="214" t="s">
        <v>81</v>
      </c>
      <c r="AY294" s="15" t="s">
        <v>115</v>
      </c>
      <c r="BE294" s="215">
        <f>IF(N294="základní",J294,0)</f>
        <v>0</v>
      </c>
      <c r="BF294" s="215">
        <f>IF(N294="snížená",J294,0)</f>
        <v>0</v>
      </c>
      <c r="BG294" s="215">
        <f>IF(N294="zákl. přenesená",J294,0)</f>
        <v>0</v>
      </c>
      <c r="BH294" s="215">
        <f>IF(N294="sníž. přenesená",J294,0)</f>
        <v>0</v>
      </c>
      <c r="BI294" s="215">
        <f>IF(N294="nulová",J294,0)</f>
        <v>0</v>
      </c>
      <c r="BJ294" s="15" t="s">
        <v>81</v>
      </c>
      <c r="BK294" s="215">
        <f>ROUND(I294*H294,2)</f>
        <v>0</v>
      </c>
      <c r="BL294" s="15" t="s">
        <v>120</v>
      </c>
      <c r="BM294" s="214" t="s">
        <v>385</v>
      </c>
    </row>
    <row r="295" s="2" customFormat="1">
      <c r="A295" s="36"/>
      <c r="B295" s="37"/>
      <c r="C295" s="38"/>
      <c r="D295" s="216" t="s">
        <v>122</v>
      </c>
      <c r="E295" s="38"/>
      <c r="F295" s="217" t="s">
        <v>384</v>
      </c>
      <c r="G295" s="38"/>
      <c r="H295" s="38"/>
      <c r="I295" s="218"/>
      <c r="J295" s="38"/>
      <c r="K295" s="38"/>
      <c r="L295" s="42"/>
      <c r="M295" s="219"/>
      <c r="N295" s="220"/>
      <c r="O295" s="89"/>
      <c r="P295" s="89"/>
      <c r="Q295" s="89"/>
      <c r="R295" s="89"/>
      <c r="S295" s="89"/>
      <c r="T295" s="90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122</v>
      </c>
      <c r="AU295" s="15" t="s">
        <v>81</v>
      </c>
    </row>
    <row r="296" s="2" customFormat="1" ht="22.2" customHeight="1">
      <c r="A296" s="36"/>
      <c r="B296" s="37"/>
      <c r="C296" s="202" t="s">
        <v>386</v>
      </c>
      <c r="D296" s="202" t="s">
        <v>116</v>
      </c>
      <c r="E296" s="203" t="s">
        <v>387</v>
      </c>
      <c r="F296" s="204" t="s">
        <v>388</v>
      </c>
      <c r="G296" s="205" t="s">
        <v>295</v>
      </c>
      <c r="H296" s="206">
        <v>1</v>
      </c>
      <c r="I296" s="207"/>
      <c r="J296" s="208">
        <f>ROUND(I296*H296,2)</f>
        <v>0</v>
      </c>
      <c r="K296" s="209"/>
      <c r="L296" s="42"/>
      <c r="M296" s="210" t="s">
        <v>1</v>
      </c>
      <c r="N296" s="211" t="s">
        <v>41</v>
      </c>
      <c r="O296" s="89"/>
      <c r="P296" s="212">
        <f>O296*H296</f>
        <v>0</v>
      </c>
      <c r="Q296" s="212">
        <v>0.21734000000000001</v>
      </c>
      <c r="R296" s="212">
        <f>Q296*H296</f>
        <v>0.21734000000000001</v>
      </c>
      <c r="S296" s="212">
        <v>0</v>
      </c>
      <c r="T296" s="213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14" t="s">
        <v>120</v>
      </c>
      <c r="AT296" s="214" t="s">
        <v>116</v>
      </c>
      <c r="AU296" s="214" t="s">
        <v>81</v>
      </c>
      <c r="AY296" s="15" t="s">
        <v>115</v>
      </c>
      <c r="BE296" s="215">
        <f>IF(N296="základní",J296,0)</f>
        <v>0</v>
      </c>
      <c r="BF296" s="215">
        <f>IF(N296="snížená",J296,0)</f>
        <v>0</v>
      </c>
      <c r="BG296" s="215">
        <f>IF(N296="zákl. přenesená",J296,0)</f>
        <v>0</v>
      </c>
      <c r="BH296" s="215">
        <f>IF(N296="sníž. přenesená",J296,0)</f>
        <v>0</v>
      </c>
      <c r="BI296" s="215">
        <f>IF(N296="nulová",J296,0)</f>
        <v>0</v>
      </c>
      <c r="BJ296" s="15" t="s">
        <v>81</v>
      </c>
      <c r="BK296" s="215">
        <f>ROUND(I296*H296,2)</f>
        <v>0</v>
      </c>
      <c r="BL296" s="15" t="s">
        <v>120</v>
      </c>
      <c r="BM296" s="214" t="s">
        <v>389</v>
      </c>
    </row>
    <row r="297" s="2" customFormat="1">
      <c r="A297" s="36"/>
      <c r="B297" s="37"/>
      <c r="C297" s="38"/>
      <c r="D297" s="216" t="s">
        <v>122</v>
      </c>
      <c r="E297" s="38"/>
      <c r="F297" s="217" t="s">
        <v>390</v>
      </c>
      <c r="G297" s="38"/>
      <c r="H297" s="38"/>
      <c r="I297" s="218"/>
      <c r="J297" s="38"/>
      <c r="K297" s="38"/>
      <c r="L297" s="42"/>
      <c r="M297" s="219"/>
      <c r="N297" s="220"/>
      <c r="O297" s="89"/>
      <c r="P297" s="89"/>
      <c r="Q297" s="89"/>
      <c r="R297" s="89"/>
      <c r="S297" s="89"/>
      <c r="T297" s="90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122</v>
      </c>
      <c r="AU297" s="15" t="s">
        <v>81</v>
      </c>
    </row>
    <row r="298" s="2" customFormat="1">
      <c r="A298" s="36"/>
      <c r="B298" s="37"/>
      <c r="C298" s="38"/>
      <c r="D298" s="221" t="s">
        <v>124</v>
      </c>
      <c r="E298" s="38"/>
      <c r="F298" s="222" t="s">
        <v>391</v>
      </c>
      <c r="G298" s="38"/>
      <c r="H298" s="38"/>
      <c r="I298" s="218"/>
      <c r="J298" s="38"/>
      <c r="K298" s="38"/>
      <c r="L298" s="42"/>
      <c r="M298" s="219"/>
      <c r="N298" s="220"/>
      <c r="O298" s="89"/>
      <c r="P298" s="89"/>
      <c r="Q298" s="89"/>
      <c r="R298" s="89"/>
      <c r="S298" s="89"/>
      <c r="T298" s="90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124</v>
      </c>
      <c r="AU298" s="15" t="s">
        <v>81</v>
      </c>
    </row>
    <row r="299" s="2" customFormat="1" ht="22.2" customHeight="1">
      <c r="A299" s="36"/>
      <c r="B299" s="37"/>
      <c r="C299" s="244" t="s">
        <v>392</v>
      </c>
      <c r="D299" s="244" t="s">
        <v>239</v>
      </c>
      <c r="E299" s="245" t="s">
        <v>393</v>
      </c>
      <c r="F299" s="246" t="s">
        <v>394</v>
      </c>
      <c r="G299" s="247" t="s">
        <v>295</v>
      </c>
      <c r="H299" s="248">
        <v>1</v>
      </c>
      <c r="I299" s="249"/>
      <c r="J299" s="250">
        <f>ROUND(I299*H299,2)</f>
        <v>0</v>
      </c>
      <c r="K299" s="251"/>
      <c r="L299" s="252"/>
      <c r="M299" s="253" t="s">
        <v>1</v>
      </c>
      <c r="N299" s="254" t="s">
        <v>41</v>
      </c>
      <c r="O299" s="89"/>
      <c r="P299" s="212">
        <f>O299*H299</f>
        <v>0</v>
      </c>
      <c r="Q299" s="212">
        <v>0.099000000000000005</v>
      </c>
      <c r="R299" s="212">
        <f>Q299*H299</f>
        <v>0.099000000000000005</v>
      </c>
      <c r="S299" s="212">
        <v>0</v>
      </c>
      <c r="T299" s="213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14" t="s">
        <v>182</v>
      </c>
      <c r="AT299" s="214" t="s">
        <v>239</v>
      </c>
      <c r="AU299" s="214" t="s">
        <v>81</v>
      </c>
      <c r="AY299" s="15" t="s">
        <v>115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5" t="s">
        <v>81</v>
      </c>
      <c r="BK299" s="215">
        <f>ROUND(I299*H299,2)</f>
        <v>0</v>
      </c>
      <c r="BL299" s="15" t="s">
        <v>120</v>
      </c>
      <c r="BM299" s="214" t="s">
        <v>395</v>
      </c>
    </row>
    <row r="300" s="2" customFormat="1">
      <c r="A300" s="36"/>
      <c r="B300" s="37"/>
      <c r="C300" s="38"/>
      <c r="D300" s="216" t="s">
        <v>122</v>
      </c>
      <c r="E300" s="38"/>
      <c r="F300" s="217" t="s">
        <v>394</v>
      </c>
      <c r="G300" s="38"/>
      <c r="H300" s="38"/>
      <c r="I300" s="218"/>
      <c r="J300" s="38"/>
      <c r="K300" s="38"/>
      <c r="L300" s="42"/>
      <c r="M300" s="219"/>
      <c r="N300" s="220"/>
      <c r="O300" s="89"/>
      <c r="P300" s="89"/>
      <c r="Q300" s="89"/>
      <c r="R300" s="89"/>
      <c r="S300" s="89"/>
      <c r="T300" s="90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122</v>
      </c>
      <c r="AU300" s="15" t="s">
        <v>81</v>
      </c>
    </row>
    <row r="301" s="11" customFormat="1" ht="25.92" customHeight="1">
      <c r="A301" s="11"/>
      <c r="B301" s="188"/>
      <c r="C301" s="189"/>
      <c r="D301" s="190" t="s">
        <v>75</v>
      </c>
      <c r="E301" s="191" t="s">
        <v>396</v>
      </c>
      <c r="F301" s="191" t="s">
        <v>397</v>
      </c>
      <c r="G301" s="189"/>
      <c r="H301" s="189"/>
      <c r="I301" s="192"/>
      <c r="J301" s="193">
        <f>BK301</f>
        <v>0</v>
      </c>
      <c r="K301" s="189"/>
      <c r="L301" s="194"/>
      <c r="M301" s="195"/>
      <c r="N301" s="196"/>
      <c r="O301" s="196"/>
      <c r="P301" s="197">
        <f>SUM(P302:P303)</f>
        <v>0</v>
      </c>
      <c r="Q301" s="196"/>
      <c r="R301" s="197">
        <f>SUM(R302:R303)</f>
        <v>0</v>
      </c>
      <c r="S301" s="196"/>
      <c r="T301" s="198">
        <f>SUM(T302:T303)</f>
        <v>0</v>
      </c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R301" s="199" t="s">
        <v>81</v>
      </c>
      <c r="AT301" s="200" t="s">
        <v>75</v>
      </c>
      <c r="AU301" s="200" t="s">
        <v>76</v>
      </c>
      <c r="AY301" s="199" t="s">
        <v>115</v>
      </c>
      <c r="BK301" s="201">
        <f>SUM(BK302:BK303)</f>
        <v>0</v>
      </c>
    </row>
    <row r="302" s="2" customFormat="1" ht="22.2" customHeight="1">
      <c r="A302" s="36"/>
      <c r="B302" s="37"/>
      <c r="C302" s="202" t="s">
        <v>398</v>
      </c>
      <c r="D302" s="202" t="s">
        <v>116</v>
      </c>
      <c r="E302" s="203" t="s">
        <v>399</v>
      </c>
      <c r="F302" s="204" t="s">
        <v>400</v>
      </c>
      <c r="G302" s="205" t="s">
        <v>401</v>
      </c>
      <c r="H302" s="206">
        <v>1</v>
      </c>
      <c r="I302" s="207"/>
      <c r="J302" s="208">
        <f>ROUND(I302*H302,2)</f>
        <v>0</v>
      </c>
      <c r="K302" s="209"/>
      <c r="L302" s="42"/>
      <c r="M302" s="210" t="s">
        <v>1</v>
      </c>
      <c r="N302" s="211" t="s">
        <v>41</v>
      </c>
      <c r="O302" s="89"/>
      <c r="P302" s="212">
        <f>O302*H302</f>
        <v>0</v>
      </c>
      <c r="Q302" s="212">
        <v>0</v>
      </c>
      <c r="R302" s="212">
        <f>Q302*H302</f>
        <v>0</v>
      </c>
      <c r="S302" s="212">
        <v>0</v>
      </c>
      <c r="T302" s="213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14" t="s">
        <v>120</v>
      </c>
      <c r="AT302" s="214" t="s">
        <v>116</v>
      </c>
      <c r="AU302" s="214" t="s">
        <v>81</v>
      </c>
      <c r="AY302" s="15" t="s">
        <v>115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5" t="s">
        <v>81</v>
      </c>
      <c r="BK302" s="215">
        <f>ROUND(I302*H302,2)</f>
        <v>0</v>
      </c>
      <c r="BL302" s="15" t="s">
        <v>120</v>
      </c>
      <c r="BM302" s="214" t="s">
        <v>402</v>
      </c>
    </row>
    <row r="303" s="2" customFormat="1">
      <c r="A303" s="36"/>
      <c r="B303" s="37"/>
      <c r="C303" s="38"/>
      <c r="D303" s="216" t="s">
        <v>122</v>
      </c>
      <c r="E303" s="38"/>
      <c r="F303" s="217" t="s">
        <v>400</v>
      </c>
      <c r="G303" s="38"/>
      <c r="H303" s="38"/>
      <c r="I303" s="218"/>
      <c r="J303" s="38"/>
      <c r="K303" s="38"/>
      <c r="L303" s="42"/>
      <c r="M303" s="219"/>
      <c r="N303" s="220"/>
      <c r="O303" s="89"/>
      <c r="P303" s="89"/>
      <c r="Q303" s="89"/>
      <c r="R303" s="89"/>
      <c r="S303" s="89"/>
      <c r="T303" s="90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122</v>
      </c>
      <c r="AU303" s="15" t="s">
        <v>81</v>
      </c>
    </row>
    <row r="304" s="11" customFormat="1" ht="25.92" customHeight="1">
      <c r="A304" s="11"/>
      <c r="B304" s="188"/>
      <c r="C304" s="189"/>
      <c r="D304" s="190" t="s">
        <v>75</v>
      </c>
      <c r="E304" s="191" t="s">
        <v>403</v>
      </c>
      <c r="F304" s="191" t="s">
        <v>404</v>
      </c>
      <c r="G304" s="189"/>
      <c r="H304" s="189"/>
      <c r="I304" s="192"/>
      <c r="J304" s="193">
        <f>BK304</f>
        <v>0</v>
      </c>
      <c r="K304" s="189"/>
      <c r="L304" s="194"/>
      <c r="M304" s="195"/>
      <c r="N304" s="196"/>
      <c r="O304" s="196"/>
      <c r="P304" s="197">
        <f>SUM(P305:P315)</f>
        <v>0</v>
      </c>
      <c r="Q304" s="196"/>
      <c r="R304" s="197">
        <f>SUM(R305:R315)</f>
        <v>0</v>
      </c>
      <c r="S304" s="196"/>
      <c r="T304" s="198">
        <f>SUM(T305:T315)</f>
        <v>10.491400000000001</v>
      </c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  <c r="AE304" s="11"/>
      <c r="AR304" s="199" t="s">
        <v>81</v>
      </c>
      <c r="AT304" s="200" t="s">
        <v>75</v>
      </c>
      <c r="AU304" s="200" t="s">
        <v>76</v>
      </c>
      <c r="AY304" s="199" t="s">
        <v>115</v>
      </c>
      <c r="BK304" s="201">
        <f>SUM(BK305:BK315)</f>
        <v>0</v>
      </c>
    </row>
    <row r="305" s="2" customFormat="1" ht="22.2" customHeight="1">
      <c r="A305" s="36"/>
      <c r="B305" s="37"/>
      <c r="C305" s="202" t="s">
        <v>405</v>
      </c>
      <c r="D305" s="202" t="s">
        <v>116</v>
      </c>
      <c r="E305" s="203" t="s">
        <v>406</v>
      </c>
      <c r="F305" s="204" t="s">
        <v>407</v>
      </c>
      <c r="G305" s="205" t="s">
        <v>119</v>
      </c>
      <c r="H305" s="206">
        <v>68</v>
      </c>
      <c r="I305" s="207"/>
      <c r="J305" s="208">
        <f>ROUND(I305*H305,2)</f>
        <v>0</v>
      </c>
      <c r="K305" s="209"/>
      <c r="L305" s="42"/>
      <c r="M305" s="210" t="s">
        <v>1</v>
      </c>
      <c r="N305" s="211" t="s">
        <v>41</v>
      </c>
      <c r="O305" s="89"/>
      <c r="P305" s="212">
        <f>O305*H305</f>
        <v>0</v>
      </c>
      <c r="Q305" s="212">
        <v>0</v>
      </c>
      <c r="R305" s="212">
        <f>Q305*H305</f>
        <v>0</v>
      </c>
      <c r="S305" s="212">
        <v>0.035000000000000003</v>
      </c>
      <c r="T305" s="213">
        <f>S305*H305</f>
        <v>2.3800000000000003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14" t="s">
        <v>120</v>
      </c>
      <c r="AT305" s="214" t="s">
        <v>116</v>
      </c>
      <c r="AU305" s="214" t="s">
        <v>81</v>
      </c>
      <c r="AY305" s="15" t="s">
        <v>115</v>
      </c>
      <c r="BE305" s="215">
        <f>IF(N305="základní",J305,0)</f>
        <v>0</v>
      </c>
      <c r="BF305" s="215">
        <f>IF(N305="snížená",J305,0)</f>
        <v>0</v>
      </c>
      <c r="BG305" s="215">
        <f>IF(N305="zákl. přenesená",J305,0)</f>
        <v>0</v>
      </c>
      <c r="BH305" s="215">
        <f>IF(N305="sníž. přenesená",J305,0)</f>
        <v>0</v>
      </c>
      <c r="BI305" s="215">
        <f>IF(N305="nulová",J305,0)</f>
        <v>0</v>
      </c>
      <c r="BJ305" s="15" t="s">
        <v>81</v>
      </c>
      <c r="BK305" s="215">
        <f>ROUND(I305*H305,2)</f>
        <v>0</v>
      </c>
      <c r="BL305" s="15" t="s">
        <v>120</v>
      </c>
      <c r="BM305" s="214" t="s">
        <v>408</v>
      </c>
    </row>
    <row r="306" s="2" customFormat="1">
      <c r="A306" s="36"/>
      <c r="B306" s="37"/>
      <c r="C306" s="38"/>
      <c r="D306" s="216" t="s">
        <v>122</v>
      </c>
      <c r="E306" s="38"/>
      <c r="F306" s="217" t="s">
        <v>409</v>
      </c>
      <c r="G306" s="38"/>
      <c r="H306" s="38"/>
      <c r="I306" s="218"/>
      <c r="J306" s="38"/>
      <c r="K306" s="38"/>
      <c r="L306" s="42"/>
      <c r="M306" s="219"/>
      <c r="N306" s="220"/>
      <c r="O306" s="89"/>
      <c r="P306" s="89"/>
      <c r="Q306" s="89"/>
      <c r="R306" s="89"/>
      <c r="S306" s="89"/>
      <c r="T306" s="90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122</v>
      </c>
      <c r="AU306" s="15" t="s">
        <v>81</v>
      </c>
    </row>
    <row r="307" s="2" customFormat="1">
      <c r="A307" s="36"/>
      <c r="B307" s="37"/>
      <c r="C307" s="38"/>
      <c r="D307" s="221" t="s">
        <v>124</v>
      </c>
      <c r="E307" s="38"/>
      <c r="F307" s="222" t="s">
        <v>410</v>
      </c>
      <c r="G307" s="38"/>
      <c r="H307" s="38"/>
      <c r="I307" s="218"/>
      <c r="J307" s="38"/>
      <c r="K307" s="38"/>
      <c r="L307" s="42"/>
      <c r="M307" s="219"/>
      <c r="N307" s="220"/>
      <c r="O307" s="89"/>
      <c r="P307" s="89"/>
      <c r="Q307" s="89"/>
      <c r="R307" s="89"/>
      <c r="S307" s="89"/>
      <c r="T307" s="90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124</v>
      </c>
      <c r="AU307" s="15" t="s">
        <v>81</v>
      </c>
    </row>
    <row r="308" s="2" customFormat="1" ht="22.2" customHeight="1">
      <c r="A308" s="36"/>
      <c r="B308" s="37"/>
      <c r="C308" s="202" t="s">
        <v>411</v>
      </c>
      <c r="D308" s="202" t="s">
        <v>116</v>
      </c>
      <c r="E308" s="203" t="s">
        <v>412</v>
      </c>
      <c r="F308" s="204" t="s">
        <v>413</v>
      </c>
      <c r="G308" s="205" t="s">
        <v>347</v>
      </c>
      <c r="H308" s="206">
        <v>41.100000000000001</v>
      </c>
      <c r="I308" s="207"/>
      <c r="J308" s="208">
        <f>ROUND(I308*H308,2)</f>
        <v>0</v>
      </c>
      <c r="K308" s="209"/>
      <c r="L308" s="42"/>
      <c r="M308" s="210" t="s">
        <v>1</v>
      </c>
      <c r="N308" s="211" t="s">
        <v>41</v>
      </c>
      <c r="O308" s="89"/>
      <c r="P308" s="212">
        <f>O308*H308</f>
        <v>0</v>
      </c>
      <c r="Q308" s="212">
        <v>0</v>
      </c>
      <c r="R308" s="212">
        <f>Q308*H308</f>
        <v>0</v>
      </c>
      <c r="S308" s="212">
        <v>0.066000000000000003</v>
      </c>
      <c r="T308" s="213">
        <f>S308*H308</f>
        <v>2.7126000000000001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14" t="s">
        <v>120</v>
      </c>
      <c r="AT308" s="214" t="s">
        <v>116</v>
      </c>
      <c r="AU308" s="214" t="s">
        <v>81</v>
      </c>
      <c r="AY308" s="15" t="s">
        <v>115</v>
      </c>
      <c r="BE308" s="215">
        <f>IF(N308="základní",J308,0)</f>
        <v>0</v>
      </c>
      <c r="BF308" s="215">
        <f>IF(N308="snížená",J308,0)</f>
        <v>0</v>
      </c>
      <c r="BG308" s="215">
        <f>IF(N308="zákl. přenesená",J308,0)</f>
        <v>0</v>
      </c>
      <c r="BH308" s="215">
        <f>IF(N308="sníž. přenesená",J308,0)</f>
        <v>0</v>
      </c>
      <c r="BI308" s="215">
        <f>IF(N308="nulová",J308,0)</f>
        <v>0</v>
      </c>
      <c r="BJ308" s="15" t="s">
        <v>81</v>
      </c>
      <c r="BK308" s="215">
        <f>ROUND(I308*H308,2)</f>
        <v>0</v>
      </c>
      <c r="BL308" s="15" t="s">
        <v>120</v>
      </c>
      <c r="BM308" s="214" t="s">
        <v>414</v>
      </c>
    </row>
    <row r="309" s="2" customFormat="1">
      <c r="A309" s="36"/>
      <c r="B309" s="37"/>
      <c r="C309" s="38"/>
      <c r="D309" s="216" t="s">
        <v>122</v>
      </c>
      <c r="E309" s="38"/>
      <c r="F309" s="217" t="s">
        <v>415</v>
      </c>
      <c r="G309" s="38"/>
      <c r="H309" s="38"/>
      <c r="I309" s="218"/>
      <c r="J309" s="38"/>
      <c r="K309" s="38"/>
      <c r="L309" s="42"/>
      <c r="M309" s="219"/>
      <c r="N309" s="220"/>
      <c r="O309" s="89"/>
      <c r="P309" s="89"/>
      <c r="Q309" s="89"/>
      <c r="R309" s="89"/>
      <c r="S309" s="89"/>
      <c r="T309" s="90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122</v>
      </c>
      <c r="AU309" s="15" t="s">
        <v>81</v>
      </c>
    </row>
    <row r="310" s="2" customFormat="1">
      <c r="A310" s="36"/>
      <c r="B310" s="37"/>
      <c r="C310" s="38"/>
      <c r="D310" s="221" t="s">
        <v>124</v>
      </c>
      <c r="E310" s="38"/>
      <c r="F310" s="222" t="s">
        <v>416</v>
      </c>
      <c r="G310" s="38"/>
      <c r="H310" s="38"/>
      <c r="I310" s="218"/>
      <c r="J310" s="38"/>
      <c r="K310" s="38"/>
      <c r="L310" s="42"/>
      <c r="M310" s="219"/>
      <c r="N310" s="220"/>
      <c r="O310" s="89"/>
      <c r="P310" s="89"/>
      <c r="Q310" s="89"/>
      <c r="R310" s="89"/>
      <c r="S310" s="89"/>
      <c r="T310" s="90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124</v>
      </c>
      <c r="AU310" s="15" t="s">
        <v>81</v>
      </c>
    </row>
    <row r="311" s="12" customFormat="1">
      <c r="A311" s="12"/>
      <c r="B311" s="223"/>
      <c r="C311" s="224"/>
      <c r="D311" s="216" t="s">
        <v>126</v>
      </c>
      <c r="E311" s="225" t="s">
        <v>1</v>
      </c>
      <c r="F311" s="226" t="s">
        <v>417</v>
      </c>
      <c r="G311" s="224"/>
      <c r="H311" s="227">
        <v>41.100000000000001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33" t="s">
        <v>126</v>
      </c>
      <c r="AU311" s="233" t="s">
        <v>81</v>
      </c>
      <c r="AV311" s="12" t="s">
        <v>83</v>
      </c>
      <c r="AW311" s="12" t="s">
        <v>32</v>
      </c>
      <c r="AX311" s="12" t="s">
        <v>76</v>
      </c>
      <c r="AY311" s="233" t="s">
        <v>115</v>
      </c>
    </row>
    <row r="312" s="2" customFormat="1" ht="30" customHeight="1">
      <c r="A312" s="36"/>
      <c r="B312" s="37"/>
      <c r="C312" s="202" t="s">
        <v>418</v>
      </c>
      <c r="D312" s="202" t="s">
        <v>116</v>
      </c>
      <c r="E312" s="203" t="s">
        <v>419</v>
      </c>
      <c r="F312" s="204" t="s">
        <v>420</v>
      </c>
      <c r="G312" s="205" t="s">
        <v>347</v>
      </c>
      <c r="H312" s="206">
        <v>245.40000000000001</v>
      </c>
      <c r="I312" s="207"/>
      <c r="J312" s="208">
        <f>ROUND(I312*H312,2)</f>
        <v>0</v>
      </c>
      <c r="K312" s="209"/>
      <c r="L312" s="42"/>
      <c r="M312" s="210" t="s">
        <v>1</v>
      </c>
      <c r="N312" s="211" t="s">
        <v>41</v>
      </c>
      <c r="O312" s="89"/>
      <c r="P312" s="212">
        <f>O312*H312</f>
        <v>0</v>
      </c>
      <c r="Q312" s="212">
        <v>0</v>
      </c>
      <c r="R312" s="212">
        <f>Q312*H312</f>
        <v>0</v>
      </c>
      <c r="S312" s="212">
        <v>0.021999999999999999</v>
      </c>
      <c r="T312" s="213">
        <f>S312*H312</f>
        <v>5.3987999999999996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14" t="s">
        <v>120</v>
      </c>
      <c r="AT312" s="214" t="s">
        <v>116</v>
      </c>
      <c r="AU312" s="214" t="s">
        <v>81</v>
      </c>
      <c r="AY312" s="15" t="s">
        <v>115</v>
      </c>
      <c r="BE312" s="215">
        <f>IF(N312="základní",J312,0)</f>
        <v>0</v>
      </c>
      <c r="BF312" s="215">
        <f>IF(N312="snížená",J312,0)</f>
        <v>0</v>
      </c>
      <c r="BG312" s="215">
        <f>IF(N312="zákl. přenesená",J312,0)</f>
        <v>0</v>
      </c>
      <c r="BH312" s="215">
        <f>IF(N312="sníž. přenesená",J312,0)</f>
        <v>0</v>
      </c>
      <c r="BI312" s="215">
        <f>IF(N312="nulová",J312,0)</f>
        <v>0</v>
      </c>
      <c r="BJ312" s="15" t="s">
        <v>81</v>
      </c>
      <c r="BK312" s="215">
        <f>ROUND(I312*H312,2)</f>
        <v>0</v>
      </c>
      <c r="BL312" s="15" t="s">
        <v>120</v>
      </c>
      <c r="BM312" s="214" t="s">
        <v>421</v>
      </c>
    </row>
    <row r="313" s="2" customFormat="1">
      <c r="A313" s="36"/>
      <c r="B313" s="37"/>
      <c r="C313" s="38"/>
      <c r="D313" s="216" t="s">
        <v>122</v>
      </c>
      <c r="E313" s="38"/>
      <c r="F313" s="217" t="s">
        <v>422</v>
      </c>
      <c r="G313" s="38"/>
      <c r="H313" s="38"/>
      <c r="I313" s="218"/>
      <c r="J313" s="38"/>
      <c r="K313" s="38"/>
      <c r="L313" s="42"/>
      <c r="M313" s="219"/>
      <c r="N313" s="220"/>
      <c r="O313" s="89"/>
      <c r="P313" s="89"/>
      <c r="Q313" s="89"/>
      <c r="R313" s="89"/>
      <c r="S313" s="89"/>
      <c r="T313" s="90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122</v>
      </c>
      <c r="AU313" s="15" t="s">
        <v>81</v>
      </c>
    </row>
    <row r="314" s="2" customFormat="1">
      <c r="A314" s="36"/>
      <c r="B314" s="37"/>
      <c r="C314" s="38"/>
      <c r="D314" s="221" t="s">
        <v>124</v>
      </c>
      <c r="E314" s="38"/>
      <c r="F314" s="222" t="s">
        <v>423</v>
      </c>
      <c r="G314" s="38"/>
      <c r="H314" s="38"/>
      <c r="I314" s="218"/>
      <c r="J314" s="38"/>
      <c r="K314" s="38"/>
      <c r="L314" s="42"/>
      <c r="M314" s="219"/>
      <c r="N314" s="220"/>
      <c r="O314" s="89"/>
      <c r="P314" s="89"/>
      <c r="Q314" s="89"/>
      <c r="R314" s="89"/>
      <c r="S314" s="89"/>
      <c r="T314" s="90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124</v>
      </c>
      <c r="AU314" s="15" t="s">
        <v>81</v>
      </c>
    </row>
    <row r="315" s="12" customFormat="1">
      <c r="A315" s="12"/>
      <c r="B315" s="223"/>
      <c r="C315" s="224"/>
      <c r="D315" s="216" t="s">
        <v>126</v>
      </c>
      <c r="E315" s="225" t="s">
        <v>1</v>
      </c>
      <c r="F315" s="226" t="s">
        <v>424</v>
      </c>
      <c r="G315" s="224"/>
      <c r="H315" s="227">
        <v>245.40000000000001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33" t="s">
        <v>126</v>
      </c>
      <c r="AU315" s="233" t="s">
        <v>81</v>
      </c>
      <c r="AV315" s="12" t="s">
        <v>83</v>
      </c>
      <c r="AW315" s="12" t="s">
        <v>32</v>
      </c>
      <c r="AX315" s="12" t="s">
        <v>76</v>
      </c>
      <c r="AY315" s="233" t="s">
        <v>115</v>
      </c>
    </row>
    <row r="316" s="11" customFormat="1" ht="25.92" customHeight="1">
      <c r="A316" s="11"/>
      <c r="B316" s="188"/>
      <c r="C316" s="189"/>
      <c r="D316" s="190" t="s">
        <v>75</v>
      </c>
      <c r="E316" s="191" t="s">
        <v>425</v>
      </c>
      <c r="F316" s="191" t="s">
        <v>426</v>
      </c>
      <c r="G316" s="189"/>
      <c r="H316" s="189"/>
      <c r="I316" s="192"/>
      <c r="J316" s="193">
        <f>BK316</f>
        <v>0</v>
      </c>
      <c r="K316" s="189"/>
      <c r="L316" s="194"/>
      <c r="M316" s="195"/>
      <c r="N316" s="196"/>
      <c r="O316" s="196"/>
      <c r="P316" s="197">
        <f>SUM(P317:P319)</f>
        <v>0</v>
      </c>
      <c r="Q316" s="196"/>
      <c r="R316" s="197">
        <f>SUM(R317:R319)</f>
        <v>0</v>
      </c>
      <c r="S316" s="196"/>
      <c r="T316" s="198">
        <f>SUM(T317:T319)</f>
        <v>0</v>
      </c>
      <c r="U316" s="11"/>
      <c r="V316" s="11"/>
      <c r="W316" s="11"/>
      <c r="X316" s="11"/>
      <c r="Y316" s="11"/>
      <c r="Z316" s="11"/>
      <c r="AA316" s="11"/>
      <c r="AB316" s="11"/>
      <c r="AC316" s="11"/>
      <c r="AD316" s="11"/>
      <c r="AE316" s="11"/>
      <c r="AR316" s="199" t="s">
        <v>81</v>
      </c>
      <c r="AT316" s="200" t="s">
        <v>75</v>
      </c>
      <c r="AU316" s="200" t="s">
        <v>76</v>
      </c>
      <c r="AY316" s="199" t="s">
        <v>115</v>
      </c>
      <c r="BK316" s="201">
        <f>SUM(BK317:BK319)</f>
        <v>0</v>
      </c>
    </row>
    <row r="317" s="2" customFormat="1" ht="22.2" customHeight="1">
      <c r="A317" s="36"/>
      <c r="B317" s="37"/>
      <c r="C317" s="202" t="s">
        <v>427</v>
      </c>
      <c r="D317" s="202" t="s">
        <v>116</v>
      </c>
      <c r="E317" s="203" t="s">
        <v>428</v>
      </c>
      <c r="F317" s="204" t="s">
        <v>429</v>
      </c>
      <c r="G317" s="205" t="s">
        <v>204</v>
      </c>
      <c r="H317" s="206">
        <v>11.292999999999999</v>
      </c>
      <c r="I317" s="207"/>
      <c r="J317" s="208">
        <f>ROUND(I317*H317,2)</f>
        <v>0</v>
      </c>
      <c r="K317" s="209"/>
      <c r="L317" s="42"/>
      <c r="M317" s="210" t="s">
        <v>1</v>
      </c>
      <c r="N317" s="211" t="s">
        <v>41</v>
      </c>
      <c r="O317" s="89"/>
      <c r="P317" s="212">
        <f>O317*H317</f>
        <v>0</v>
      </c>
      <c r="Q317" s="212">
        <v>0</v>
      </c>
      <c r="R317" s="212">
        <f>Q317*H317</f>
        <v>0</v>
      </c>
      <c r="S317" s="212">
        <v>0</v>
      </c>
      <c r="T317" s="213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14" t="s">
        <v>120</v>
      </c>
      <c r="AT317" s="214" t="s">
        <v>116</v>
      </c>
      <c r="AU317" s="214" t="s">
        <v>81</v>
      </c>
      <c r="AY317" s="15" t="s">
        <v>115</v>
      </c>
      <c r="BE317" s="215">
        <f>IF(N317="základní",J317,0)</f>
        <v>0</v>
      </c>
      <c r="BF317" s="215">
        <f>IF(N317="snížená",J317,0)</f>
        <v>0</v>
      </c>
      <c r="BG317" s="215">
        <f>IF(N317="zákl. přenesená",J317,0)</f>
        <v>0</v>
      </c>
      <c r="BH317" s="215">
        <f>IF(N317="sníž. přenesená",J317,0)</f>
        <v>0</v>
      </c>
      <c r="BI317" s="215">
        <f>IF(N317="nulová",J317,0)</f>
        <v>0</v>
      </c>
      <c r="BJ317" s="15" t="s">
        <v>81</v>
      </c>
      <c r="BK317" s="215">
        <f>ROUND(I317*H317,2)</f>
        <v>0</v>
      </c>
      <c r="BL317" s="15" t="s">
        <v>120</v>
      </c>
      <c r="BM317" s="214" t="s">
        <v>430</v>
      </c>
    </row>
    <row r="318" s="2" customFormat="1">
      <c r="A318" s="36"/>
      <c r="B318" s="37"/>
      <c r="C318" s="38"/>
      <c r="D318" s="216" t="s">
        <v>122</v>
      </c>
      <c r="E318" s="38"/>
      <c r="F318" s="217" t="s">
        <v>431</v>
      </c>
      <c r="G318" s="38"/>
      <c r="H318" s="38"/>
      <c r="I318" s="218"/>
      <c r="J318" s="38"/>
      <c r="K318" s="38"/>
      <c r="L318" s="42"/>
      <c r="M318" s="219"/>
      <c r="N318" s="220"/>
      <c r="O318" s="89"/>
      <c r="P318" s="89"/>
      <c r="Q318" s="89"/>
      <c r="R318" s="89"/>
      <c r="S318" s="89"/>
      <c r="T318" s="90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122</v>
      </c>
      <c r="AU318" s="15" t="s">
        <v>81</v>
      </c>
    </row>
    <row r="319" s="2" customFormat="1">
      <c r="A319" s="36"/>
      <c r="B319" s="37"/>
      <c r="C319" s="38"/>
      <c r="D319" s="221" t="s">
        <v>124</v>
      </c>
      <c r="E319" s="38"/>
      <c r="F319" s="222" t="s">
        <v>432</v>
      </c>
      <c r="G319" s="38"/>
      <c r="H319" s="38"/>
      <c r="I319" s="218"/>
      <c r="J319" s="38"/>
      <c r="K319" s="38"/>
      <c r="L319" s="42"/>
      <c r="M319" s="219"/>
      <c r="N319" s="220"/>
      <c r="O319" s="89"/>
      <c r="P319" s="89"/>
      <c r="Q319" s="89"/>
      <c r="R319" s="89"/>
      <c r="S319" s="89"/>
      <c r="T319" s="90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124</v>
      </c>
      <c r="AU319" s="15" t="s">
        <v>81</v>
      </c>
    </row>
    <row r="320" s="11" customFormat="1" ht="25.92" customHeight="1">
      <c r="A320" s="11"/>
      <c r="B320" s="188"/>
      <c r="C320" s="189"/>
      <c r="D320" s="190" t="s">
        <v>75</v>
      </c>
      <c r="E320" s="191" t="s">
        <v>433</v>
      </c>
      <c r="F320" s="191" t="s">
        <v>434</v>
      </c>
      <c r="G320" s="189"/>
      <c r="H320" s="189"/>
      <c r="I320" s="192"/>
      <c r="J320" s="193">
        <f>BK320</f>
        <v>0</v>
      </c>
      <c r="K320" s="189"/>
      <c r="L320" s="194"/>
      <c r="M320" s="195"/>
      <c r="N320" s="196"/>
      <c r="O320" s="196"/>
      <c r="P320" s="197">
        <f>SUM(P321:P333)</f>
        <v>0</v>
      </c>
      <c r="Q320" s="196"/>
      <c r="R320" s="197">
        <f>SUM(R321:R333)</f>
        <v>0</v>
      </c>
      <c r="S320" s="196"/>
      <c r="T320" s="198">
        <f>SUM(T321:T333)</f>
        <v>0</v>
      </c>
      <c r="U320" s="11"/>
      <c r="V320" s="11"/>
      <c r="W320" s="11"/>
      <c r="X320" s="11"/>
      <c r="Y320" s="11"/>
      <c r="Z320" s="11"/>
      <c r="AA320" s="11"/>
      <c r="AB320" s="11"/>
      <c r="AC320" s="11"/>
      <c r="AD320" s="11"/>
      <c r="AE320" s="11"/>
      <c r="AR320" s="199" t="s">
        <v>81</v>
      </c>
      <c r="AT320" s="200" t="s">
        <v>75</v>
      </c>
      <c r="AU320" s="200" t="s">
        <v>76</v>
      </c>
      <c r="AY320" s="199" t="s">
        <v>115</v>
      </c>
      <c r="BK320" s="201">
        <f>SUM(BK321:BK333)</f>
        <v>0</v>
      </c>
    </row>
    <row r="321" s="2" customFormat="1" ht="22.2" customHeight="1">
      <c r="A321" s="36"/>
      <c r="B321" s="37"/>
      <c r="C321" s="202" t="s">
        <v>435</v>
      </c>
      <c r="D321" s="202" t="s">
        <v>116</v>
      </c>
      <c r="E321" s="203" t="s">
        <v>436</v>
      </c>
      <c r="F321" s="204" t="s">
        <v>437</v>
      </c>
      <c r="G321" s="205" t="s">
        <v>204</v>
      </c>
      <c r="H321" s="206">
        <v>11.055999999999999</v>
      </c>
      <c r="I321" s="207"/>
      <c r="J321" s="208">
        <f>ROUND(I321*H321,2)</f>
        <v>0</v>
      </c>
      <c r="K321" s="209"/>
      <c r="L321" s="42"/>
      <c r="M321" s="210" t="s">
        <v>1</v>
      </c>
      <c r="N321" s="211" t="s">
        <v>41</v>
      </c>
      <c r="O321" s="89"/>
      <c r="P321" s="212">
        <f>O321*H321</f>
        <v>0</v>
      </c>
      <c r="Q321" s="212">
        <v>0</v>
      </c>
      <c r="R321" s="212">
        <f>Q321*H321</f>
        <v>0</v>
      </c>
      <c r="S321" s="212">
        <v>0</v>
      </c>
      <c r="T321" s="213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14" t="s">
        <v>120</v>
      </c>
      <c r="AT321" s="214" t="s">
        <v>116</v>
      </c>
      <c r="AU321" s="214" t="s">
        <v>81</v>
      </c>
      <c r="AY321" s="15" t="s">
        <v>115</v>
      </c>
      <c r="BE321" s="215">
        <f>IF(N321="základní",J321,0)</f>
        <v>0</v>
      </c>
      <c r="BF321" s="215">
        <f>IF(N321="snížená",J321,0)</f>
        <v>0</v>
      </c>
      <c r="BG321" s="215">
        <f>IF(N321="zákl. přenesená",J321,0)</f>
        <v>0</v>
      </c>
      <c r="BH321" s="215">
        <f>IF(N321="sníž. přenesená",J321,0)</f>
        <v>0</v>
      </c>
      <c r="BI321" s="215">
        <f>IF(N321="nulová",J321,0)</f>
        <v>0</v>
      </c>
      <c r="BJ321" s="15" t="s">
        <v>81</v>
      </c>
      <c r="BK321" s="215">
        <f>ROUND(I321*H321,2)</f>
        <v>0</v>
      </c>
      <c r="BL321" s="15" t="s">
        <v>120</v>
      </c>
      <c r="BM321" s="214" t="s">
        <v>438</v>
      </c>
    </row>
    <row r="322" s="2" customFormat="1">
      <c r="A322" s="36"/>
      <c r="B322" s="37"/>
      <c r="C322" s="38"/>
      <c r="D322" s="216" t="s">
        <v>122</v>
      </c>
      <c r="E322" s="38"/>
      <c r="F322" s="217" t="s">
        <v>439</v>
      </c>
      <c r="G322" s="38"/>
      <c r="H322" s="38"/>
      <c r="I322" s="218"/>
      <c r="J322" s="38"/>
      <c r="K322" s="38"/>
      <c r="L322" s="42"/>
      <c r="M322" s="219"/>
      <c r="N322" s="220"/>
      <c r="O322" s="89"/>
      <c r="P322" s="89"/>
      <c r="Q322" s="89"/>
      <c r="R322" s="89"/>
      <c r="S322" s="89"/>
      <c r="T322" s="90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122</v>
      </c>
      <c r="AU322" s="15" t="s">
        <v>81</v>
      </c>
    </row>
    <row r="323" s="2" customFormat="1">
      <c r="A323" s="36"/>
      <c r="B323" s="37"/>
      <c r="C323" s="38"/>
      <c r="D323" s="221" t="s">
        <v>124</v>
      </c>
      <c r="E323" s="38"/>
      <c r="F323" s="222" t="s">
        <v>440</v>
      </c>
      <c r="G323" s="38"/>
      <c r="H323" s="38"/>
      <c r="I323" s="218"/>
      <c r="J323" s="38"/>
      <c r="K323" s="38"/>
      <c r="L323" s="42"/>
      <c r="M323" s="219"/>
      <c r="N323" s="220"/>
      <c r="O323" s="89"/>
      <c r="P323" s="89"/>
      <c r="Q323" s="89"/>
      <c r="R323" s="89"/>
      <c r="S323" s="89"/>
      <c r="T323" s="90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124</v>
      </c>
      <c r="AU323" s="15" t="s">
        <v>81</v>
      </c>
    </row>
    <row r="324" s="2" customFormat="1" ht="22.2" customHeight="1">
      <c r="A324" s="36"/>
      <c r="B324" s="37"/>
      <c r="C324" s="202" t="s">
        <v>441</v>
      </c>
      <c r="D324" s="202" t="s">
        <v>116</v>
      </c>
      <c r="E324" s="203" t="s">
        <v>442</v>
      </c>
      <c r="F324" s="204" t="s">
        <v>443</v>
      </c>
      <c r="G324" s="205" t="s">
        <v>204</v>
      </c>
      <c r="H324" s="206">
        <v>99.504000000000005</v>
      </c>
      <c r="I324" s="207"/>
      <c r="J324" s="208">
        <f>ROUND(I324*H324,2)</f>
        <v>0</v>
      </c>
      <c r="K324" s="209"/>
      <c r="L324" s="42"/>
      <c r="M324" s="210" t="s">
        <v>1</v>
      </c>
      <c r="N324" s="211" t="s">
        <v>41</v>
      </c>
      <c r="O324" s="89"/>
      <c r="P324" s="212">
        <f>O324*H324</f>
        <v>0</v>
      </c>
      <c r="Q324" s="212">
        <v>0</v>
      </c>
      <c r="R324" s="212">
        <f>Q324*H324</f>
        <v>0</v>
      </c>
      <c r="S324" s="212">
        <v>0</v>
      </c>
      <c r="T324" s="213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14" t="s">
        <v>120</v>
      </c>
      <c r="AT324" s="214" t="s">
        <v>116</v>
      </c>
      <c r="AU324" s="214" t="s">
        <v>81</v>
      </c>
      <c r="AY324" s="15" t="s">
        <v>115</v>
      </c>
      <c r="BE324" s="215">
        <f>IF(N324="základní",J324,0)</f>
        <v>0</v>
      </c>
      <c r="BF324" s="215">
        <f>IF(N324="snížená",J324,0)</f>
        <v>0</v>
      </c>
      <c r="BG324" s="215">
        <f>IF(N324="zákl. přenesená",J324,0)</f>
        <v>0</v>
      </c>
      <c r="BH324" s="215">
        <f>IF(N324="sníž. přenesená",J324,0)</f>
        <v>0</v>
      </c>
      <c r="BI324" s="215">
        <f>IF(N324="nulová",J324,0)</f>
        <v>0</v>
      </c>
      <c r="BJ324" s="15" t="s">
        <v>81</v>
      </c>
      <c r="BK324" s="215">
        <f>ROUND(I324*H324,2)</f>
        <v>0</v>
      </c>
      <c r="BL324" s="15" t="s">
        <v>120</v>
      </c>
      <c r="BM324" s="214" t="s">
        <v>444</v>
      </c>
    </row>
    <row r="325" s="2" customFormat="1">
      <c r="A325" s="36"/>
      <c r="B325" s="37"/>
      <c r="C325" s="38"/>
      <c r="D325" s="216" t="s">
        <v>122</v>
      </c>
      <c r="E325" s="38"/>
      <c r="F325" s="217" t="s">
        <v>445</v>
      </c>
      <c r="G325" s="38"/>
      <c r="H325" s="38"/>
      <c r="I325" s="218"/>
      <c r="J325" s="38"/>
      <c r="K325" s="38"/>
      <c r="L325" s="42"/>
      <c r="M325" s="219"/>
      <c r="N325" s="220"/>
      <c r="O325" s="89"/>
      <c r="P325" s="89"/>
      <c r="Q325" s="89"/>
      <c r="R325" s="89"/>
      <c r="S325" s="89"/>
      <c r="T325" s="90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122</v>
      </c>
      <c r="AU325" s="15" t="s">
        <v>81</v>
      </c>
    </row>
    <row r="326" s="2" customFormat="1">
      <c r="A326" s="36"/>
      <c r="B326" s="37"/>
      <c r="C326" s="38"/>
      <c r="D326" s="221" t="s">
        <v>124</v>
      </c>
      <c r="E326" s="38"/>
      <c r="F326" s="222" t="s">
        <v>446</v>
      </c>
      <c r="G326" s="38"/>
      <c r="H326" s="38"/>
      <c r="I326" s="218"/>
      <c r="J326" s="38"/>
      <c r="K326" s="38"/>
      <c r="L326" s="42"/>
      <c r="M326" s="219"/>
      <c r="N326" s="220"/>
      <c r="O326" s="89"/>
      <c r="P326" s="89"/>
      <c r="Q326" s="89"/>
      <c r="R326" s="89"/>
      <c r="S326" s="89"/>
      <c r="T326" s="90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124</v>
      </c>
      <c r="AU326" s="15" t="s">
        <v>81</v>
      </c>
    </row>
    <row r="327" s="12" customFormat="1">
      <c r="A327" s="12"/>
      <c r="B327" s="223"/>
      <c r="C327" s="224"/>
      <c r="D327" s="216" t="s">
        <v>126</v>
      </c>
      <c r="E327" s="224"/>
      <c r="F327" s="226" t="s">
        <v>447</v>
      </c>
      <c r="G327" s="224"/>
      <c r="H327" s="227">
        <v>99.504000000000005</v>
      </c>
      <c r="I327" s="228"/>
      <c r="J327" s="224"/>
      <c r="K327" s="224"/>
      <c r="L327" s="229"/>
      <c r="M327" s="230"/>
      <c r="N327" s="231"/>
      <c r="O327" s="231"/>
      <c r="P327" s="231"/>
      <c r="Q327" s="231"/>
      <c r="R327" s="231"/>
      <c r="S327" s="231"/>
      <c r="T327" s="23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T327" s="233" t="s">
        <v>126</v>
      </c>
      <c r="AU327" s="233" t="s">
        <v>81</v>
      </c>
      <c r="AV327" s="12" t="s">
        <v>83</v>
      </c>
      <c r="AW327" s="12" t="s">
        <v>4</v>
      </c>
      <c r="AX327" s="12" t="s">
        <v>81</v>
      </c>
      <c r="AY327" s="233" t="s">
        <v>115</v>
      </c>
    </row>
    <row r="328" s="2" customFormat="1" ht="34.8" customHeight="1">
      <c r="A328" s="36"/>
      <c r="B328" s="37"/>
      <c r="C328" s="202" t="s">
        <v>448</v>
      </c>
      <c r="D328" s="202" t="s">
        <v>116</v>
      </c>
      <c r="E328" s="203" t="s">
        <v>449</v>
      </c>
      <c r="F328" s="204" t="s">
        <v>450</v>
      </c>
      <c r="G328" s="205" t="s">
        <v>204</v>
      </c>
      <c r="H328" s="206">
        <v>10.491</v>
      </c>
      <c r="I328" s="207"/>
      <c r="J328" s="208">
        <f>ROUND(I328*H328,2)</f>
        <v>0</v>
      </c>
      <c r="K328" s="209"/>
      <c r="L328" s="42"/>
      <c r="M328" s="210" t="s">
        <v>1</v>
      </c>
      <c r="N328" s="211" t="s">
        <v>41</v>
      </c>
      <c r="O328" s="89"/>
      <c r="P328" s="212">
        <f>O328*H328</f>
        <v>0</v>
      </c>
      <c r="Q328" s="212">
        <v>0</v>
      </c>
      <c r="R328" s="212">
        <f>Q328*H328</f>
        <v>0</v>
      </c>
      <c r="S328" s="212">
        <v>0</v>
      </c>
      <c r="T328" s="213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14" t="s">
        <v>120</v>
      </c>
      <c r="AT328" s="214" t="s">
        <v>116</v>
      </c>
      <c r="AU328" s="214" t="s">
        <v>81</v>
      </c>
      <c r="AY328" s="15" t="s">
        <v>115</v>
      </c>
      <c r="BE328" s="215">
        <f>IF(N328="základní",J328,0)</f>
        <v>0</v>
      </c>
      <c r="BF328" s="215">
        <f>IF(N328="snížená",J328,0)</f>
        <v>0</v>
      </c>
      <c r="BG328" s="215">
        <f>IF(N328="zákl. přenesená",J328,0)</f>
        <v>0</v>
      </c>
      <c r="BH328" s="215">
        <f>IF(N328="sníž. přenesená",J328,0)</f>
        <v>0</v>
      </c>
      <c r="BI328" s="215">
        <f>IF(N328="nulová",J328,0)</f>
        <v>0</v>
      </c>
      <c r="BJ328" s="15" t="s">
        <v>81</v>
      </c>
      <c r="BK328" s="215">
        <f>ROUND(I328*H328,2)</f>
        <v>0</v>
      </c>
      <c r="BL328" s="15" t="s">
        <v>120</v>
      </c>
      <c r="BM328" s="214" t="s">
        <v>451</v>
      </c>
    </row>
    <row r="329" s="2" customFormat="1">
      <c r="A329" s="36"/>
      <c r="B329" s="37"/>
      <c r="C329" s="38"/>
      <c r="D329" s="216" t="s">
        <v>122</v>
      </c>
      <c r="E329" s="38"/>
      <c r="F329" s="217" t="s">
        <v>452</v>
      </c>
      <c r="G329" s="38"/>
      <c r="H329" s="38"/>
      <c r="I329" s="218"/>
      <c r="J329" s="38"/>
      <c r="K329" s="38"/>
      <c r="L329" s="42"/>
      <c r="M329" s="219"/>
      <c r="N329" s="220"/>
      <c r="O329" s="89"/>
      <c r="P329" s="89"/>
      <c r="Q329" s="89"/>
      <c r="R329" s="89"/>
      <c r="S329" s="89"/>
      <c r="T329" s="90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122</v>
      </c>
      <c r="AU329" s="15" t="s">
        <v>81</v>
      </c>
    </row>
    <row r="330" s="2" customFormat="1">
      <c r="A330" s="36"/>
      <c r="B330" s="37"/>
      <c r="C330" s="38"/>
      <c r="D330" s="221" t="s">
        <v>124</v>
      </c>
      <c r="E330" s="38"/>
      <c r="F330" s="222" t="s">
        <v>453</v>
      </c>
      <c r="G330" s="38"/>
      <c r="H330" s="38"/>
      <c r="I330" s="218"/>
      <c r="J330" s="38"/>
      <c r="K330" s="38"/>
      <c r="L330" s="42"/>
      <c r="M330" s="219"/>
      <c r="N330" s="220"/>
      <c r="O330" s="89"/>
      <c r="P330" s="89"/>
      <c r="Q330" s="89"/>
      <c r="R330" s="89"/>
      <c r="S330" s="89"/>
      <c r="T330" s="90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124</v>
      </c>
      <c r="AU330" s="15" t="s">
        <v>81</v>
      </c>
    </row>
    <row r="331" s="2" customFormat="1" ht="34.8" customHeight="1">
      <c r="A331" s="36"/>
      <c r="B331" s="37"/>
      <c r="C331" s="202" t="s">
        <v>454</v>
      </c>
      <c r="D331" s="202" t="s">
        <v>116</v>
      </c>
      <c r="E331" s="203" t="s">
        <v>455</v>
      </c>
      <c r="F331" s="204" t="s">
        <v>456</v>
      </c>
      <c r="G331" s="205" t="s">
        <v>204</v>
      </c>
      <c r="H331" s="206">
        <v>0.56499999999999995</v>
      </c>
      <c r="I331" s="207"/>
      <c r="J331" s="208">
        <f>ROUND(I331*H331,2)</f>
        <v>0</v>
      </c>
      <c r="K331" s="209"/>
      <c r="L331" s="42"/>
      <c r="M331" s="210" t="s">
        <v>1</v>
      </c>
      <c r="N331" s="211" t="s">
        <v>41</v>
      </c>
      <c r="O331" s="89"/>
      <c r="P331" s="212">
        <f>O331*H331</f>
        <v>0</v>
      </c>
      <c r="Q331" s="212">
        <v>0</v>
      </c>
      <c r="R331" s="212">
        <f>Q331*H331</f>
        <v>0</v>
      </c>
      <c r="S331" s="212">
        <v>0</v>
      </c>
      <c r="T331" s="213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14" t="s">
        <v>120</v>
      </c>
      <c r="AT331" s="214" t="s">
        <v>116</v>
      </c>
      <c r="AU331" s="214" t="s">
        <v>81</v>
      </c>
      <c r="AY331" s="15" t="s">
        <v>115</v>
      </c>
      <c r="BE331" s="215">
        <f>IF(N331="základní",J331,0)</f>
        <v>0</v>
      </c>
      <c r="BF331" s="215">
        <f>IF(N331="snížená",J331,0)</f>
        <v>0</v>
      </c>
      <c r="BG331" s="215">
        <f>IF(N331="zákl. přenesená",J331,0)</f>
        <v>0</v>
      </c>
      <c r="BH331" s="215">
        <f>IF(N331="sníž. přenesená",J331,0)</f>
        <v>0</v>
      </c>
      <c r="BI331" s="215">
        <f>IF(N331="nulová",J331,0)</f>
        <v>0</v>
      </c>
      <c r="BJ331" s="15" t="s">
        <v>81</v>
      </c>
      <c r="BK331" s="215">
        <f>ROUND(I331*H331,2)</f>
        <v>0</v>
      </c>
      <c r="BL331" s="15" t="s">
        <v>120</v>
      </c>
      <c r="BM331" s="214" t="s">
        <v>457</v>
      </c>
    </row>
    <row r="332" s="2" customFormat="1">
      <c r="A332" s="36"/>
      <c r="B332" s="37"/>
      <c r="C332" s="38"/>
      <c r="D332" s="216" t="s">
        <v>122</v>
      </c>
      <c r="E332" s="38"/>
      <c r="F332" s="217" t="s">
        <v>458</v>
      </c>
      <c r="G332" s="38"/>
      <c r="H332" s="38"/>
      <c r="I332" s="218"/>
      <c r="J332" s="38"/>
      <c r="K332" s="38"/>
      <c r="L332" s="42"/>
      <c r="M332" s="219"/>
      <c r="N332" s="220"/>
      <c r="O332" s="89"/>
      <c r="P332" s="89"/>
      <c r="Q332" s="89"/>
      <c r="R332" s="89"/>
      <c r="S332" s="89"/>
      <c r="T332" s="90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5" t="s">
        <v>122</v>
      </c>
      <c r="AU332" s="15" t="s">
        <v>81</v>
      </c>
    </row>
    <row r="333" s="2" customFormat="1">
      <c r="A333" s="36"/>
      <c r="B333" s="37"/>
      <c r="C333" s="38"/>
      <c r="D333" s="221" t="s">
        <v>124</v>
      </c>
      <c r="E333" s="38"/>
      <c r="F333" s="222" t="s">
        <v>459</v>
      </c>
      <c r="G333" s="38"/>
      <c r="H333" s="38"/>
      <c r="I333" s="218"/>
      <c r="J333" s="38"/>
      <c r="K333" s="38"/>
      <c r="L333" s="42"/>
      <c r="M333" s="219"/>
      <c r="N333" s="220"/>
      <c r="O333" s="89"/>
      <c r="P333" s="89"/>
      <c r="Q333" s="89"/>
      <c r="R333" s="89"/>
      <c r="S333" s="89"/>
      <c r="T333" s="90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124</v>
      </c>
      <c r="AU333" s="15" t="s">
        <v>81</v>
      </c>
    </row>
    <row r="334" s="11" customFormat="1" ht="25.92" customHeight="1">
      <c r="A334" s="11"/>
      <c r="B334" s="188"/>
      <c r="C334" s="189"/>
      <c r="D334" s="190" t="s">
        <v>75</v>
      </c>
      <c r="E334" s="191" t="s">
        <v>460</v>
      </c>
      <c r="F334" s="191" t="s">
        <v>461</v>
      </c>
      <c r="G334" s="189"/>
      <c r="H334" s="189"/>
      <c r="I334" s="192"/>
      <c r="J334" s="193">
        <f>BK334</f>
        <v>0</v>
      </c>
      <c r="K334" s="189"/>
      <c r="L334" s="194"/>
      <c r="M334" s="195"/>
      <c r="N334" s="196"/>
      <c r="O334" s="196"/>
      <c r="P334" s="197">
        <f>SUM(P335:P367)</f>
        <v>0</v>
      </c>
      <c r="Q334" s="196"/>
      <c r="R334" s="197">
        <f>SUM(R335:R367)</f>
        <v>0.79837000000000002</v>
      </c>
      <c r="S334" s="196"/>
      <c r="T334" s="198">
        <f>SUM(T335:T367)</f>
        <v>0.56499999999999995</v>
      </c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R334" s="199" t="s">
        <v>83</v>
      </c>
      <c r="AT334" s="200" t="s">
        <v>75</v>
      </c>
      <c r="AU334" s="200" t="s">
        <v>76</v>
      </c>
      <c r="AY334" s="199" t="s">
        <v>115</v>
      </c>
      <c r="BK334" s="201">
        <f>SUM(BK335:BK367)</f>
        <v>0</v>
      </c>
    </row>
    <row r="335" s="2" customFormat="1" ht="14.4" customHeight="1">
      <c r="A335" s="36"/>
      <c r="B335" s="37"/>
      <c r="C335" s="202" t="s">
        <v>310</v>
      </c>
      <c r="D335" s="202" t="s">
        <v>116</v>
      </c>
      <c r="E335" s="203" t="s">
        <v>462</v>
      </c>
      <c r="F335" s="204" t="s">
        <v>463</v>
      </c>
      <c r="G335" s="205" t="s">
        <v>347</v>
      </c>
      <c r="H335" s="206">
        <v>5</v>
      </c>
      <c r="I335" s="207"/>
      <c r="J335" s="208">
        <f>ROUND(I335*H335,2)</f>
        <v>0</v>
      </c>
      <c r="K335" s="209"/>
      <c r="L335" s="42"/>
      <c r="M335" s="210" t="s">
        <v>1</v>
      </c>
      <c r="N335" s="211" t="s">
        <v>41</v>
      </c>
      <c r="O335" s="89"/>
      <c r="P335" s="212">
        <f>O335*H335</f>
        <v>0</v>
      </c>
      <c r="Q335" s="212">
        <v>0.00142</v>
      </c>
      <c r="R335" s="212">
        <f>Q335*H335</f>
        <v>0.0071000000000000004</v>
      </c>
      <c r="S335" s="212">
        <v>0</v>
      </c>
      <c r="T335" s="213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14" t="s">
        <v>262</v>
      </c>
      <c r="AT335" s="214" t="s">
        <v>116</v>
      </c>
      <c r="AU335" s="214" t="s">
        <v>81</v>
      </c>
      <c r="AY335" s="15" t="s">
        <v>115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5" t="s">
        <v>81</v>
      </c>
      <c r="BK335" s="215">
        <f>ROUND(I335*H335,2)</f>
        <v>0</v>
      </c>
      <c r="BL335" s="15" t="s">
        <v>262</v>
      </c>
      <c r="BM335" s="214" t="s">
        <v>464</v>
      </c>
    </row>
    <row r="336" s="2" customFormat="1">
      <c r="A336" s="36"/>
      <c r="B336" s="37"/>
      <c r="C336" s="38"/>
      <c r="D336" s="216" t="s">
        <v>122</v>
      </c>
      <c r="E336" s="38"/>
      <c r="F336" s="217" t="s">
        <v>465</v>
      </c>
      <c r="G336" s="38"/>
      <c r="H336" s="38"/>
      <c r="I336" s="218"/>
      <c r="J336" s="38"/>
      <c r="K336" s="38"/>
      <c r="L336" s="42"/>
      <c r="M336" s="219"/>
      <c r="N336" s="220"/>
      <c r="O336" s="89"/>
      <c r="P336" s="89"/>
      <c r="Q336" s="89"/>
      <c r="R336" s="89"/>
      <c r="S336" s="89"/>
      <c r="T336" s="90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5" t="s">
        <v>122</v>
      </c>
      <c r="AU336" s="15" t="s">
        <v>81</v>
      </c>
    </row>
    <row r="337" s="2" customFormat="1">
      <c r="A337" s="36"/>
      <c r="B337" s="37"/>
      <c r="C337" s="38"/>
      <c r="D337" s="221" t="s">
        <v>124</v>
      </c>
      <c r="E337" s="38"/>
      <c r="F337" s="222" t="s">
        <v>466</v>
      </c>
      <c r="G337" s="38"/>
      <c r="H337" s="38"/>
      <c r="I337" s="218"/>
      <c r="J337" s="38"/>
      <c r="K337" s="38"/>
      <c r="L337" s="42"/>
      <c r="M337" s="219"/>
      <c r="N337" s="220"/>
      <c r="O337" s="89"/>
      <c r="P337" s="89"/>
      <c r="Q337" s="89"/>
      <c r="R337" s="89"/>
      <c r="S337" s="89"/>
      <c r="T337" s="90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124</v>
      </c>
      <c r="AU337" s="15" t="s">
        <v>81</v>
      </c>
    </row>
    <row r="338" s="2" customFormat="1" ht="14.4" customHeight="1">
      <c r="A338" s="36"/>
      <c r="B338" s="37"/>
      <c r="C338" s="202" t="s">
        <v>467</v>
      </c>
      <c r="D338" s="202" t="s">
        <v>116</v>
      </c>
      <c r="E338" s="203" t="s">
        <v>468</v>
      </c>
      <c r="F338" s="204" t="s">
        <v>469</v>
      </c>
      <c r="G338" s="205" t="s">
        <v>347</v>
      </c>
      <c r="H338" s="206">
        <v>19</v>
      </c>
      <c r="I338" s="207"/>
      <c r="J338" s="208">
        <f>ROUND(I338*H338,2)</f>
        <v>0</v>
      </c>
      <c r="K338" s="209"/>
      <c r="L338" s="42"/>
      <c r="M338" s="210" t="s">
        <v>1</v>
      </c>
      <c r="N338" s="211" t="s">
        <v>41</v>
      </c>
      <c r="O338" s="89"/>
      <c r="P338" s="212">
        <f>O338*H338</f>
        <v>0</v>
      </c>
      <c r="Q338" s="212">
        <v>0.0074400000000000004</v>
      </c>
      <c r="R338" s="212">
        <f>Q338*H338</f>
        <v>0.14136000000000001</v>
      </c>
      <c r="S338" s="212">
        <v>0</v>
      </c>
      <c r="T338" s="213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14" t="s">
        <v>262</v>
      </c>
      <c r="AT338" s="214" t="s">
        <v>116</v>
      </c>
      <c r="AU338" s="214" t="s">
        <v>81</v>
      </c>
      <c r="AY338" s="15" t="s">
        <v>115</v>
      </c>
      <c r="BE338" s="215">
        <f>IF(N338="základní",J338,0)</f>
        <v>0</v>
      </c>
      <c r="BF338" s="215">
        <f>IF(N338="snížená",J338,0)</f>
        <v>0</v>
      </c>
      <c r="BG338" s="215">
        <f>IF(N338="zákl. přenesená",J338,0)</f>
        <v>0</v>
      </c>
      <c r="BH338" s="215">
        <f>IF(N338="sníž. přenesená",J338,0)</f>
        <v>0</v>
      </c>
      <c r="BI338" s="215">
        <f>IF(N338="nulová",J338,0)</f>
        <v>0</v>
      </c>
      <c r="BJ338" s="15" t="s">
        <v>81</v>
      </c>
      <c r="BK338" s="215">
        <f>ROUND(I338*H338,2)</f>
        <v>0</v>
      </c>
      <c r="BL338" s="15" t="s">
        <v>262</v>
      </c>
      <c r="BM338" s="214" t="s">
        <v>470</v>
      </c>
    </row>
    <row r="339" s="2" customFormat="1">
      <c r="A339" s="36"/>
      <c r="B339" s="37"/>
      <c r="C339" s="38"/>
      <c r="D339" s="216" t="s">
        <v>122</v>
      </c>
      <c r="E339" s="38"/>
      <c r="F339" s="217" t="s">
        <v>471</v>
      </c>
      <c r="G339" s="38"/>
      <c r="H339" s="38"/>
      <c r="I339" s="218"/>
      <c r="J339" s="38"/>
      <c r="K339" s="38"/>
      <c r="L339" s="42"/>
      <c r="M339" s="219"/>
      <c r="N339" s="220"/>
      <c r="O339" s="89"/>
      <c r="P339" s="89"/>
      <c r="Q339" s="89"/>
      <c r="R339" s="89"/>
      <c r="S339" s="89"/>
      <c r="T339" s="90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122</v>
      </c>
      <c r="AU339" s="15" t="s">
        <v>81</v>
      </c>
    </row>
    <row r="340" s="2" customFormat="1">
      <c r="A340" s="36"/>
      <c r="B340" s="37"/>
      <c r="C340" s="38"/>
      <c r="D340" s="221" t="s">
        <v>124</v>
      </c>
      <c r="E340" s="38"/>
      <c r="F340" s="222" t="s">
        <v>472</v>
      </c>
      <c r="G340" s="38"/>
      <c r="H340" s="38"/>
      <c r="I340" s="218"/>
      <c r="J340" s="38"/>
      <c r="K340" s="38"/>
      <c r="L340" s="42"/>
      <c r="M340" s="219"/>
      <c r="N340" s="220"/>
      <c r="O340" s="89"/>
      <c r="P340" s="89"/>
      <c r="Q340" s="89"/>
      <c r="R340" s="89"/>
      <c r="S340" s="89"/>
      <c r="T340" s="90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5" t="s">
        <v>124</v>
      </c>
      <c r="AU340" s="15" t="s">
        <v>81</v>
      </c>
    </row>
    <row r="341" s="2" customFormat="1" ht="14.4" customHeight="1">
      <c r="A341" s="36"/>
      <c r="B341" s="37"/>
      <c r="C341" s="202" t="s">
        <v>473</v>
      </c>
      <c r="D341" s="202" t="s">
        <v>116</v>
      </c>
      <c r="E341" s="203" t="s">
        <v>474</v>
      </c>
      <c r="F341" s="204" t="s">
        <v>475</v>
      </c>
      <c r="G341" s="205" t="s">
        <v>347</v>
      </c>
      <c r="H341" s="206">
        <v>41</v>
      </c>
      <c r="I341" s="207"/>
      <c r="J341" s="208">
        <f>ROUND(I341*H341,2)</f>
        <v>0</v>
      </c>
      <c r="K341" s="209"/>
      <c r="L341" s="42"/>
      <c r="M341" s="210" t="s">
        <v>1</v>
      </c>
      <c r="N341" s="211" t="s">
        <v>41</v>
      </c>
      <c r="O341" s="89"/>
      <c r="P341" s="212">
        <f>O341*H341</f>
        <v>0</v>
      </c>
      <c r="Q341" s="212">
        <v>0.012319999999999999</v>
      </c>
      <c r="R341" s="212">
        <f>Q341*H341</f>
        <v>0.50512000000000001</v>
      </c>
      <c r="S341" s="212">
        <v>0</v>
      </c>
      <c r="T341" s="213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14" t="s">
        <v>262</v>
      </c>
      <c r="AT341" s="214" t="s">
        <v>116</v>
      </c>
      <c r="AU341" s="214" t="s">
        <v>81</v>
      </c>
      <c r="AY341" s="15" t="s">
        <v>115</v>
      </c>
      <c r="BE341" s="215">
        <f>IF(N341="základní",J341,0)</f>
        <v>0</v>
      </c>
      <c r="BF341" s="215">
        <f>IF(N341="snížená",J341,0)</f>
        <v>0</v>
      </c>
      <c r="BG341" s="215">
        <f>IF(N341="zákl. přenesená",J341,0)</f>
        <v>0</v>
      </c>
      <c r="BH341" s="215">
        <f>IF(N341="sníž. přenesená",J341,0)</f>
        <v>0</v>
      </c>
      <c r="BI341" s="215">
        <f>IF(N341="nulová",J341,0)</f>
        <v>0</v>
      </c>
      <c r="BJ341" s="15" t="s">
        <v>81</v>
      </c>
      <c r="BK341" s="215">
        <f>ROUND(I341*H341,2)</f>
        <v>0</v>
      </c>
      <c r="BL341" s="15" t="s">
        <v>262</v>
      </c>
      <c r="BM341" s="214" t="s">
        <v>476</v>
      </c>
    </row>
    <row r="342" s="2" customFormat="1">
      <c r="A342" s="36"/>
      <c r="B342" s="37"/>
      <c r="C342" s="38"/>
      <c r="D342" s="216" t="s">
        <v>122</v>
      </c>
      <c r="E342" s="38"/>
      <c r="F342" s="217" t="s">
        <v>477</v>
      </c>
      <c r="G342" s="38"/>
      <c r="H342" s="38"/>
      <c r="I342" s="218"/>
      <c r="J342" s="38"/>
      <c r="K342" s="38"/>
      <c r="L342" s="42"/>
      <c r="M342" s="219"/>
      <c r="N342" s="220"/>
      <c r="O342" s="89"/>
      <c r="P342" s="89"/>
      <c r="Q342" s="89"/>
      <c r="R342" s="89"/>
      <c r="S342" s="89"/>
      <c r="T342" s="90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122</v>
      </c>
      <c r="AU342" s="15" t="s">
        <v>81</v>
      </c>
    </row>
    <row r="343" s="2" customFormat="1">
      <c r="A343" s="36"/>
      <c r="B343" s="37"/>
      <c r="C343" s="38"/>
      <c r="D343" s="221" t="s">
        <v>124</v>
      </c>
      <c r="E343" s="38"/>
      <c r="F343" s="222" t="s">
        <v>478</v>
      </c>
      <c r="G343" s="38"/>
      <c r="H343" s="38"/>
      <c r="I343" s="218"/>
      <c r="J343" s="38"/>
      <c r="K343" s="38"/>
      <c r="L343" s="42"/>
      <c r="M343" s="219"/>
      <c r="N343" s="220"/>
      <c r="O343" s="89"/>
      <c r="P343" s="89"/>
      <c r="Q343" s="89"/>
      <c r="R343" s="89"/>
      <c r="S343" s="89"/>
      <c r="T343" s="90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5" t="s">
        <v>124</v>
      </c>
      <c r="AU343" s="15" t="s">
        <v>81</v>
      </c>
    </row>
    <row r="344" s="2" customFormat="1" ht="14.4" customHeight="1">
      <c r="A344" s="36"/>
      <c r="B344" s="37"/>
      <c r="C344" s="202" t="s">
        <v>479</v>
      </c>
      <c r="D344" s="202" t="s">
        <v>116</v>
      </c>
      <c r="E344" s="203" t="s">
        <v>480</v>
      </c>
      <c r="F344" s="204" t="s">
        <v>481</v>
      </c>
      <c r="G344" s="205" t="s">
        <v>347</v>
      </c>
      <c r="H344" s="206">
        <v>7</v>
      </c>
      <c r="I344" s="207"/>
      <c r="J344" s="208">
        <f>ROUND(I344*H344,2)</f>
        <v>0</v>
      </c>
      <c r="K344" s="209"/>
      <c r="L344" s="42"/>
      <c r="M344" s="210" t="s">
        <v>1</v>
      </c>
      <c r="N344" s="211" t="s">
        <v>41</v>
      </c>
      <c r="O344" s="89"/>
      <c r="P344" s="212">
        <f>O344*H344</f>
        <v>0</v>
      </c>
      <c r="Q344" s="212">
        <v>0.01975</v>
      </c>
      <c r="R344" s="212">
        <f>Q344*H344</f>
        <v>0.13825000000000001</v>
      </c>
      <c r="S344" s="212">
        <v>0</v>
      </c>
      <c r="T344" s="213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14" t="s">
        <v>262</v>
      </c>
      <c r="AT344" s="214" t="s">
        <v>116</v>
      </c>
      <c r="AU344" s="214" t="s">
        <v>81</v>
      </c>
      <c r="AY344" s="15" t="s">
        <v>115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5" t="s">
        <v>81</v>
      </c>
      <c r="BK344" s="215">
        <f>ROUND(I344*H344,2)</f>
        <v>0</v>
      </c>
      <c r="BL344" s="15" t="s">
        <v>262</v>
      </c>
      <c r="BM344" s="214" t="s">
        <v>482</v>
      </c>
    </row>
    <row r="345" s="2" customFormat="1">
      <c r="A345" s="36"/>
      <c r="B345" s="37"/>
      <c r="C345" s="38"/>
      <c r="D345" s="216" t="s">
        <v>122</v>
      </c>
      <c r="E345" s="38"/>
      <c r="F345" s="217" t="s">
        <v>483</v>
      </c>
      <c r="G345" s="38"/>
      <c r="H345" s="38"/>
      <c r="I345" s="218"/>
      <c r="J345" s="38"/>
      <c r="K345" s="38"/>
      <c r="L345" s="42"/>
      <c r="M345" s="219"/>
      <c r="N345" s="220"/>
      <c r="O345" s="89"/>
      <c r="P345" s="89"/>
      <c r="Q345" s="89"/>
      <c r="R345" s="89"/>
      <c r="S345" s="89"/>
      <c r="T345" s="90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122</v>
      </c>
      <c r="AU345" s="15" t="s">
        <v>81</v>
      </c>
    </row>
    <row r="346" s="2" customFormat="1">
      <c r="A346" s="36"/>
      <c r="B346" s="37"/>
      <c r="C346" s="38"/>
      <c r="D346" s="221" t="s">
        <v>124</v>
      </c>
      <c r="E346" s="38"/>
      <c r="F346" s="222" t="s">
        <v>484</v>
      </c>
      <c r="G346" s="38"/>
      <c r="H346" s="38"/>
      <c r="I346" s="218"/>
      <c r="J346" s="38"/>
      <c r="K346" s="38"/>
      <c r="L346" s="42"/>
      <c r="M346" s="219"/>
      <c r="N346" s="220"/>
      <c r="O346" s="89"/>
      <c r="P346" s="89"/>
      <c r="Q346" s="89"/>
      <c r="R346" s="89"/>
      <c r="S346" s="89"/>
      <c r="T346" s="90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5" t="s">
        <v>124</v>
      </c>
      <c r="AU346" s="15" t="s">
        <v>81</v>
      </c>
    </row>
    <row r="347" s="2" customFormat="1" ht="22.2" customHeight="1">
      <c r="A347" s="36"/>
      <c r="B347" s="37"/>
      <c r="C347" s="202" t="s">
        <v>485</v>
      </c>
      <c r="D347" s="202" t="s">
        <v>116</v>
      </c>
      <c r="E347" s="203" t="s">
        <v>486</v>
      </c>
      <c r="F347" s="204" t="s">
        <v>487</v>
      </c>
      <c r="G347" s="205" t="s">
        <v>295</v>
      </c>
      <c r="H347" s="206">
        <v>2</v>
      </c>
      <c r="I347" s="207"/>
      <c r="J347" s="208">
        <f>ROUND(I347*H347,2)</f>
        <v>0</v>
      </c>
      <c r="K347" s="209"/>
      <c r="L347" s="42"/>
      <c r="M347" s="210" t="s">
        <v>1</v>
      </c>
      <c r="N347" s="211" t="s">
        <v>41</v>
      </c>
      <c r="O347" s="89"/>
      <c r="P347" s="212">
        <f>O347*H347</f>
        <v>0</v>
      </c>
      <c r="Q347" s="212">
        <v>0.0032699999999999999</v>
      </c>
      <c r="R347" s="212">
        <f>Q347*H347</f>
        <v>0.0065399999999999998</v>
      </c>
      <c r="S347" s="212">
        <v>0</v>
      </c>
      <c r="T347" s="213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14" t="s">
        <v>262</v>
      </c>
      <c r="AT347" s="214" t="s">
        <v>116</v>
      </c>
      <c r="AU347" s="214" t="s">
        <v>81</v>
      </c>
      <c r="AY347" s="15" t="s">
        <v>115</v>
      </c>
      <c r="BE347" s="215">
        <f>IF(N347="základní",J347,0)</f>
        <v>0</v>
      </c>
      <c r="BF347" s="215">
        <f>IF(N347="snížená",J347,0)</f>
        <v>0</v>
      </c>
      <c r="BG347" s="215">
        <f>IF(N347="zákl. přenesená",J347,0)</f>
        <v>0</v>
      </c>
      <c r="BH347" s="215">
        <f>IF(N347="sníž. přenesená",J347,0)</f>
        <v>0</v>
      </c>
      <c r="BI347" s="215">
        <f>IF(N347="nulová",J347,0)</f>
        <v>0</v>
      </c>
      <c r="BJ347" s="15" t="s">
        <v>81</v>
      </c>
      <c r="BK347" s="215">
        <f>ROUND(I347*H347,2)</f>
        <v>0</v>
      </c>
      <c r="BL347" s="15" t="s">
        <v>262</v>
      </c>
      <c r="BM347" s="214" t="s">
        <v>488</v>
      </c>
    </row>
    <row r="348" s="2" customFormat="1">
      <c r="A348" s="36"/>
      <c r="B348" s="37"/>
      <c r="C348" s="38"/>
      <c r="D348" s="216" t="s">
        <v>122</v>
      </c>
      <c r="E348" s="38"/>
      <c r="F348" s="217" t="s">
        <v>489</v>
      </c>
      <c r="G348" s="38"/>
      <c r="H348" s="38"/>
      <c r="I348" s="218"/>
      <c r="J348" s="38"/>
      <c r="K348" s="38"/>
      <c r="L348" s="42"/>
      <c r="M348" s="219"/>
      <c r="N348" s="220"/>
      <c r="O348" s="89"/>
      <c r="P348" s="89"/>
      <c r="Q348" s="89"/>
      <c r="R348" s="89"/>
      <c r="S348" s="89"/>
      <c r="T348" s="90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5" t="s">
        <v>122</v>
      </c>
      <c r="AU348" s="15" t="s">
        <v>81</v>
      </c>
    </row>
    <row r="349" s="2" customFormat="1">
      <c r="A349" s="36"/>
      <c r="B349" s="37"/>
      <c r="C349" s="38"/>
      <c r="D349" s="221" t="s">
        <v>124</v>
      </c>
      <c r="E349" s="38"/>
      <c r="F349" s="222" t="s">
        <v>490</v>
      </c>
      <c r="G349" s="38"/>
      <c r="H349" s="38"/>
      <c r="I349" s="218"/>
      <c r="J349" s="38"/>
      <c r="K349" s="38"/>
      <c r="L349" s="42"/>
      <c r="M349" s="219"/>
      <c r="N349" s="220"/>
      <c r="O349" s="89"/>
      <c r="P349" s="89"/>
      <c r="Q349" s="89"/>
      <c r="R349" s="89"/>
      <c r="S349" s="89"/>
      <c r="T349" s="90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124</v>
      </c>
      <c r="AU349" s="15" t="s">
        <v>81</v>
      </c>
    </row>
    <row r="350" s="2" customFormat="1" ht="19.8" customHeight="1">
      <c r="A350" s="36"/>
      <c r="B350" s="37"/>
      <c r="C350" s="202" t="s">
        <v>491</v>
      </c>
      <c r="D350" s="202" t="s">
        <v>116</v>
      </c>
      <c r="E350" s="203" t="s">
        <v>492</v>
      </c>
      <c r="F350" s="204" t="s">
        <v>493</v>
      </c>
      <c r="G350" s="205" t="s">
        <v>347</v>
      </c>
      <c r="H350" s="206">
        <v>24</v>
      </c>
      <c r="I350" s="207"/>
      <c r="J350" s="208">
        <f>ROUND(I350*H350,2)</f>
        <v>0</v>
      </c>
      <c r="K350" s="209"/>
      <c r="L350" s="42"/>
      <c r="M350" s="210" t="s">
        <v>1</v>
      </c>
      <c r="N350" s="211" t="s">
        <v>41</v>
      </c>
      <c r="O350" s="89"/>
      <c r="P350" s="212">
        <f>O350*H350</f>
        <v>0</v>
      </c>
      <c r="Q350" s="212">
        <v>0</v>
      </c>
      <c r="R350" s="212">
        <f>Q350*H350</f>
        <v>0</v>
      </c>
      <c r="S350" s="212">
        <v>0</v>
      </c>
      <c r="T350" s="213">
        <f>S350*H350</f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14" t="s">
        <v>262</v>
      </c>
      <c r="AT350" s="214" t="s">
        <v>116</v>
      </c>
      <c r="AU350" s="214" t="s">
        <v>81</v>
      </c>
      <c r="AY350" s="15" t="s">
        <v>115</v>
      </c>
      <c r="BE350" s="215">
        <f>IF(N350="základní",J350,0)</f>
        <v>0</v>
      </c>
      <c r="BF350" s="215">
        <f>IF(N350="snížená",J350,0)</f>
        <v>0</v>
      </c>
      <c r="BG350" s="215">
        <f>IF(N350="zákl. přenesená",J350,0)</f>
        <v>0</v>
      </c>
      <c r="BH350" s="215">
        <f>IF(N350="sníž. přenesená",J350,0)</f>
        <v>0</v>
      </c>
      <c r="BI350" s="215">
        <f>IF(N350="nulová",J350,0)</f>
        <v>0</v>
      </c>
      <c r="BJ350" s="15" t="s">
        <v>81</v>
      </c>
      <c r="BK350" s="215">
        <f>ROUND(I350*H350,2)</f>
        <v>0</v>
      </c>
      <c r="BL350" s="15" t="s">
        <v>262</v>
      </c>
      <c r="BM350" s="214" t="s">
        <v>494</v>
      </c>
    </row>
    <row r="351" s="2" customFormat="1">
      <c r="A351" s="36"/>
      <c r="B351" s="37"/>
      <c r="C351" s="38"/>
      <c r="D351" s="216" t="s">
        <v>122</v>
      </c>
      <c r="E351" s="38"/>
      <c r="F351" s="217" t="s">
        <v>495</v>
      </c>
      <c r="G351" s="38"/>
      <c r="H351" s="38"/>
      <c r="I351" s="218"/>
      <c r="J351" s="38"/>
      <c r="K351" s="38"/>
      <c r="L351" s="42"/>
      <c r="M351" s="219"/>
      <c r="N351" s="220"/>
      <c r="O351" s="89"/>
      <c r="P351" s="89"/>
      <c r="Q351" s="89"/>
      <c r="R351" s="89"/>
      <c r="S351" s="89"/>
      <c r="T351" s="90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122</v>
      </c>
      <c r="AU351" s="15" t="s">
        <v>81</v>
      </c>
    </row>
    <row r="352" s="2" customFormat="1">
      <c r="A352" s="36"/>
      <c r="B352" s="37"/>
      <c r="C352" s="38"/>
      <c r="D352" s="221" t="s">
        <v>124</v>
      </c>
      <c r="E352" s="38"/>
      <c r="F352" s="222" t="s">
        <v>496</v>
      </c>
      <c r="G352" s="38"/>
      <c r="H352" s="38"/>
      <c r="I352" s="218"/>
      <c r="J352" s="38"/>
      <c r="K352" s="38"/>
      <c r="L352" s="42"/>
      <c r="M352" s="219"/>
      <c r="N352" s="220"/>
      <c r="O352" s="89"/>
      <c r="P352" s="89"/>
      <c r="Q352" s="89"/>
      <c r="R352" s="89"/>
      <c r="S352" s="89"/>
      <c r="T352" s="90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124</v>
      </c>
      <c r="AU352" s="15" t="s">
        <v>81</v>
      </c>
    </row>
    <row r="353" s="2" customFormat="1" ht="22.2" customHeight="1">
      <c r="A353" s="36"/>
      <c r="B353" s="37"/>
      <c r="C353" s="202" t="s">
        <v>497</v>
      </c>
      <c r="D353" s="202" t="s">
        <v>116</v>
      </c>
      <c r="E353" s="203" t="s">
        <v>498</v>
      </c>
      <c r="F353" s="204" t="s">
        <v>499</v>
      </c>
      <c r="G353" s="205" t="s">
        <v>347</v>
      </c>
      <c r="H353" s="206">
        <v>66</v>
      </c>
      <c r="I353" s="207"/>
      <c r="J353" s="208">
        <f>ROUND(I353*H353,2)</f>
        <v>0</v>
      </c>
      <c r="K353" s="209"/>
      <c r="L353" s="42"/>
      <c r="M353" s="210" t="s">
        <v>1</v>
      </c>
      <c r="N353" s="211" t="s">
        <v>41</v>
      </c>
      <c r="O353" s="89"/>
      <c r="P353" s="212">
        <f>O353*H353</f>
        <v>0</v>
      </c>
      <c r="Q353" s="212">
        <v>0</v>
      </c>
      <c r="R353" s="212">
        <f>Q353*H353</f>
        <v>0</v>
      </c>
      <c r="S353" s="212">
        <v>0</v>
      </c>
      <c r="T353" s="213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14" t="s">
        <v>262</v>
      </c>
      <c r="AT353" s="214" t="s">
        <v>116</v>
      </c>
      <c r="AU353" s="214" t="s">
        <v>81</v>
      </c>
      <c r="AY353" s="15" t="s">
        <v>115</v>
      </c>
      <c r="BE353" s="215">
        <f>IF(N353="základní",J353,0)</f>
        <v>0</v>
      </c>
      <c r="BF353" s="215">
        <f>IF(N353="snížená",J353,0)</f>
        <v>0</v>
      </c>
      <c r="BG353" s="215">
        <f>IF(N353="zákl. přenesená",J353,0)</f>
        <v>0</v>
      </c>
      <c r="BH353" s="215">
        <f>IF(N353="sníž. přenesená",J353,0)</f>
        <v>0</v>
      </c>
      <c r="BI353" s="215">
        <f>IF(N353="nulová",J353,0)</f>
        <v>0</v>
      </c>
      <c r="BJ353" s="15" t="s">
        <v>81</v>
      </c>
      <c r="BK353" s="215">
        <f>ROUND(I353*H353,2)</f>
        <v>0</v>
      </c>
      <c r="BL353" s="15" t="s">
        <v>262</v>
      </c>
      <c r="BM353" s="214" t="s">
        <v>500</v>
      </c>
    </row>
    <row r="354" s="2" customFormat="1">
      <c r="A354" s="36"/>
      <c r="B354" s="37"/>
      <c r="C354" s="38"/>
      <c r="D354" s="216" t="s">
        <v>122</v>
      </c>
      <c r="E354" s="38"/>
      <c r="F354" s="217" t="s">
        <v>501</v>
      </c>
      <c r="G354" s="38"/>
      <c r="H354" s="38"/>
      <c r="I354" s="218"/>
      <c r="J354" s="38"/>
      <c r="K354" s="38"/>
      <c r="L354" s="42"/>
      <c r="M354" s="219"/>
      <c r="N354" s="220"/>
      <c r="O354" s="89"/>
      <c r="P354" s="89"/>
      <c r="Q354" s="89"/>
      <c r="R354" s="89"/>
      <c r="S354" s="89"/>
      <c r="T354" s="90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5" t="s">
        <v>122</v>
      </c>
      <c r="AU354" s="15" t="s">
        <v>81</v>
      </c>
    </row>
    <row r="355" s="2" customFormat="1">
      <c r="A355" s="36"/>
      <c r="B355" s="37"/>
      <c r="C355" s="38"/>
      <c r="D355" s="221" t="s">
        <v>124</v>
      </c>
      <c r="E355" s="38"/>
      <c r="F355" s="222" t="s">
        <v>502</v>
      </c>
      <c r="G355" s="38"/>
      <c r="H355" s="38"/>
      <c r="I355" s="218"/>
      <c r="J355" s="38"/>
      <c r="K355" s="38"/>
      <c r="L355" s="42"/>
      <c r="M355" s="219"/>
      <c r="N355" s="220"/>
      <c r="O355" s="89"/>
      <c r="P355" s="89"/>
      <c r="Q355" s="89"/>
      <c r="R355" s="89"/>
      <c r="S355" s="89"/>
      <c r="T355" s="90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124</v>
      </c>
      <c r="AU355" s="15" t="s">
        <v>81</v>
      </c>
    </row>
    <row r="356" s="2" customFormat="1" ht="14.4" customHeight="1">
      <c r="A356" s="36"/>
      <c r="B356" s="37"/>
      <c r="C356" s="202" t="s">
        <v>503</v>
      </c>
      <c r="D356" s="202" t="s">
        <v>116</v>
      </c>
      <c r="E356" s="203" t="s">
        <v>504</v>
      </c>
      <c r="F356" s="204" t="s">
        <v>505</v>
      </c>
      <c r="G356" s="205" t="s">
        <v>401</v>
      </c>
      <c r="H356" s="206">
        <v>1</v>
      </c>
      <c r="I356" s="207"/>
      <c r="J356" s="208">
        <f>ROUND(I356*H356,2)</f>
        <v>0</v>
      </c>
      <c r="K356" s="209"/>
      <c r="L356" s="42"/>
      <c r="M356" s="210" t="s">
        <v>1</v>
      </c>
      <c r="N356" s="211" t="s">
        <v>41</v>
      </c>
      <c r="O356" s="89"/>
      <c r="P356" s="212">
        <f>O356*H356</f>
        <v>0</v>
      </c>
      <c r="Q356" s="212">
        <v>0</v>
      </c>
      <c r="R356" s="212">
        <f>Q356*H356</f>
        <v>0</v>
      </c>
      <c r="S356" s="212">
        <v>0</v>
      </c>
      <c r="T356" s="213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14" t="s">
        <v>262</v>
      </c>
      <c r="AT356" s="214" t="s">
        <v>116</v>
      </c>
      <c r="AU356" s="214" t="s">
        <v>81</v>
      </c>
      <c r="AY356" s="15" t="s">
        <v>115</v>
      </c>
      <c r="BE356" s="215">
        <f>IF(N356="základní",J356,0)</f>
        <v>0</v>
      </c>
      <c r="BF356" s="215">
        <f>IF(N356="snížená",J356,0)</f>
        <v>0</v>
      </c>
      <c r="BG356" s="215">
        <f>IF(N356="zákl. přenesená",J356,0)</f>
        <v>0</v>
      </c>
      <c r="BH356" s="215">
        <f>IF(N356="sníž. přenesená",J356,0)</f>
        <v>0</v>
      </c>
      <c r="BI356" s="215">
        <f>IF(N356="nulová",J356,0)</f>
        <v>0</v>
      </c>
      <c r="BJ356" s="15" t="s">
        <v>81</v>
      </c>
      <c r="BK356" s="215">
        <f>ROUND(I356*H356,2)</f>
        <v>0</v>
      </c>
      <c r="BL356" s="15" t="s">
        <v>262</v>
      </c>
      <c r="BM356" s="214" t="s">
        <v>506</v>
      </c>
    </row>
    <row r="357" s="2" customFormat="1">
      <c r="A357" s="36"/>
      <c r="B357" s="37"/>
      <c r="C357" s="38"/>
      <c r="D357" s="216" t="s">
        <v>122</v>
      </c>
      <c r="E357" s="38"/>
      <c r="F357" s="217" t="s">
        <v>505</v>
      </c>
      <c r="G357" s="38"/>
      <c r="H357" s="38"/>
      <c r="I357" s="218"/>
      <c r="J357" s="38"/>
      <c r="K357" s="38"/>
      <c r="L357" s="42"/>
      <c r="M357" s="219"/>
      <c r="N357" s="220"/>
      <c r="O357" s="89"/>
      <c r="P357" s="89"/>
      <c r="Q357" s="89"/>
      <c r="R357" s="89"/>
      <c r="S357" s="89"/>
      <c r="T357" s="90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122</v>
      </c>
      <c r="AU357" s="15" t="s">
        <v>81</v>
      </c>
    </row>
    <row r="358" s="2" customFormat="1" ht="14.4" customHeight="1">
      <c r="A358" s="36"/>
      <c r="B358" s="37"/>
      <c r="C358" s="202" t="s">
        <v>507</v>
      </c>
      <c r="D358" s="202" t="s">
        <v>116</v>
      </c>
      <c r="E358" s="203" t="s">
        <v>508</v>
      </c>
      <c r="F358" s="204" t="s">
        <v>509</v>
      </c>
      <c r="G358" s="205" t="s">
        <v>401</v>
      </c>
      <c r="H358" s="206">
        <v>8</v>
      </c>
      <c r="I358" s="207"/>
      <c r="J358" s="208">
        <f>ROUND(I358*H358,2)</f>
        <v>0</v>
      </c>
      <c r="K358" s="209"/>
      <c r="L358" s="42"/>
      <c r="M358" s="210" t="s">
        <v>1</v>
      </c>
      <c r="N358" s="211" t="s">
        <v>41</v>
      </c>
      <c r="O358" s="89"/>
      <c r="P358" s="212">
        <f>O358*H358</f>
        <v>0</v>
      </c>
      <c r="Q358" s="212">
        <v>0</v>
      </c>
      <c r="R358" s="212">
        <f>Q358*H358</f>
        <v>0</v>
      </c>
      <c r="S358" s="212">
        <v>0</v>
      </c>
      <c r="T358" s="213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14" t="s">
        <v>262</v>
      </c>
      <c r="AT358" s="214" t="s">
        <v>116</v>
      </c>
      <c r="AU358" s="214" t="s">
        <v>81</v>
      </c>
      <c r="AY358" s="15" t="s">
        <v>115</v>
      </c>
      <c r="BE358" s="215">
        <f>IF(N358="základní",J358,0)</f>
        <v>0</v>
      </c>
      <c r="BF358" s="215">
        <f>IF(N358="snížená",J358,0)</f>
        <v>0</v>
      </c>
      <c r="BG358" s="215">
        <f>IF(N358="zákl. přenesená",J358,0)</f>
        <v>0</v>
      </c>
      <c r="BH358" s="215">
        <f>IF(N358="sníž. přenesená",J358,0)</f>
        <v>0</v>
      </c>
      <c r="BI358" s="215">
        <f>IF(N358="nulová",J358,0)</f>
        <v>0</v>
      </c>
      <c r="BJ358" s="15" t="s">
        <v>81</v>
      </c>
      <c r="BK358" s="215">
        <f>ROUND(I358*H358,2)</f>
        <v>0</v>
      </c>
      <c r="BL358" s="15" t="s">
        <v>262</v>
      </c>
      <c r="BM358" s="214" t="s">
        <v>510</v>
      </c>
    </row>
    <row r="359" s="2" customFormat="1">
      <c r="A359" s="36"/>
      <c r="B359" s="37"/>
      <c r="C359" s="38"/>
      <c r="D359" s="216" t="s">
        <v>122</v>
      </c>
      <c r="E359" s="38"/>
      <c r="F359" s="217" t="s">
        <v>511</v>
      </c>
      <c r="G359" s="38"/>
      <c r="H359" s="38"/>
      <c r="I359" s="218"/>
      <c r="J359" s="38"/>
      <c r="K359" s="38"/>
      <c r="L359" s="42"/>
      <c r="M359" s="219"/>
      <c r="N359" s="220"/>
      <c r="O359" s="89"/>
      <c r="P359" s="89"/>
      <c r="Q359" s="89"/>
      <c r="R359" s="89"/>
      <c r="S359" s="89"/>
      <c r="T359" s="90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122</v>
      </c>
      <c r="AU359" s="15" t="s">
        <v>81</v>
      </c>
    </row>
    <row r="360" s="12" customFormat="1">
      <c r="A360" s="12"/>
      <c r="B360" s="223"/>
      <c r="C360" s="224"/>
      <c r="D360" s="216" t="s">
        <v>126</v>
      </c>
      <c r="E360" s="225" t="s">
        <v>1</v>
      </c>
      <c r="F360" s="226" t="s">
        <v>182</v>
      </c>
      <c r="G360" s="224"/>
      <c r="H360" s="227">
        <v>8</v>
      </c>
      <c r="I360" s="228"/>
      <c r="J360" s="224"/>
      <c r="K360" s="224"/>
      <c r="L360" s="229"/>
      <c r="M360" s="230"/>
      <c r="N360" s="231"/>
      <c r="O360" s="231"/>
      <c r="P360" s="231"/>
      <c r="Q360" s="231"/>
      <c r="R360" s="231"/>
      <c r="S360" s="231"/>
      <c r="T360" s="23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33" t="s">
        <v>126</v>
      </c>
      <c r="AU360" s="233" t="s">
        <v>81</v>
      </c>
      <c r="AV360" s="12" t="s">
        <v>83</v>
      </c>
      <c r="AW360" s="12" t="s">
        <v>32</v>
      </c>
      <c r="AX360" s="12" t="s">
        <v>81</v>
      </c>
      <c r="AY360" s="233" t="s">
        <v>115</v>
      </c>
    </row>
    <row r="361" s="2" customFormat="1" ht="14.4" customHeight="1">
      <c r="A361" s="36"/>
      <c r="B361" s="37"/>
      <c r="C361" s="202" t="s">
        <v>512</v>
      </c>
      <c r="D361" s="202" t="s">
        <v>116</v>
      </c>
      <c r="E361" s="203" t="s">
        <v>513</v>
      </c>
      <c r="F361" s="204" t="s">
        <v>514</v>
      </c>
      <c r="G361" s="205" t="s">
        <v>401</v>
      </c>
      <c r="H361" s="206">
        <v>3</v>
      </c>
      <c r="I361" s="207"/>
      <c r="J361" s="208">
        <f>ROUND(I361*H361,2)</f>
        <v>0</v>
      </c>
      <c r="K361" s="209"/>
      <c r="L361" s="42"/>
      <c r="M361" s="210" t="s">
        <v>1</v>
      </c>
      <c r="N361" s="211" t="s">
        <v>41</v>
      </c>
      <c r="O361" s="89"/>
      <c r="P361" s="212">
        <f>O361*H361</f>
        <v>0</v>
      </c>
      <c r="Q361" s="212">
        <v>0</v>
      </c>
      <c r="R361" s="212">
        <f>Q361*H361</f>
        <v>0</v>
      </c>
      <c r="S361" s="212">
        <v>0</v>
      </c>
      <c r="T361" s="213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14" t="s">
        <v>262</v>
      </c>
      <c r="AT361" s="214" t="s">
        <v>116</v>
      </c>
      <c r="AU361" s="214" t="s">
        <v>81</v>
      </c>
      <c r="AY361" s="15" t="s">
        <v>115</v>
      </c>
      <c r="BE361" s="215">
        <f>IF(N361="základní",J361,0)</f>
        <v>0</v>
      </c>
      <c r="BF361" s="215">
        <f>IF(N361="snížená",J361,0)</f>
        <v>0</v>
      </c>
      <c r="BG361" s="215">
        <f>IF(N361="zákl. přenesená",J361,0)</f>
        <v>0</v>
      </c>
      <c r="BH361" s="215">
        <f>IF(N361="sníž. přenesená",J361,0)</f>
        <v>0</v>
      </c>
      <c r="BI361" s="215">
        <f>IF(N361="nulová",J361,0)</f>
        <v>0</v>
      </c>
      <c r="BJ361" s="15" t="s">
        <v>81</v>
      </c>
      <c r="BK361" s="215">
        <f>ROUND(I361*H361,2)</f>
        <v>0</v>
      </c>
      <c r="BL361" s="15" t="s">
        <v>262</v>
      </c>
      <c r="BM361" s="214" t="s">
        <v>515</v>
      </c>
    </row>
    <row r="362" s="2" customFormat="1">
      <c r="A362" s="36"/>
      <c r="B362" s="37"/>
      <c r="C362" s="38"/>
      <c r="D362" s="216" t="s">
        <v>122</v>
      </c>
      <c r="E362" s="38"/>
      <c r="F362" s="217" t="s">
        <v>514</v>
      </c>
      <c r="G362" s="38"/>
      <c r="H362" s="38"/>
      <c r="I362" s="218"/>
      <c r="J362" s="38"/>
      <c r="K362" s="38"/>
      <c r="L362" s="42"/>
      <c r="M362" s="219"/>
      <c r="N362" s="220"/>
      <c r="O362" s="89"/>
      <c r="P362" s="89"/>
      <c r="Q362" s="89"/>
      <c r="R362" s="89"/>
      <c r="S362" s="89"/>
      <c r="T362" s="90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5" t="s">
        <v>122</v>
      </c>
      <c r="AU362" s="15" t="s">
        <v>81</v>
      </c>
    </row>
    <row r="363" s="2" customFormat="1" ht="14.4" customHeight="1">
      <c r="A363" s="36"/>
      <c r="B363" s="37"/>
      <c r="C363" s="202" t="s">
        <v>516</v>
      </c>
      <c r="D363" s="202" t="s">
        <v>116</v>
      </c>
      <c r="E363" s="203" t="s">
        <v>517</v>
      </c>
      <c r="F363" s="204" t="s">
        <v>518</v>
      </c>
      <c r="G363" s="205" t="s">
        <v>401</v>
      </c>
      <c r="H363" s="206">
        <v>1</v>
      </c>
      <c r="I363" s="207"/>
      <c r="J363" s="208">
        <f>ROUND(I363*H363,2)</f>
        <v>0</v>
      </c>
      <c r="K363" s="209"/>
      <c r="L363" s="42"/>
      <c r="M363" s="210" t="s">
        <v>1</v>
      </c>
      <c r="N363" s="211" t="s">
        <v>41</v>
      </c>
      <c r="O363" s="89"/>
      <c r="P363" s="212">
        <f>O363*H363</f>
        <v>0</v>
      </c>
      <c r="Q363" s="212">
        <v>0</v>
      </c>
      <c r="R363" s="212">
        <f>Q363*H363</f>
        <v>0</v>
      </c>
      <c r="S363" s="212">
        <v>0.56499999999999995</v>
      </c>
      <c r="T363" s="213">
        <f>S363*H363</f>
        <v>0.56499999999999995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14" t="s">
        <v>262</v>
      </c>
      <c r="AT363" s="214" t="s">
        <v>116</v>
      </c>
      <c r="AU363" s="214" t="s">
        <v>81</v>
      </c>
      <c r="AY363" s="15" t="s">
        <v>115</v>
      </c>
      <c r="BE363" s="215">
        <f>IF(N363="základní",J363,0)</f>
        <v>0</v>
      </c>
      <c r="BF363" s="215">
        <f>IF(N363="snížená",J363,0)</f>
        <v>0</v>
      </c>
      <c r="BG363" s="215">
        <f>IF(N363="zákl. přenesená",J363,0)</f>
        <v>0</v>
      </c>
      <c r="BH363" s="215">
        <f>IF(N363="sníž. přenesená",J363,0)</f>
        <v>0</v>
      </c>
      <c r="BI363" s="215">
        <f>IF(N363="nulová",J363,0)</f>
        <v>0</v>
      </c>
      <c r="BJ363" s="15" t="s">
        <v>81</v>
      </c>
      <c r="BK363" s="215">
        <f>ROUND(I363*H363,2)</f>
        <v>0</v>
      </c>
      <c r="BL363" s="15" t="s">
        <v>262</v>
      </c>
      <c r="BM363" s="214" t="s">
        <v>519</v>
      </c>
    </row>
    <row r="364" s="2" customFormat="1">
      <c r="A364" s="36"/>
      <c r="B364" s="37"/>
      <c r="C364" s="38"/>
      <c r="D364" s="216" t="s">
        <v>122</v>
      </c>
      <c r="E364" s="38"/>
      <c r="F364" s="217" t="s">
        <v>518</v>
      </c>
      <c r="G364" s="38"/>
      <c r="H364" s="38"/>
      <c r="I364" s="218"/>
      <c r="J364" s="38"/>
      <c r="K364" s="38"/>
      <c r="L364" s="42"/>
      <c r="M364" s="219"/>
      <c r="N364" s="220"/>
      <c r="O364" s="89"/>
      <c r="P364" s="89"/>
      <c r="Q364" s="89"/>
      <c r="R364" s="89"/>
      <c r="S364" s="89"/>
      <c r="T364" s="90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5" t="s">
        <v>122</v>
      </c>
      <c r="AU364" s="15" t="s">
        <v>81</v>
      </c>
    </row>
    <row r="365" s="2" customFormat="1" ht="22.2" customHeight="1">
      <c r="A365" s="36"/>
      <c r="B365" s="37"/>
      <c r="C365" s="202" t="s">
        <v>520</v>
      </c>
      <c r="D365" s="202" t="s">
        <v>116</v>
      </c>
      <c r="E365" s="203" t="s">
        <v>521</v>
      </c>
      <c r="F365" s="204" t="s">
        <v>522</v>
      </c>
      <c r="G365" s="205" t="s">
        <v>523</v>
      </c>
      <c r="H365" s="255"/>
      <c r="I365" s="207"/>
      <c r="J365" s="208">
        <f>ROUND(I365*H365,2)</f>
        <v>0</v>
      </c>
      <c r="K365" s="209"/>
      <c r="L365" s="42"/>
      <c r="M365" s="210" t="s">
        <v>1</v>
      </c>
      <c r="N365" s="211" t="s">
        <v>41</v>
      </c>
      <c r="O365" s="89"/>
      <c r="P365" s="212">
        <f>O365*H365</f>
        <v>0</v>
      </c>
      <c r="Q365" s="212">
        <v>0</v>
      </c>
      <c r="R365" s="212">
        <f>Q365*H365</f>
        <v>0</v>
      </c>
      <c r="S365" s="212">
        <v>0</v>
      </c>
      <c r="T365" s="213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14" t="s">
        <v>262</v>
      </c>
      <c r="AT365" s="214" t="s">
        <v>116</v>
      </c>
      <c r="AU365" s="214" t="s">
        <v>81</v>
      </c>
      <c r="AY365" s="15" t="s">
        <v>115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15" t="s">
        <v>81</v>
      </c>
      <c r="BK365" s="215">
        <f>ROUND(I365*H365,2)</f>
        <v>0</v>
      </c>
      <c r="BL365" s="15" t="s">
        <v>262</v>
      </c>
      <c r="BM365" s="214" t="s">
        <v>524</v>
      </c>
    </row>
    <row r="366" s="2" customFormat="1">
      <c r="A366" s="36"/>
      <c r="B366" s="37"/>
      <c r="C366" s="38"/>
      <c r="D366" s="216" t="s">
        <v>122</v>
      </c>
      <c r="E366" s="38"/>
      <c r="F366" s="217" t="s">
        <v>525</v>
      </c>
      <c r="G366" s="38"/>
      <c r="H366" s="38"/>
      <c r="I366" s="218"/>
      <c r="J366" s="38"/>
      <c r="K366" s="38"/>
      <c r="L366" s="42"/>
      <c r="M366" s="219"/>
      <c r="N366" s="220"/>
      <c r="O366" s="89"/>
      <c r="P366" s="89"/>
      <c r="Q366" s="89"/>
      <c r="R366" s="89"/>
      <c r="S366" s="89"/>
      <c r="T366" s="90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5" t="s">
        <v>122</v>
      </c>
      <c r="AU366" s="15" t="s">
        <v>81</v>
      </c>
    </row>
    <row r="367" s="2" customFormat="1">
      <c r="A367" s="36"/>
      <c r="B367" s="37"/>
      <c r="C367" s="38"/>
      <c r="D367" s="221" t="s">
        <v>124</v>
      </c>
      <c r="E367" s="38"/>
      <c r="F367" s="222" t="s">
        <v>526</v>
      </c>
      <c r="G367" s="38"/>
      <c r="H367" s="38"/>
      <c r="I367" s="218"/>
      <c r="J367" s="38"/>
      <c r="K367" s="38"/>
      <c r="L367" s="42"/>
      <c r="M367" s="219"/>
      <c r="N367" s="220"/>
      <c r="O367" s="89"/>
      <c r="P367" s="89"/>
      <c r="Q367" s="89"/>
      <c r="R367" s="89"/>
      <c r="S367" s="89"/>
      <c r="T367" s="90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124</v>
      </c>
      <c r="AU367" s="15" t="s">
        <v>81</v>
      </c>
    </row>
    <row r="368" s="11" customFormat="1" ht="25.92" customHeight="1">
      <c r="A368" s="11"/>
      <c r="B368" s="188"/>
      <c r="C368" s="189"/>
      <c r="D368" s="190" t="s">
        <v>75</v>
      </c>
      <c r="E368" s="191" t="s">
        <v>527</v>
      </c>
      <c r="F368" s="191" t="s">
        <v>528</v>
      </c>
      <c r="G368" s="189"/>
      <c r="H368" s="189"/>
      <c r="I368" s="192"/>
      <c r="J368" s="193">
        <f>BK368</f>
        <v>0</v>
      </c>
      <c r="K368" s="189"/>
      <c r="L368" s="194"/>
      <c r="M368" s="195"/>
      <c r="N368" s="196"/>
      <c r="O368" s="196"/>
      <c r="P368" s="197">
        <f>SUM(P369:P380)</f>
        <v>0</v>
      </c>
      <c r="Q368" s="196"/>
      <c r="R368" s="197">
        <f>SUM(R369:R380)</f>
        <v>1.7523599999999999</v>
      </c>
      <c r="S368" s="196"/>
      <c r="T368" s="198">
        <f>SUM(T369:T380)</f>
        <v>0</v>
      </c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R368" s="199" t="s">
        <v>83</v>
      </c>
      <c r="AT368" s="200" t="s">
        <v>75</v>
      </c>
      <c r="AU368" s="200" t="s">
        <v>76</v>
      </c>
      <c r="AY368" s="199" t="s">
        <v>115</v>
      </c>
      <c r="BK368" s="201">
        <f>SUM(BK369:BK380)</f>
        <v>0</v>
      </c>
    </row>
    <row r="369" s="2" customFormat="1" ht="22.2" customHeight="1">
      <c r="A369" s="36"/>
      <c r="B369" s="37"/>
      <c r="C369" s="202" t="s">
        <v>529</v>
      </c>
      <c r="D369" s="202" t="s">
        <v>116</v>
      </c>
      <c r="E369" s="203" t="s">
        <v>530</v>
      </c>
      <c r="F369" s="204" t="s">
        <v>531</v>
      </c>
      <c r="G369" s="205" t="s">
        <v>119</v>
      </c>
      <c r="H369" s="206">
        <v>68</v>
      </c>
      <c r="I369" s="207"/>
      <c r="J369" s="208">
        <f>ROUND(I369*H369,2)</f>
        <v>0</v>
      </c>
      <c r="K369" s="209"/>
      <c r="L369" s="42"/>
      <c r="M369" s="210" t="s">
        <v>1</v>
      </c>
      <c r="N369" s="211" t="s">
        <v>41</v>
      </c>
      <c r="O369" s="89"/>
      <c r="P369" s="212">
        <f>O369*H369</f>
        <v>0</v>
      </c>
      <c r="Q369" s="212">
        <v>0.0063</v>
      </c>
      <c r="R369" s="212">
        <f>Q369*H369</f>
        <v>0.4284</v>
      </c>
      <c r="S369" s="212">
        <v>0</v>
      </c>
      <c r="T369" s="213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214" t="s">
        <v>262</v>
      </c>
      <c r="AT369" s="214" t="s">
        <v>116</v>
      </c>
      <c r="AU369" s="214" t="s">
        <v>81</v>
      </c>
      <c r="AY369" s="15" t="s">
        <v>115</v>
      </c>
      <c r="BE369" s="215">
        <f>IF(N369="základní",J369,0)</f>
        <v>0</v>
      </c>
      <c r="BF369" s="215">
        <f>IF(N369="snížená",J369,0)</f>
        <v>0</v>
      </c>
      <c r="BG369" s="215">
        <f>IF(N369="zákl. přenesená",J369,0)</f>
        <v>0</v>
      </c>
      <c r="BH369" s="215">
        <f>IF(N369="sníž. přenesená",J369,0)</f>
        <v>0</v>
      </c>
      <c r="BI369" s="215">
        <f>IF(N369="nulová",J369,0)</f>
        <v>0</v>
      </c>
      <c r="BJ369" s="15" t="s">
        <v>81</v>
      </c>
      <c r="BK369" s="215">
        <f>ROUND(I369*H369,2)</f>
        <v>0</v>
      </c>
      <c r="BL369" s="15" t="s">
        <v>262</v>
      </c>
      <c r="BM369" s="214" t="s">
        <v>532</v>
      </c>
    </row>
    <row r="370" s="2" customFormat="1">
      <c r="A370" s="36"/>
      <c r="B370" s="37"/>
      <c r="C370" s="38"/>
      <c r="D370" s="216" t="s">
        <v>122</v>
      </c>
      <c r="E370" s="38"/>
      <c r="F370" s="217" t="s">
        <v>533</v>
      </c>
      <c r="G370" s="38"/>
      <c r="H370" s="38"/>
      <c r="I370" s="218"/>
      <c r="J370" s="38"/>
      <c r="K370" s="38"/>
      <c r="L370" s="42"/>
      <c r="M370" s="219"/>
      <c r="N370" s="220"/>
      <c r="O370" s="89"/>
      <c r="P370" s="89"/>
      <c r="Q370" s="89"/>
      <c r="R370" s="89"/>
      <c r="S370" s="89"/>
      <c r="T370" s="90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5" t="s">
        <v>122</v>
      </c>
      <c r="AU370" s="15" t="s">
        <v>81</v>
      </c>
    </row>
    <row r="371" s="2" customFormat="1">
      <c r="A371" s="36"/>
      <c r="B371" s="37"/>
      <c r="C371" s="38"/>
      <c r="D371" s="221" t="s">
        <v>124</v>
      </c>
      <c r="E371" s="38"/>
      <c r="F371" s="222" t="s">
        <v>534</v>
      </c>
      <c r="G371" s="38"/>
      <c r="H371" s="38"/>
      <c r="I371" s="218"/>
      <c r="J371" s="38"/>
      <c r="K371" s="38"/>
      <c r="L371" s="42"/>
      <c r="M371" s="219"/>
      <c r="N371" s="220"/>
      <c r="O371" s="89"/>
      <c r="P371" s="89"/>
      <c r="Q371" s="89"/>
      <c r="R371" s="89"/>
      <c r="S371" s="89"/>
      <c r="T371" s="90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124</v>
      </c>
      <c r="AU371" s="15" t="s">
        <v>81</v>
      </c>
    </row>
    <row r="372" s="2" customFormat="1" ht="22.2" customHeight="1">
      <c r="A372" s="36"/>
      <c r="B372" s="37"/>
      <c r="C372" s="244" t="s">
        <v>535</v>
      </c>
      <c r="D372" s="244" t="s">
        <v>239</v>
      </c>
      <c r="E372" s="245" t="s">
        <v>536</v>
      </c>
      <c r="F372" s="246" t="s">
        <v>537</v>
      </c>
      <c r="G372" s="247" t="s">
        <v>119</v>
      </c>
      <c r="H372" s="248">
        <v>74.799999999999997</v>
      </c>
      <c r="I372" s="249"/>
      <c r="J372" s="250">
        <f>ROUND(I372*H372,2)</f>
        <v>0</v>
      </c>
      <c r="K372" s="251"/>
      <c r="L372" s="252"/>
      <c r="M372" s="253" t="s">
        <v>1</v>
      </c>
      <c r="N372" s="254" t="s">
        <v>41</v>
      </c>
      <c r="O372" s="89"/>
      <c r="P372" s="212">
        <f>O372*H372</f>
        <v>0</v>
      </c>
      <c r="Q372" s="212">
        <v>0.0177</v>
      </c>
      <c r="R372" s="212">
        <f>Q372*H372</f>
        <v>1.32396</v>
      </c>
      <c r="S372" s="212">
        <v>0</v>
      </c>
      <c r="T372" s="213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14" t="s">
        <v>377</v>
      </c>
      <c r="AT372" s="214" t="s">
        <v>239</v>
      </c>
      <c r="AU372" s="214" t="s">
        <v>81</v>
      </c>
      <c r="AY372" s="15" t="s">
        <v>115</v>
      </c>
      <c r="BE372" s="215">
        <f>IF(N372="základní",J372,0)</f>
        <v>0</v>
      </c>
      <c r="BF372" s="215">
        <f>IF(N372="snížená",J372,0)</f>
        <v>0</v>
      </c>
      <c r="BG372" s="215">
        <f>IF(N372="zákl. přenesená",J372,0)</f>
        <v>0</v>
      </c>
      <c r="BH372" s="215">
        <f>IF(N372="sníž. přenesená",J372,0)</f>
        <v>0</v>
      </c>
      <c r="BI372" s="215">
        <f>IF(N372="nulová",J372,0)</f>
        <v>0</v>
      </c>
      <c r="BJ372" s="15" t="s">
        <v>81</v>
      </c>
      <c r="BK372" s="215">
        <f>ROUND(I372*H372,2)</f>
        <v>0</v>
      </c>
      <c r="BL372" s="15" t="s">
        <v>262</v>
      </c>
      <c r="BM372" s="214" t="s">
        <v>538</v>
      </c>
    </row>
    <row r="373" s="2" customFormat="1">
      <c r="A373" s="36"/>
      <c r="B373" s="37"/>
      <c r="C373" s="38"/>
      <c r="D373" s="216" t="s">
        <v>122</v>
      </c>
      <c r="E373" s="38"/>
      <c r="F373" s="217" t="s">
        <v>537</v>
      </c>
      <c r="G373" s="38"/>
      <c r="H373" s="38"/>
      <c r="I373" s="218"/>
      <c r="J373" s="38"/>
      <c r="K373" s="38"/>
      <c r="L373" s="42"/>
      <c r="M373" s="219"/>
      <c r="N373" s="220"/>
      <c r="O373" s="89"/>
      <c r="P373" s="89"/>
      <c r="Q373" s="89"/>
      <c r="R373" s="89"/>
      <c r="S373" s="89"/>
      <c r="T373" s="90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5" t="s">
        <v>122</v>
      </c>
      <c r="AU373" s="15" t="s">
        <v>81</v>
      </c>
    </row>
    <row r="374" s="12" customFormat="1">
      <c r="A374" s="12"/>
      <c r="B374" s="223"/>
      <c r="C374" s="224"/>
      <c r="D374" s="216" t="s">
        <v>126</v>
      </c>
      <c r="E374" s="224"/>
      <c r="F374" s="226" t="s">
        <v>539</v>
      </c>
      <c r="G374" s="224"/>
      <c r="H374" s="227">
        <v>74.799999999999997</v>
      </c>
      <c r="I374" s="228"/>
      <c r="J374" s="224"/>
      <c r="K374" s="224"/>
      <c r="L374" s="229"/>
      <c r="M374" s="230"/>
      <c r="N374" s="231"/>
      <c r="O374" s="231"/>
      <c r="P374" s="231"/>
      <c r="Q374" s="231"/>
      <c r="R374" s="231"/>
      <c r="S374" s="231"/>
      <c r="T374" s="23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33" t="s">
        <v>126</v>
      </c>
      <c r="AU374" s="233" t="s">
        <v>81</v>
      </c>
      <c r="AV374" s="12" t="s">
        <v>83</v>
      </c>
      <c r="AW374" s="12" t="s">
        <v>4</v>
      </c>
      <c r="AX374" s="12" t="s">
        <v>81</v>
      </c>
      <c r="AY374" s="233" t="s">
        <v>115</v>
      </c>
    </row>
    <row r="375" s="2" customFormat="1" ht="22.2" customHeight="1">
      <c r="A375" s="36"/>
      <c r="B375" s="37"/>
      <c r="C375" s="202" t="s">
        <v>540</v>
      </c>
      <c r="D375" s="202" t="s">
        <v>116</v>
      </c>
      <c r="E375" s="203" t="s">
        <v>541</v>
      </c>
      <c r="F375" s="204" t="s">
        <v>542</v>
      </c>
      <c r="G375" s="205" t="s">
        <v>119</v>
      </c>
      <c r="H375" s="206">
        <v>68</v>
      </c>
      <c r="I375" s="207"/>
      <c r="J375" s="208">
        <f>ROUND(I375*H375,2)</f>
        <v>0</v>
      </c>
      <c r="K375" s="209"/>
      <c r="L375" s="42"/>
      <c r="M375" s="210" t="s">
        <v>1</v>
      </c>
      <c r="N375" s="211" t="s">
        <v>41</v>
      </c>
      <c r="O375" s="89"/>
      <c r="P375" s="212">
        <f>O375*H375</f>
        <v>0</v>
      </c>
      <c r="Q375" s="212">
        <v>0</v>
      </c>
      <c r="R375" s="212">
        <f>Q375*H375</f>
        <v>0</v>
      </c>
      <c r="S375" s="212">
        <v>0</v>
      </c>
      <c r="T375" s="213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214" t="s">
        <v>262</v>
      </c>
      <c r="AT375" s="214" t="s">
        <v>116</v>
      </c>
      <c r="AU375" s="214" t="s">
        <v>81</v>
      </c>
      <c r="AY375" s="15" t="s">
        <v>115</v>
      </c>
      <c r="BE375" s="215">
        <f>IF(N375="základní",J375,0)</f>
        <v>0</v>
      </c>
      <c r="BF375" s="215">
        <f>IF(N375="snížená",J375,0)</f>
        <v>0</v>
      </c>
      <c r="BG375" s="215">
        <f>IF(N375="zákl. přenesená",J375,0)</f>
        <v>0</v>
      </c>
      <c r="BH375" s="215">
        <f>IF(N375="sníž. přenesená",J375,0)</f>
        <v>0</v>
      </c>
      <c r="BI375" s="215">
        <f>IF(N375="nulová",J375,0)</f>
        <v>0</v>
      </c>
      <c r="BJ375" s="15" t="s">
        <v>81</v>
      </c>
      <c r="BK375" s="215">
        <f>ROUND(I375*H375,2)</f>
        <v>0</v>
      </c>
      <c r="BL375" s="15" t="s">
        <v>262</v>
      </c>
      <c r="BM375" s="214" t="s">
        <v>543</v>
      </c>
    </row>
    <row r="376" s="2" customFormat="1">
      <c r="A376" s="36"/>
      <c r="B376" s="37"/>
      <c r="C376" s="38"/>
      <c r="D376" s="216" t="s">
        <v>122</v>
      </c>
      <c r="E376" s="38"/>
      <c r="F376" s="217" t="s">
        <v>544</v>
      </c>
      <c r="G376" s="38"/>
      <c r="H376" s="38"/>
      <c r="I376" s="218"/>
      <c r="J376" s="38"/>
      <c r="K376" s="38"/>
      <c r="L376" s="42"/>
      <c r="M376" s="219"/>
      <c r="N376" s="220"/>
      <c r="O376" s="89"/>
      <c r="P376" s="89"/>
      <c r="Q376" s="89"/>
      <c r="R376" s="89"/>
      <c r="S376" s="89"/>
      <c r="T376" s="90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5" t="s">
        <v>122</v>
      </c>
      <c r="AU376" s="15" t="s">
        <v>81</v>
      </c>
    </row>
    <row r="377" s="2" customFormat="1">
      <c r="A377" s="36"/>
      <c r="B377" s="37"/>
      <c r="C377" s="38"/>
      <c r="D377" s="221" t="s">
        <v>124</v>
      </c>
      <c r="E377" s="38"/>
      <c r="F377" s="222" t="s">
        <v>545</v>
      </c>
      <c r="G377" s="38"/>
      <c r="H377" s="38"/>
      <c r="I377" s="218"/>
      <c r="J377" s="38"/>
      <c r="K377" s="38"/>
      <c r="L377" s="42"/>
      <c r="M377" s="219"/>
      <c r="N377" s="220"/>
      <c r="O377" s="89"/>
      <c r="P377" s="89"/>
      <c r="Q377" s="89"/>
      <c r="R377" s="89"/>
      <c r="S377" s="89"/>
      <c r="T377" s="90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5" t="s">
        <v>124</v>
      </c>
      <c r="AU377" s="15" t="s">
        <v>81</v>
      </c>
    </row>
    <row r="378" s="2" customFormat="1" ht="22.2" customHeight="1">
      <c r="A378" s="36"/>
      <c r="B378" s="37"/>
      <c r="C378" s="202" t="s">
        <v>546</v>
      </c>
      <c r="D378" s="202" t="s">
        <v>116</v>
      </c>
      <c r="E378" s="203" t="s">
        <v>547</v>
      </c>
      <c r="F378" s="204" t="s">
        <v>548</v>
      </c>
      <c r="G378" s="205" t="s">
        <v>523</v>
      </c>
      <c r="H378" s="255"/>
      <c r="I378" s="207"/>
      <c r="J378" s="208">
        <f>ROUND(I378*H378,2)</f>
        <v>0</v>
      </c>
      <c r="K378" s="209"/>
      <c r="L378" s="42"/>
      <c r="M378" s="210" t="s">
        <v>1</v>
      </c>
      <c r="N378" s="211" t="s">
        <v>41</v>
      </c>
      <c r="O378" s="89"/>
      <c r="P378" s="212">
        <f>O378*H378</f>
        <v>0</v>
      </c>
      <c r="Q378" s="212">
        <v>0</v>
      </c>
      <c r="R378" s="212">
        <f>Q378*H378</f>
        <v>0</v>
      </c>
      <c r="S378" s="212">
        <v>0</v>
      </c>
      <c r="T378" s="213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14" t="s">
        <v>262</v>
      </c>
      <c r="AT378" s="214" t="s">
        <v>116</v>
      </c>
      <c r="AU378" s="214" t="s">
        <v>81</v>
      </c>
      <c r="AY378" s="15" t="s">
        <v>115</v>
      </c>
      <c r="BE378" s="215">
        <f>IF(N378="základní",J378,0)</f>
        <v>0</v>
      </c>
      <c r="BF378" s="215">
        <f>IF(N378="snížená",J378,0)</f>
        <v>0</v>
      </c>
      <c r="BG378" s="215">
        <f>IF(N378="zákl. přenesená",J378,0)</f>
        <v>0</v>
      </c>
      <c r="BH378" s="215">
        <f>IF(N378="sníž. přenesená",J378,0)</f>
        <v>0</v>
      </c>
      <c r="BI378" s="215">
        <f>IF(N378="nulová",J378,0)</f>
        <v>0</v>
      </c>
      <c r="BJ378" s="15" t="s">
        <v>81</v>
      </c>
      <c r="BK378" s="215">
        <f>ROUND(I378*H378,2)</f>
        <v>0</v>
      </c>
      <c r="BL378" s="15" t="s">
        <v>262</v>
      </c>
      <c r="BM378" s="214" t="s">
        <v>549</v>
      </c>
    </row>
    <row r="379" s="2" customFormat="1">
      <c r="A379" s="36"/>
      <c r="B379" s="37"/>
      <c r="C379" s="38"/>
      <c r="D379" s="216" t="s">
        <v>122</v>
      </c>
      <c r="E379" s="38"/>
      <c r="F379" s="217" t="s">
        <v>550</v>
      </c>
      <c r="G379" s="38"/>
      <c r="H379" s="38"/>
      <c r="I379" s="218"/>
      <c r="J379" s="38"/>
      <c r="K379" s="38"/>
      <c r="L379" s="42"/>
      <c r="M379" s="219"/>
      <c r="N379" s="220"/>
      <c r="O379" s="89"/>
      <c r="P379" s="89"/>
      <c r="Q379" s="89"/>
      <c r="R379" s="89"/>
      <c r="S379" s="89"/>
      <c r="T379" s="90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122</v>
      </c>
      <c r="AU379" s="15" t="s">
        <v>81</v>
      </c>
    </row>
    <row r="380" s="2" customFormat="1">
      <c r="A380" s="36"/>
      <c r="B380" s="37"/>
      <c r="C380" s="38"/>
      <c r="D380" s="221" t="s">
        <v>124</v>
      </c>
      <c r="E380" s="38"/>
      <c r="F380" s="222" t="s">
        <v>551</v>
      </c>
      <c r="G380" s="38"/>
      <c r="H380" s="38"/>
      <c r="I380" s="218"/>
      <c r="J380" s="38"/>
      <c r="K380" s="38"/>
      <c r="L380" s="42"/>
      <c r="M380" s="256"/>
      <c r="N380" s="257"/>
      <c r="O380" s="258"/>
      <c r="P380" s="258"/>
      <c r="Q380" s="258"/>
      <c r="R380" s="258"/>
      <c r="S380" s="258"/>
      <c r="T380" s="259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5" t="s">
        <v>124</v>
      </c>
      <c r="AU380" s="15" t="s">
        <v>81</v>
      </c>
    </row>
    <row r="381" s="2" customFormat="1" ht="6.96" customHeight="1">
      <c r="A381" s="36"/>
      <c r="B381" s="64"/>
      <c r="C381" s="65"/>
      <c r="D381" s="65"/>
      <c r="E381" s="65"/>
      <c r="F381" s="65"/>
      <c r="G381" s="65"/>
      <c r="H381" s="65"/>
      <c r="I381" s="65"/>
      <c r="J381" s="65"/>
      <c r="K381" s="65"/>
      <c r="L381" s="42"/>
      <c r="M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</row>
  </sheetData>
  <sheetProtection sheet="1" autoFilter="0" formatColumns="0" formatRows="0" objects="1" scenarios="1" spinCount="100000" saltValue="QpHji9dDkD4/Xtsjo/FUxcD1Q60UcVS/lShnkvOUiDYo0e6QxGb9fkUoxHn0dC9KhVVxeH9ytMc2tB8kaP+yhw==" hashValue="ta6x8qMuG9FWwgM/d6uWbEqCF2XZRNu9QqoaRrHXQeTKqD4C/ZNkb8mAsu/qX5yp1LIkWziGP+J2GGbLrzU34A==" algorithmName="SHA-512" password="CC35"/>
  <autoFilter ref="C122:K380"/>
  <mergeCells count="6">
    <mergeCell ref="E7:H7"/>
    <mergeCell ref="E16:H16"/>
    <mergeCell ref="E25:H25"/>
    <mergeCell ref="E85:H85"/>
    <mergeCell ref="E115:H115"/>
    <mergeCell ref="L2:V2"/>
  </mergeCells>
  <hyperlinks>
    <hyperlink ref="F127" r:id="rId1" display="https://podminky.urs.cz/item/CS_URS_2022_01/121112003"/>
    <hyperlink ref="F131" r:id="rId2" display="https://podminky.urs.cz/item/CS_URS_2022_01/132212221"/>
    <hyperlink ref="F137" r:id="rId3" display="https://podminky.urs.cz/item/CS_URS_2022_01/132212331"/>
    <hyperlink ref="F151" r:id="rId4" display="https://podminky.urs.cz/item/CS_URS_2022_01/132254202"/>
    <hyperlink ref="F155" r:id="rId5" display="https://podminky.urs.cz/item/CS_URS_2022_01/151101102"/>
    <hyperlink ref="F162" r:id="rId6" display="https://podminky.urs.cz/item/CS_URS_2022_01/151101112"/>
    <hyperlink ref="F165" r:id="rId7" display="https://podminky.urs.cz/item/CS_URS_2022_01/162211311"/>
    <hyperlink ref="F168" r:id="rId8" display="https://podminky.urs.cz/item/CS_URS_2022_01/162211319"/>
    <hyperlink ref="F171" r:id="rId9" display="https://podminky.urs.cz/item/CS_URS_2022_01/162751117"/>
    <hyperlink ref="F175" r:id="rId10" display="https://podminky.urs.cz/item/CS_URS_2022_01/167151101"/>
    <hyperlink ref="F178" r:id="rId11" display="https://podminky.urs.cz/item/CS_URS_2022_01/171201231"/>
    <hyperlink ref="F182" r:id="rId12" display="https://podminky.urs.cz/item/CS_URS_2022_01/171251201"/>
    <hyperlink ref="F185" r:id="rId13" display="https://podminky.urs.cz/item/CS_URS_2022_01/174111101"/>
    <hyperlink ref="F208" r:id="rId14" display="https://podminky.urs.cz/item/CS_URS_2022_01/175111101"/>
    <hyperlink ref="F227" r:id="rId15" display="https://podminky.urs.cz/item/CS_URS_2022_01/181311103"/>
    <hyperlink ref="F231" r:id="rId16" display="https://podminky.urs.cz/item/CS_URS_2022_01/181411121"/>
    <hyperlink ref="F238" r:id="rId17" display="https://podminky.urs.cz/item/CS_URS_2022_01/111211101"/>
    <hyperlink ref="F243" r:id="rId18" display="https://podminky.urs.cz/item/CS_URS_2022_01/183151112"/>
    <hyperlink ref="F246" r:id="rId19" display="https://podminky.urs.cz/item/CS_URS_2022_01/184102112"/>
    <hyperlink ref="F252" r:id="rId20" display="https://podminky.urs.cz/item/CS_URS_2022_01/451572111"/>
    <hyperlink ref="F271" r:id="rId21" display="https://podminky.urs.cz/item/CS_URS_2022_01/631312141"/>
    <hyperlink ref="F276" r:id="rId22" display="https://podminky.urs.cz/item/CS_URS_2022_01/871355221"/>
    <hyperlink ref="F279" r:id="rId23" display="https://podminky.urs.cz/item/CS_URS_2022_01/871315221"/>
    <hyperlink ref="F283" r:id="rId24" display="https://podminky.urs.cz/item/CS_URS_2022_01/894414111"/>
    <hyperlink ref="F288" r:id="rId25" display="https://podminky.urs.cz/item/CS_URS_2022_01/894412411"/>
    <hyperlink ref="F293" r:id="rId26" display="https://podminky.urs.cz/item/CS_URS_2022_01/894411311"/>
    <hyperlink ref="F298" r:id="rId27" display="https://podminky.urs.cz/item/CS_URS_2022_01/899103112"/>
    <hyperlink ref="F307" r:id="rId28" display="https://podminky.urs.cz/item/CS_URS_2022_01/965081213"/>
    <hyperlink ref="F310" r:id="rId29" display="https://podminky.urs.cz/item/CS_URS_2022_01/974042557"/>
    <hyperlink ref="F314" r:id="rId30" display="https://podminky.urs.cz/item/CS_URS_2022_01/974042559"/>
    <hyperlink ref="F319" r:id="rId31" display="https://podminky.urs.cz/item/CS_URS_2022_01/998276101"/>
    <hyperlink ref="F323" r:id="rId32" display="https://podminky.urs.cz/item/CS_URS_2022_01/997013501"/>
    <hyperlink ref="F326" r:id="rId33" display="https://podminky.urs.cz/item/CS_URS_2022_01/997013509"/>
    <hyperlink ref="F330" r:id="rId34" display="https://podminky.urs.cz/item/CS_URS_2022_01/997013861"/>
    <hyperlink ref="F333" r:id="rId35" display="https://podminky.urs.cz/item/CS_URS_2022_01/997013867"/>
    <hyperlink ref="F337" r:id="rId36" display="https://podminky.urs.cz/item/CS_URS_2022_01/721173401"/>
    <hyperlink ref="F340" r:id="rId37" display="https://podminky.urs.cz/item/CS_URS_2022_01/721173402"/>
    <hyperlink ref="F343" r:id="rId38" display="https://podminky.urs.cz/item/CS_URS_2022_01/721173403"/>
    <hyperlink ref="F346" r:id="rId39" display="https://podminky.urs.cz/item/CS_URS_2022_01/721173404"/>
    <hyperlink ref="F349" r:id="rId40" display="https://podminky.urs.cz/item/CS_URS_2022_01/721211502"/>
    <hyperlink ref="F352" r:id="rId41" display="https://podminky.urs.cz/item/CS_URS_2022_01/721290111"/>
    <hyperlink ref="F355" r:id="rId42" display="https://podminky.urs.cz/item/CS_URS_2022_01/721290112"/>
    <hyperlink ref="F367" r:id="rId43" display="https://podminky.urs.cz/item/CS_URS_2022_01/998721201"/>
    <hyperlink ref="F371" r:id="rId44" display="https://podminky.urs.cz/item/CS_URS_2022_01/771573113"/>
    <hyperlink ref="F377" r:id="rId45" display="https://podminky.urs.cz/item/CS_URS_2022_01/771577154"/>
    <hyperlink ref="F380" r:id="rId46" display="https://podminky.urs.cz/item/CS_URS_2022_01/998771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Uživatel-PC\Uživatel</dc:creator>
  <cp:lastModifiedBy>Uživatel-PC\Uživatel</cp:lastModifiedBy>
  <dcterms:created xsi:type="dcterms:W3CDTF">2022-05-29T08:37:11Z</dcterms:created>
  <dcterms:modified xsi:type="dcterms:W3CDTF">2022-05-29T08:37:15Z</dcterms:modified>
</cp:coreProperties>
</file>