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ZŠ Komenského, F-M - ..." sheetId="2" r:id="rId2"/>
    <sheet name="2 - ZŠ Komenského, F-M - ..." sheetId="3" r:id="rId3"/>
  </sheets>
  <definedNames>
    <definedName name="_xlnm.Print_Area" localSheetId="0">'Rekapitulace stavby'!$D$4:$AO$76,'Rekapitulace stavby'!$C$82:$AQ$97</definedName>
    <definedName name="_xlnm._FilterDatabase" localSheetId="1" hidden="1">'1 - ZŠ Komenského, F-M - ...'!$C$127:$K$335</definedName>
    <definedName name="_xlnm.Print_Area" localSheetId="1">'1 - ZŠ Komenského, F-M - ...'!$C$4:$J$76,'1 - ZŠ Komenského, F-M - ...'!$C$115:$J$335</definedName>
    <definedName name="_xlnm._FilterDatabase" localSheetId="2" hidden="1">'2 - ZŠ Komenského, F-M - ...'!$C$126:$K$298</definedName>
    <definedName name="_xlnm.Print_Area" localSheetId="2">'2 - ZŠ Komenského, F-M - ...'!$C$4:$J$76,'2 - ZŠ Komenského, F-M - ...'!$C$114:$J$298</definedName>
    <definedName name="_xlnm.Print_Titles" localSheetId="0">'Rekapitulace stavby'!$92:$92</definedName>
  </definedNames>
  <calcPr fullCalcOnLoad="1"/>
</workbook>
</file>

<file path=xl/sharedStrings.xml><?xml version="1.0" encoding="utf-8"?>
<sst xmlns="http://schemas.openxmlformats.org/spreadsheetml/2006/main" count="3754" uniqueCount="595">
  <si>
    <t>Export Komplet</t>
  </si>
  <si>
    <t/>
  </si>
  <si>
    <t>2.0</t>
  </si>
  <si>
    <t>ZAMOK</t>
  </si>
  <si>
    <t>False</t>
  </si>
  <si>
    <t>{3cb76330-75ed-4d29-b4a1-2f34bee91dae}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</si>
  <si>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</si>
  <si>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</si>
  <si>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</si>
  <si>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</si>
  <si>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</si>
  <si>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</si>
  <si>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</si>
  <si>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</si>
  <si>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2-KL-21a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</si>
  <si>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</si>
  <si>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</si>
  <si>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ZŠ Komenského, F-M- výměna rozvodů vodovodu a kanalizace</t>
  </si>
  <si>
    <t>KSO:</t>
  </si>
  <si>
    <t>CC-CZ:</t>
  </si>
  <si>
    <t>Místo:</t>
  </si>
  <si>
    <t>F-M</t>
  </si>
  <si>
    <t>Datum:</t>
  </si>
  <si>
    <t>26. 4. 2021</t>
  </si>
  <si>
    <t>Zadavatel:</t>
  </si>
  <si>
    <t>IČ:</t>
  </si>
  <si>
    <t>ZŠ Komenského, F-M</t>
  </si>
  <si>
    <t>DIČ:</t>
  </si>
  <si>
    <t>Uchazeč:</t>
  </si>
  <si>
    <t>Vyplň údaj</t>
  </si>
  <si>
    <t>Projektant:</t>
  </si>
  <si>
    <t>Ing. Miloslav Klich</t>
  </si>
  <si>
    <t>True</t>
  </si>
  <si>
    <t>Zpracovatel:</t>
  </si>
  <si>
    <t>Johančíková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</si>
  <si>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</si>
  <si>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</si>
  <si>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</si>
  <si>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</si>
  <si>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</si>
  <si>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</si>
  <si>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</si>
  <si>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</si>
  <si>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</si>
  <si>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</si>
  <si>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</si>
  <si>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</si>
  <si>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</si>
  <si>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</si>
  <si>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</si>
  <si>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</si>
  <si>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</si>
  <si>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</si>
  <si>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</si>
  <si>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</si>
  <si>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</si>
  <si>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</si>
  <si>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</si>
  <si>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</si>
  <si>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</si>
  <si>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</si>
  <si>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</si>
  <si>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</si>
  <si>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</si>
  <si>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</si>
  <si>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</si>
  <si>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</si>
  <si>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</si>
  <si>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</si>
  <si>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</si>
  <si>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</si>
  <si>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</si>
  <si>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</si>
  <si>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</si>
  <si>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</si>
  <si>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</si>
  <si>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</si>
  <si>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</si>
  <si>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</si>
  <si>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</si>
  <si>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</si>
  <si>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</si>
  <si>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 xml:space="preserve">ZŠ Komenského, F-M - výměna rozvrodů vody a kanalizace  </t>
  </si>
  <si>
    <t>STA</t>
  </si>
  <si>
    <t>{e33ed8d0-61cd-42de-becb-90b475b30a9c}</t>
  </si>
  <si>
    <t>2</t>
  </si>
  <si>
    <t>ZŠ Komenského, F-M - bezbarierové WC</t>
  </si>
  <si>
    <t>{69d28da5-c6e5-4807-b4a6-c7d2ee2329ab}</t>
  </si>
  <si>
    <t>KRYCÍ LIST SOUPISU PRACÍ</t>
  </si>
  <si>
    <t>Objekt:</t>
  </si>
  <si>
    <t xml:space="preserve">1 - ZŠ Komenského, F-M - výměna rozvrodů vody a kanalizace  </t>
  </si>
  <si>
    <t xml:space="preserve"> </t>
  </si>
  <si>
    <t>REKAPITULACE ČLENĚNÍ SOUPISU PRACÍ</t>
  </si>
  <si>
    <t>Kód dílu - Popis</t>
  </si>
  <si>
    <t>Cena celkem [CZK]</t>
  </si>
  <si>
    <t>Náklady ze soupisu prací</t>
  </si>
  <si>
    <t>-1</t>
  </si>
  <si>
    <t>3 - Svislé a kompletní konstrukce</t>
  </si>
  <si>
    <t>6 - Úpravy povrchů, podlahy a osazování výplní</t>
  </si>
  <si>
    <t>9 - Ostatní konstrukce a práce, bourání</t>
  </si>
  <si>
    <t>95 - Různé dokončovací konstrukce a práce pozemních staveb</t>
  </si>
  <si>
    <t>997 - Přesun sutě</t>
  </si>
  <si>
    <t>99 - Přesun hmot a manipulace se sutí</t>
  </si>
  <si>
    <t>721 - Zdravotechnika - vnitřní kanalizace</t>
  </si>
  <si>
    <t>722 - Zdravotechnika - vnitřní vodovod</t>
  </si>
  <si>
    <t>725 - Zdravotechnika - zařizovací předměty</t>
  </si>
  <si>
    <t>771 - Podlahy z dlaždic</t>
  </si>
  <si>
    <t>781 - Dokončovací práce - obklady</t>
  </si>
  <si>
    <t>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</si>
  <si>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</si>
  <si>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</si>
  <si>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</si>
  <si>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</si>
  <si>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</si>
  <si>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</si>
  <si>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</si>
  <si>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</si>
  <si>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</si>
  <si>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</si>
  <si>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</si>
  <si>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</si>
  <si>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</si>
  <si>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3</t>
  </si>
  <si>
    <t>Svislé a kompletní konstrukce</t>
  </si>
  <si>
    <t>ROZPOCET</t>
  </si>
  <si>
    <t>K</t>
  </si>
  <si>
    <t>310278842</t>
  </si>
  <si>
    <t>Zazdívka otvorů pl do 1 m2 ve zdivu nadzákladovém z nepálených tvárnic tl do 300 mm</t>
  </si>
  <si>
    <t>m3</t>
  </si>
  <si>
    <t>4</t>
  </si>
  <si>
    <t>PP</t>
  </si>
  <si>
    <t>Zazdívka otvorů ve zdivu nadzákladovém nepálenými tvárnicemi  plochy přes 0,25 m2 do 1 m2 , ve zdi tl. do 300 mm</t>
  </si>
  <si>
    <t>VV</t>
  </si>
  <si>
    <t>po hydrant. skříních</t>
  </si>
  <si>
    <t>0,5*0,5*0,2*3</t>
  </si>
  <si>
    <t>Součet</t>
  </si>
  <si>
    <t>319201321</t>
  </si>
  <si>
    <t>Vyrovnání nerovného povrchu zdiva tl do 30 mm maltou</t>
  </si>
  <si>
    <t>m2</t>
  </si>
  <si>
    <t>Vyrovnání nerovného povrchu vnitřního i vnějšího zdiva  bez odsekání vadných cihel, maltou (s dodáním hmot) tl. do 30 mm</t>
  </si>
  <si>
    <t>1.np</t>
  </si>
  <si>
    <t>(1,6+0,4)*1,3</t>
  </si>
  <si>
    <t>(1,2+0,4)*1,3*3</t>
  </si>
  <si>
    <t>0,85*1,3*2</t>
  </si>
  <si>
    <t>2.np</t>
  </si>
  <si>
    <t>(0,3+0,9)*1,3</t>
  </si>
  <si>
    <t>(0,6+1,1)*1,3</t>
  </si>
  <si>
    <t>(0,6+1,2)*1,3*2</t>
  </si>
  <si>
    <t>(0,6+1,2)*1,3</t>
  </si>
  <si>
    <t>(0,5+1,2)*1,3</t>
  </si>
  <si>
    <t>3.np</t>
  </si>
  <si>
    <t>(0,6+0,9)*1,3</t>
  </si>
  <si>
    <t>(0,6+1,2)*1,3*3</t>
  </si>
  <si>
    <t>(0,51+1,2)*1,3</t>
  </si>
  <si>
    <t>(0,63+0,9)*1,3*2</t>
  </si>
  <si>
    <t>6</t>
  </si>
  <si>
    <t>Úpravy povrchů, podlahy a osazování výplní</t>
  </si>
  <si>
    <t>5</t>
  </si>
  <si>
    <t>612325203</t>
  </si>
  <si>
    <t>Vápenocementová hrubá omítka malých ploch do 1,0 m2 na stěnách</t>
  </si>
  <si>
    <t>kus</t>
  </si>
  <si>
    <t>10</t>
  </si>
  <si>
    <t>Vápenocementová omítka jednotlivých malých ploch hrubá na stěnách, plochy jednotlivě přes 0,25 do 1 m2</t>
  </si>
  <si>
    <t>76</t>
  </si>
  <si>
    <t>6199910R</t>
  </si>
  <si>
    <t>Zakrytí podlah - ochrana před poškozením</t>
  </si>
  <si>
    <t>-454809732</t>
  </si>
  <si>
    <t>Zakrytí vnitřních ploch před znečištěním  včetně pozdějšího odkrytí podlah fólií přilepenou lepící páskou</t>
  </si>
  <si>
    <t>9</t>
  </si>
  <si>
    <t>Ostatní konstrukce a práce, bourání</t>
  </si>
  <si>
    <t>965081212</t>
  </si>
  <si>
    <t>Bourání podlah z dlaždic keramických nebo xylolitových tl do 10 mm plochy do 1 m2</t>
  </si>
  <si>
    <t>18</t>
  </si>
  <si>
    <t>Bourání podlah z dlaždic bez podkladního lože nebo mazaniny, s jakoukoliv výplní spár keramických nebo xylolitových tl. do 10 mm, plochy do 1 m2</t>
  </si>
  <si>
    <t>místnost vedle bezbariérového WC</t>
  </si>
  <si>
    <t>1,7*0,1</t>
  </si>
  <si>
    <t>12</t>
  </si>
  <si>
    <t>978059541</t>
  </si>
  <si>
    <t>Odsekání a odebrání obkladů stěn z vnitřních obkládaček plochy přes 1 m2</t>
  </si>
  <si>
    <t>24</t>
  </si>
  <si>
    <t>Odsekání obkladů  stěn včetně otlučení podkladní omítky až na zdivo z obkládaček vnitřních, z jakýchkoliv materiálů, plochy přes 1 m2</t>
  </si>
  <si>
    <t>95</t>
  </si>
  <si>
    <t>Různé dokončovací konstrukce a práce pozemních staveb</t>
  </si>
  <si>
    <t>13</t>
  </si>
  <si>
    <t>950</t>
  </si>
  <si>
    <t>Vysekání prostupových otvorů ve zdi a podlaze, vysekání drážek ve zdivu pro uložení potrubí  vč jejich zazdívyk a omítky</t>
  </si>
  <si>
    <t>soubor</t>
  </si>
  <si>
    <t>26</t>
  </si>
  <si>
    <t>997</t>
  </si>
  <si>
    <t>Přesun sutě</t>
  </si>
  <si>
    <t>14</t>
  </si>
  <si>
    <t>997013113</t>
  </si>
  <si>
    <t>Vnitrostaveništní doprava suti a vybouraných hmot pro budovy v do 12 m s použitím mechanizace</t>
  </si>
  <si>
    <t>t</t>
  </si>
  <si>
    <t>28</t>
  </si>
  <si>
    <t>Vnitrostaveništní doprava suti a vybouraných hmot  vodorovně do 50 m svisle s použitím mechanizace pro budovy a haly výšky přes 9 do 12 m</t>
  </si>
  <si>
    <t>997013501</t>
  </si>
  <si>
    <t>Odvoz suti a vybouraných hmot na skládku nebo meziskládku do 1 km se složením</t>
  </si>
  <si>
    <t>30</t>
  </si>
  <si>
    <t>Odvoz suti a vybouraných hmot na skládku nebo meziskládku  se složením, na vzdálenost do 1 km</t>
  </si>
  <si>
    <t>16</t>
  </si>
  <si>
    <t>997013509</t>
  </si>
  <si>
    <t>Příplatek k odvozu suti a vybouraných hmot na skládku ZKD 1 km přes 1 km</t>
  </si>
  <si>
    <t>32</t>
  </si>
  <si>
    <t>Odvoz suti a vybouraných hmot na skládku nebo meziskládku  se složením, na vzdálenost Příplatek k ceně za každý další i započatý 1 km přes 1 km</t>
  </si>
  <si>
    <t>3,434*9 "Přepočtené koeficientem množství</t>
  </si>
  <si>
    <t>17</t>
  </si>
  <si>
    <t>997013871</t>
  </si>
  <si>
    <t>Poplatek za uložení stavebního odpadu na recyklační skládce (skládkovné) směsného stavebního a demoličního kód odpadu  17 09 04</t>
  </si>
  <si>
    <t>34</t>
  </si>
  <si>
    <t>Poplatek za uložení stavebního odpadu na recyklační skládce (skládkovné) směsného stavebního a demoličního zatříděného do Katalogu odpadů pod kódem 17 09 04</t>
  </si>
  <si>
    <t>99</t>
  </si>
  <si>
    <t>Přesun hmot a manipulace se sutí</t>
  </si>
  <si>
    <t>998011002</t>
  </si>
  <si>
    <t>Přesun hmot pro budovy zděné v do 12 m</t>
  </si>
  <si>
    <t>36</t>
  </si>
  <si>
    <t>Přesun hmot pro budovy občanské výstavby, bydlení, výrobu a služby  s nosnou svislou konstrukcí zděnou z cihel, tvárnic nebo kamene vodorovná dopravní vzdálenost do 100 m pro budovy výšky přes 6 do 12 m</t>
  </si>
  <si>
    <t>721</t>
  </si>
  <si>
    <t>Zdravotechnika - vnitřní kanalizace</t>
  </si>
  <si>
    <t>19</t>
  </si>
  <si>
    <t>721174042</t>
  </si>
  <si>
    <t>Potrubí kanalizační z PP připojovací DN 40</t>
  </si>
  <si>
    <t>m</t>
  </si>
  <si>
    <t>38</t>
  </si>
  <si>
    <t>Potrubí z trub polypropylenových připojovací DN 40</t>
  </si>
  <si>
    <t>20</t>
  </si>
  <si>
    <t>721174043</t>
  </si>
  <si>
    <t>Potrubí kanalizační z PP připojovací DN 50</t>
  </si>
  <si>
    <t>40</t>
  </si>
  <si>
    <t>Potrubí z trub polypropylenových připojovací DN 50</t>
  </si>
  <si>
    <t>721174045</t>
  </si>
  <si>
    <t>Potrubí kanalizační z PP připojovací DN 110</t>
  </si>
  <si>
    <t>42</t>
  </si>
  <si>
    <t>Potrubí z trub polypropylenových připojovací DN 110</t>
  </si>
  <si>
    <t>22</t>
  </si>
  <si>
    <t>721290111</t>
  </si>
  <si>
    <t>Zkouška těsnosti potrubí kanalizace vodou do DN 125</t>
  </si>
  <si>
    <t>44</t>
  </si>
  <si>
    <t>Zkouška těsnosti kanalizace  v objektech vodou do DN 125</t>
  </si>
  <si>
    <t>23</t>
  </si>
  <si>
    <t>998721202</t>
  </si>
  <si>
    <t>Přesun hmot procentní pro vnitřní kanalizace v objektech v do 12 m</t>
  </si>
  <si>
    <t>%</t>
  </si>
  <si>
    <t>46</t>
  </si>
  <si>
    <t>Přesun hmot pro vnitřní kanalizace  stanovený procentní sazbou (%) z ceny vodorovná dopravní vzdálenost do 50 m v objektech výšky přes 6 do 12 m</t>
  </si>
  <si>
    <t>722</t>
  </si>
  <si>
    <t>Zdravotechnika - vnitřní vodovod</t>
  </si>
  <si>
    <t>722174002</t>
  </si>
  <si>
    <t>Potrubí vodovodní plastové PPR svar polyfúze PN 16 D 20x2,8 mm</t>
  </si>
  <si>
    <t>48</t>
  </si>
  <si>
    <t>Potrubí z plastových trubek z polypropylenu PPR svařovaných polyfúzně PN 16 (SDR 7,4) D 20 x 2,8</t>
  </si>
  <si>
    <t>25</t>
  </si>
  <si>
    <t>722174003</t>
  </si>
  <si>
    <t>Potrubí vodovodní plastové PPR svar polyfúze PN 16 D 25x3,5 mm</t>
  </si>
  <si>
    <t>50</t>
  </si>
  <si>
    <t>Potrubí z plastových trubek z polypropylenu PPR svařovaných polyfúzně PN 16 (SDR 7,4) D 25 x 3,5</t>
  </si>
  <si>
    <t>722174004</t>
  </si>
  <si>
    <t>Potrubí vodovodní plastové PPR svar polyfúze PN 16 D 32x4,4 mm</t>
  </si>
  <si>
    <t>52</t>
  </si>
  <si>
    <t>Potrubí z plastových trubek z polypropylenu PPR svařovaných polyfúzně PN 16 (SDR 7,4) D 32 x 4,4</t>
  </si>
  <si>
    <t>27</t>
  </si>
  <si>
    <t>722174005</t>
  </si>
  <si>
    <t>Potrubí vodovodní plastové PPR svar polyfúze PN 16 D 40x5,5 mm</t>
  </si>
  <si>
    <t>54</t>
  </si>
  <si>
    <t>Potrubí z plastových trubek z polypropylenu PPR svařovaných polyfúzně PN 16 (SDR 7,4) D 40 x 5,5</t>
  </si>
  <si>
    <t>722181221</t>
  </si>
  <si>
    <t>Ochrana vodovodního potrubí přilepenými termoizolačními trubicemi z PE tl do 9 mm DN do 22 mm</t>
  </si>
  <si>
    <t>56</t>
  </si>
  <si>
    <t>Ochrana potrubí  termoizolačními trubicemi z pěnového polyetylenu PE přilepenými v příčných a podélných spojích, tloušťky izolace přes 6 do 9 mm, vnitřního průměru izolace DN do 22 mm</t>
  </si>
  <si>
    <t>29</t>
  </si>
  <si>
    <t>722181222</t>
  </si>
  <si>
    <t>Ochrana vodovodního potrubí přilepenými termoizolačními trubicemi z PE tl do 9 mm DN do 45 mm</t>
  </si>
  <si>
    <t>58</t>
  </si>
  <si>
    <t>Ochrana potrubí  termoizolačními trubicemi z pěnového polyetylenu PE přilepenými v příčných a podélných spojích, tloušťky izolace přes 6 do 9 mm, vnitřního průměru izolace DN přes 22 do 45 mm</t>
  </si>
  <si>
    <t>35+23+30-10</t>
  </si>
  <si>
    <t>31</t>
  </si>
  <si>
    <t>722240123</t>
  </si>
  <si>
    <t>Kohout kulový plastový PPR DN 25</t>
  </si>
  <si>
    <t>62</t>
  </si>
  <si>
    <t>Armatury z plastických hmot  kohouty (PPR) kulové DN 25</t>
  </si>
  <si>
    <t>722240124</t>
  </si>
  <si>
    <t>Kohout kulový plastový PPR DN 32</t>
  </si>
  <si>
    <t>64</t>
  </si>
  <si>
    <t>Armatury z plastických hmot  kohouty (PPR) kulové DN 32</t>
  </si>
  <si>
    <t>33</t>
  </si>
  <si>
    <t>722240125</t>
  </si>
  <si>
    <t>Kohout kulový plastový PPR DN 40</t>
  </si>
  <si>
    <t>66</t>
  </si>
  <si>
    <t>Armatury z plastických hmot  kohouty (PPR) kulové DN 40</t>
  </si>
  <si>
    <t>722250143</t>
  </si>
  <si>
    <t>Hydrantový systém s tvarově stálou hadicí D 25 x 30 m prosklený</t>
  </si>
  <si>
    <t>68</t>
  </si>
  <si>
    <t>Požární příslušenství a armatury  hydrantový systém s tvarově stálou hadicí prosklený D 25 x 30 m</t>
  </si>
  <si>
    <t>35</t>
  </si>
  <si>
    <t>72290999R</t>
  </si>
  <si>
    <t>Demontáž suchých hydrantových skříní</t>
  </si>
  <si>
    <t>70</t>
  </si>
  <si>
    <t>722290226</t>
  </si>
  <si>
    <t>Zkouška těsnosti vodovodního potrubí závitového do DN 50</t>
  </si>
  <si>
    <t>72</t>
  </si>
  <si>
    <t>Zkoušky, proplach a desinfekce vodovodního potrubí  zkoušky těsnosti vodovodního potrubí závitového do DN 50</t>
  </si>
  <si>
    <t>37</t>
  </si>
  <si>
    <t>722290234</t>
  </si>
  <si>
    <t>Proplach a dezinfekce vodovodního potrubí do DN 80</t>
  </si>
  <si>
    <t>74</t>
  </si>
  <si>
    <t>Zkoušky, proplach a desinfekce vodovodního potrubí  proplach a desinfekce vodovodního potrubí do DN 80</t>
  </si>
  <si>
    <t>998722202</t>
  </si>
  <si>
    <t>Přesun hmot procentní pro vnitřní vodovod v objektech v do 12 m</t>
  </si>
  <si>
    <t>Přesun hmot pro vnitřní vodovod  stanovený procentní sazbou (%) z ceny vodorovná dopravní vzdálenost do 50 m v objektech výšky přes 6 do 12 m</t>
  </si>
  <si>
    <t>725</t>
  </si>
  <si>
    <t>Zdravotechnika - zařizovací předměty</t>
  </si>
  <si>
    <t>39</t>
  </si>
  <si>
    <t>725110814</t>
  </si>
  <si>
    <t>Demontáž klozetu Kombi</t>
  </si>
  <si>
    <t>78</t>
  </si>
  <si>
    <t>Demontáž klozetů  odsávacích nebo kombinačních</t>
  </si>
  <si>
    <t>72529163R</t>
  </si>
  <si>
    <t>Demontáž a zpětná montáž -  nerezové zásobník papírových ručníků</t>
  </si>
  <si>
    <t>80</t>
  </si>
  <si>
    <t>Doplňky zařízení koupelen a záchodů  nerezové zásobník papírových ručníků</t>
  </si>
  <si>
    <t>1+3</t>
  </si>
  <si>
    <t>4+2</t>
  </si>
  <si>
    <t>3.n-p</t>
  </si>
  <si>
    <t>4+3</t>
  </si>
  <si>
    <t>725331111</t>
  </si>
  <si>
    <t>Výlevka bez výtokových armatur keramická se sklopnou plastovou mřížkou 500 mm</t>
  </si>
  <si>
    <t>88</t>
  </si>
  <si>
    <t>Výlevky bez výtokových armatur a splachovací nádrže keramické se sklopnou plastovou mřížkou 425 mm</t>
  </si>
  <si>
    <t>45</t>
  </si>
  <si>
    <t>725210821</t>
  </si>
  <si>
    <t>Demontáž umyvadel bez výtokových armatur</t>
  </si>
  <si>
    <t>90</t>
  </si>
  <si>
    <t>Demontáž umyvadel  bez výtokových armatur umyvadel</t>
  </si>
  <si>
    <t>725820802</t>
  </si>
  <si>
    <t>Demontáž baterie stojánkové do jednoho otvoru</t>
  </si>
  <si>
    <t>92</t>
  </si>
  <si>
    <t>Demontáž baterií  stojánkových do 1 otvoru</t>
  </si>
  <si>
    <t>47</t>
  </si>
  <si>
    <t>725822611</t>
  </si>
  <si>
    <t>Baterie umyvadlová stojánková páková bez výpusti</t>
  </si>
  <si>
    <t>94</t>
  </si>
  <si>
    <t>Baterie umyvadlové stojánkové pákové bez výpusti</t>
  </si>
  <si>
    <t>725850800</t>
  </si>
  <si>
    <t>Demontáž ventilů odpadních</t>
  </si>
  <si>
    <t>96</t>
  </si>
  <si>
    <t>Demontáž odpadních ventilů  všech připojovacích dimenzí</t>
  </si>
  <si>
    <t>49</t>
  </si>
  <si>
    <t>725211617</t>
  </si>
  <si>
    <t>Umyvadlo keramické bílé šířky 600 mm s krytem na sifon připevněné na stěnu šrouby</t>
  </si>
  <si>
    <t>98</t>
  </si>
  <si>
    <t>Umyvadla keramická bílá bez výtokových armatur připevněná na stěnu šrouby s krytem na sifon (polosloupem), šířka umyvadla 600 mm</t>
  </si>
  <si>
    <t>55</t>
  </si>
  <si>
    <t>725861101</t>
  </si>
  <si>
    <t>Zápachová uzávěrka pro umyvadla DN 32</t>
  </si>
  <si>
    <t>110</t>
  </si>
  <si>
    <t>Zápachové uzávěrky zařizovacích předmětů pro umyvadla DN 32</t>
  </si>
  <si>
    <t>725851325</t>
  </si>
  <si>
    <t>Ventil odpadní umyvadlový bez přepadu G 5/4"</t>
  </si>
  <si>
    <t>112</t>
  </si>
  <si>
    <t>Ventily odpadní pro zařizovací předměty umyvadlové bez přepadu G 5/4"</t>
  </si>
  <si>
    <t>60</t>
  </si>
  <si>
    <t>998725202</t>
  </si>
  <si>
    <t>Přesun hmot procentní pro zařizovací předměty v objektech v do 12 m</t>
  </si>
  <si>
    <t>120</t>
  </si>
  <si>
    <t>Přesun hmot pro zařizovací předměty  stanovený procentní sazbou (%) z ceny vodorovná dopravní vzdálenost do 50 m v objektech výšky přes 6 do 12 m</t>
  </si>
  <si>
    <t>771</t>
  </si>
  <si>
    <t>Podlahy z dlaždic</t>
  </si>
  <si>
    <t>771121011</t>
  </si>
  <si>
    <t>Nátěr penetrační na podlahu</t>
  </si>
  <si>
    <t>128</t>
  </si>
  <si>
    <t>Příprava podkladu před provedením dlažby nátěr penetrační na podlahu</t>
  </si>
  <si>
    <t>1,8*1,7</t>
  </si>
  <si>
    <t>65</t>
  </si>
  <si>
    <t>771591112</t>
  </si>
  <si>
    <t>Izolace pod dlažbu nátěrem nebo stěrkou ve dvou vrstvách</t>
  </si>
  <si>
    <t>130</t>
  </si>
  <si>
    <t>Izolace podlahy pod dlažbu nátěrem nebo stěrkou ve dvou vrstvách</t>
  </si>
  <si>
    <t>1,7*1,8</t>
  </si>
  <si>
    <t>771573218</t>
  </si>
  <si>
    <t>Montáž podlah keramických pro mechanické zatížení protiskluzných lepených standardním lepidlem do 25 ks/m2</t>
  </si>
  <si>
    <t>132</t>
  </si>
  <si>
    <t>Montáž podlah z dlaždic keramických lepených standardním lepidlem pro vysoké mechanické zatížení protiskluzných nebo reliéfních (bezbariérových) přes 22 do 25 ks/m2</t>
  </si>
  <si>
    <t>67</t>
  </si>
  <si>
    <t>M</t>
  </si>
  <si>
    <t>59761406</t>
  </si>
  <si>
    <t>dlažba keramická slinutá protiskluzná do interiéru i exteriéru pro vysoké mechanické namáhání přes 22 do 25ks/m2</t>
  </si>
  <si>
    <t>134</t>
  </si>
  <si>
    <t>3,06*1,1 "Přepočtené koeficientem množství</t>
  </si>
  <si>
    <t>998771202</t>
  </si>
  <si>
    <t>Přesun hmot procentní pro podlahy z dlaždic v objektech v do 12 m</t>
  </si>
  <si>
    <t>136</t>
  </si>
  <si>
    <t>Přesun hmot pro podlahy z dlaždic stanovený procentní sazbou (%) z ceny vodorovná dopravní vzdálenost do 50 m v objektech výšky přes 6 do 12 m</t>
  </si>
  <si>
    <t>781</t>
  </si>
  <si>
    <t>Dokončovací práce - obklady</t>
  </si>
  <si>
    <t>781473115</t>
  </si>
  <si>
    <t>Montáž obkladů vnitřních keramických hladkých do 25 ks/m2 lepených standardním lepidlem</t>
  </si>
  <si>
    <t>140</t>
  </si>
  <si>
    <t>Montáž obkladů vnitřních stěn z dlaždic keramických lepených standardním lepidlem hladkých přes 22 do 25 ks/m2</t>
  </si>
  <si>
    <t>1.np - 1 část</t>
  </si>
  <si>
    <t>(1,2+0,4)*1,4</t>
  </si>
  <si>
    <t>1.np-2.část</t>
  </si>
  <si>
    <t>(1,2+0,6)*1,4*3</t>
  </si>
  <si>
    <t>1.np-3.část</t>
  </si>
  <si>
    <t>(1,7+0,85*2)*1,5</t>
  </si>
  <si>
    <t>2.np-1.část</t>
  </si>
  <si>
    <t>(0,4+1,2)*1,4</t>
  </si>
  <si>
    <t>(0,6+1,2)*1,4*2</t>
  </si>
  <si>
    <t>(0,6+1,15)*1,4</t>
  </si>
  <si>
    <t>2.np-2.část</t>
  </si>
  <si>
    <t>(0,6+1,2)*1,4*3</t>
  </si>
  <si>
    <t>3.np-1.část</t>
  </si>
  <si>
    <t>(0,6+1,0)*1,4</t>
  </si>
  <si>
    <t>3.np-1. část</t>
  </si>
  <si>
    <t>71</t>
  </si>
  <si>
    <t>59761039</t>
  </si>
  <si>
    <t>obklad keramický hladký přes 22 do 25ks/m2</t>
  </si>
  <si>
    <t>142</t>
  </si>
  <si>
    <t>49,55*1,1 "Přepočtené koeficientem množství</t>
  </si>
  <si>
    <t>998781202</t>
  </si>
  <si>
    <t>Přesun hmot procentní pro obklady keramické v objektech v do 12 m</t>
  </si>
  <si>
    <t>144</t>
  </si>
  <si>
    <t>Přesun hmot pro obklady keramické  stanovený procentní sazbou (%) z ceny vodorovná dopravní vzdálenost do 50 m v objektech výšky přes 6 do 12 m</t>
  </si>
  <si>
    <t>784</t>
  </si>
  <si>
    <t>Dokončovací práce - malby a tapety</t>
  </si>
  <si>
    <t>73</t>
  </si>
  <si>
    <t>784111031</t>
  </si>
  <si>
    <t>Omytí podkladu v místnostech výšky do 3,80 m</t>
  </si>
  <si>
    <t>146</t>
  </si>
  <si>
    <t>Omytí podkladu omytí v místnostech výšky do 3,80 m</t>
  </si>
  <si>
    <t>1,7*1,9</t>
  </si>
  <si>
    <t>(1,7+1,9)*2*3,3</t>
  </si>
  <si>
    <t>784181011</t>
  </si>
  <si>
    <t>Dvojnásobné pačokování v místnostech výšky do 3,80 m</t>
  </si>
  <si>
    <t>148</t>
  </si>
  <si>
    <t>Pačokování dvojnásobné v místnostech výšky do 3,80 m</t>
  </si>
  <si>
    <t>174*1,0</t>
  </si>
  <si>
    <t>2,0*2,0*3*2</t>
  </si>
  <si>
    <t>75</t>
  </si>
  <si>
    <t>784211011</t>
  </si>
  <si>
    <t>Jednonásobné bílé malby ze směsí za mokra velmi dobře otěruvzdorných v místnostech výšky do 3,80 m</t>
  </si>
  <si>
    <t>150</t>
  </si>
  <si>
    <t>Malby z malířských směsí otěruvzdorných za mokra jednonásobné, bílé za mokra otěruvzdorné velmi dobře v místnostech výšky do 3,80 m</t>
  </si>
  <si>
    <t>2 - ZŠ Komenského, F-M - bezbarierové WC</t>
  </si>
  <si>
    <t>761 - Konstrukce prosvětlovací</t>
  </si>
  <si>
    <t>577195481</t>
  </si>
  <si>
    <t>((1,8+1,7)*2-0,8)*1,3</t>
  </si>
  <si>
    <t>612135101</t>
  </si>
  <si>
    <t>Hrubá výplň rýh ve stěnách maltou jakékoli šířky rýhy</t>
  </si>
  <si>
    <t>1639534622</t>
  </si>
  <si>
    <t>Hrubá výplň rýh maltou  jakékoli šířky rýhy ve stěnách</t>
  </si>
  <si>
    <t>3,3*0,15*2</t>
  </si>
  <si>
    <t>612315121</t>
  </si>
  <si>
    <t>Vápenná štuková omítka rýh ve stěnách šířky do 150 mm</t>
  </si>
  <si>
    <t>-964647559</t>
  </si>
  <si>
    <t>Vápenná omítka rýh štuková ve stěnách, šířky rýhy do 150 mm</t>
  </si>
  <si>
    <t>-702093217</t>
  </si>
  <si>
    <t>1,8*1,7+5,0</t>
  </si>
  <si>
    <t>631312141</t>
  </si>
  <si>
    <t>Doplnění rýh v dosavadních mazaninách betonem prostým</t>
  </si>
  <si>
    <t>-1334182801</t>
  </si>
  <si>
    <t>Doplnění dosavadních mazanin prostým betonem  s dodáním hmot, bez potěru, plochy jednotlivě rýh v dosavadních mazaninách</t>
  </si>
  <si>
    <t>1,7*0,1*0,1</t>
  </si>
  <si>
    <t>962031132</t>
  </si>
  <si>
    <t>Bourání příček z cihel pálených na MVC tl do 100 mm</t>
  </si>
  <si>
    <t>1475917011</t>
  </si>
  <si>
    <t>Bourání příček z cihel, tvárnic nebo příčkovek  z cihel pálených, plných nebo dutých na maltu vápennou nebo vápenocementovou, tl. do 100 mm</t>
  </si>
  <si>
    <t>1,9*2,2</t>
  </si>
  <si>
    <t>7</t>
  </si>
  <si>
    <t>962081131</t>
  </si>
  <si>
    <t>Bourání příček ze skleněných tvárnic tl do 100 mm</t>
  </si>
  <si>
    <t>59026557</t>
  </si>
  <si>
    <t>Bourání zdiva příček nebo vybourání otvorů  ze skleněných tvárnic, tl. do 100 mm</t>
  </si>
  <si>
    <t>1,9*1,1</t>
  </si>
  <si>
    <t>8</t>
  </si>
  <si>
    <t>965081213</t>
  </si>
  <si>
    <t>Bourání podlah z dlaždic keramických nebo xylolitových tl do 10 mm plochy přes 1 m2</t>
  </si>
  <si>
    <t>-178454822</t>
  </si>
  <si>
    <t>Bourání podlah z dlaždic bez podkladního lože nebo mazaniny, s jakoukoliv výplní spár keramických nebo xylolitových tl. do 10 mm, plochy přes 1 m2</t>
  </si>
  <si>
    <t>bezbarierové WC</t>
  </si>
  <si>
    <t>1,7*1,7</t>
  </si>
  <si>
    <t>973031812</t>
  </si>
  <si>
    <t>Vysekání kapes ve zdivu cihelném na MV nebo MVC pro zavázání příček tl do 100 mm</t>
  </si>
  <si>
    <t>729342793</t>
  </si>
  <si>
    <t>Vysekání výklenků nebo kapes ve zdivu z cihel  na maltu vápennou nebo vápenocementovou kapes pro zavázání nových příček, tl. do 100 mm</t>
  </si>
  <si>
    <t>3,3*2</t>
  </si>
  <si>
    <t>1384523393</t>
  </si>
  <si>
    <t>-1156492972</t>
  </si>
  <si>
    <t>11</t>
  </si>
  <si>
    <t>916405928</t>
  </si>
  <si>
    <t>1935872291</t>
  </si>
  <si>
    <t>-1827072549</t>
  </si>
  <si>
    <t>855115908</t>
  </si>
  <si>
    <t>1,358*9 "Přepočtené koeficientem množství</t>
  </si>
  <si>
    <t>-938498131</t>
  </si>
  <si>
    <t>-1842969563</t>
  </si>
  <si>
    <t>-144811690</t>
  </si>
  <si>
    <t>-217615218</t>
  </si>
  <si>
    <t>156034604</t>
  </si>
  <si>
    <t>254628900</t>
  </si>
  <si>
    <t>362599318</t>
  </si>
  <si>
    <t>722268641</t>
  </si>
  <si>
    <t>903479525</t>
  </si>
  <si>
    <t>-1012582258</t>
  </si>
  <si>
    <t>282728870</t>
  </si>
  <si>
    <t>722240122</t>
  </si>
  <si>
    <t>Kohout kulový plastový PPR DN 20</t>
  </si>
  <si>
    <t>-2048770508</t>
  </si>
  <si>
    <t>Armatury z plastických hmot  kohouty (PPR) kulové DN 20</t>
  </si>
  <si>
    <t>380178450</t>
  </si>
  <si>
    <t>540469511</t>
  </si>
  <si>
    <t>1314835009</t>
  </si>
  <si>
    <t>-373679133</t>
  </si>
  <si>
    <t>725119112</t>
  </si>
  <si>
    <t>Montáž splachovače nádržkového keramického s úspornou armaturou</t>
  </si>
  <si>
    <t>-1432789076</t>
  </si>
  <si>
    <t>Zařízení záchodů montáž splachovačů ostatních typů nádržkových keramických s úspornou armaturou</t>
  </si>
  <si>
    <t>642-1</t>
  </si>
  <si>
    <t>WC pro invalidy</t>
  </si>
  <si>
    <t>-1408565614</t>
  </si>
  <si>
    <t>1260145310</t>
  </si>
  <si>
    <t>725219102</t>
  </si>
  <si>
    <t>Montáž umyvadla připevněného na šrouby do zdiva</t>
  </si>
  <si>
    <t>-1925818084</t>
  </si>
  <si>
    <t>Umyvadla montáž umyvadel ostatních typů na šrouby</t>
  </si>
  <si>
    <t>pro invalidy</t>
  </si>
  <si>
    <t>642</t>
  </si>
  <si>
    <t>umývadlo pro invalidy</t>
  </si>
  <si>
    <t>-413630795</t>
  </si>
  <si>
    <t>64211034</t>
  </si>
  <si>
    <t>kryt sifonu (polosloup) umyvadla keramický bílý</t>
  </si>
  <si>
    <t>246035685</t>
  </si>
  <si>
    <t>725291706</t>
  </si>
  <si>
    <t>Doplňky zařízení koupelen a záchodů smaltované madlo rovné dl 800 mm</t>
  </si>
  <si>
    <t>-120608653</t>
  </si>
  <si>
    <t>Doplňky zařízení koupelen a záchodů  smaltované madla rovná, délky 800 mm</t>
  </si>
  <si>
    <t>725291708</t>
  </si>
  <si>
    <t>Doplňky zařízení koupelen a záchodů smaltované madlo rovné dl 1000 mm</t>
  </si>
  <si>
    <t>-1627381959</t>
  </si>
  <si>
    <t>Doplňky zařízení koupelen a záchodů  smaltované madla rovná, délky 1000 mm</t>
  </si>
  <si>
    <t>725291722</t>
  </si>
  <si>
    <t>Doplňky zařízení koupelen a záchodů smaltované madlo krakorcové sklopné dl 834 mm</t>
  </si>
  <si>
    <t>-107530942</t>
  </si>
  <si>
    <t>Doplňky zařízení koupelen a záchodů  smaltované madla krakorcová sklopná, délky 834 mm</t>
  </si>
  <si>
    <t>725530823</t>
  </si>
  <si>
    <t>Demontáž ohřívač elektrický tlakový do 200 litrů</t>
  </si>
  <si>
    <t>288184766</t>
  </si>
  <si>
    <t>Demontáž elektrických zásobníkových ohřívačů vody  tlakových od 50 do 200 l</t>
  </si>
  <si>
    <t>41</t>
  </si>
  <si>
    <t>725532126</t>
  </si>
  <si>
    <t>Elektrický ohřívač zásobníkový akumulační závěsný svislý 200 l / 2,2 kW</t>
  </si>
  <si>
    <t>1600684008</t>
  </si>
  <si>
    <t>Elektrické ohřívače zásobníkové beztlakové přepadové akumulační s pojistným ventilem závěsné svislé objem nádrže (příkon) 200 l (2,2 kW)</t>
  </si>
  <si>
    <t>484</t>
  </si>
  <si>
    <t>el. zásobník -odpočet z položky, bude použitý stávající</t>
  </si>
  <si>
    <t>1949256428</t>
  </si>
  <si>
    <t>43</t>
  </si>
  <si>
    <t>-1357396895</t>
  </si>
  <si>
    <t>2126971394</t>
  </si>
  <si>
    <t>-1097577485</t>
  </si>
  <si>
    <t>-831198788</t>
  </si>
  <si>
    <t>1575606299</t>
  </si>
  <si>
    <t>-186759338</t>
  </si>
  <si>
    <t>761</t>
  </si>
  <si>
    <t>Konstrukce prosvětlovací</t>
  </si>
  <si>
    <t>761111791</t>
  </si>
  <si>
    <t>Montáž stěny zděné ze skleněných tvárnic 190x190x80 mm</t>
  </si>
  <si>
    <t>-602244591</t>
  </si>
  <si>
    <t>Stěny a příčky ze skleněných tvárnic  zděné montáž rozměr 190 x 190 x 80 mm</t>
  </si>
  <si>
    <t>63482020</t>
  </si>
  <si>
    <t>tvárnice skleněná bezbarvá 190x190x80mm hladký vzor- budou použity stávající- NENACEŇOVAT !!!!!!!!!!!!!!!!</t>
  </si>
  <si>
    <t>73080753</t>
  </si>
  <si>
    <t>tvárnice skleněná bezbarvá 190x190x80mm hladký vzor</t>
  </si>
  <si>
    <t>2,09*25 "Přepočtené koeficientem množství</t>
  </si>
  <si>
    <t>51</t>
  </si>
  <si>
    <t>998761202</t>
  </si>
  <si>
    <t>Přesun hmot procentní pro konstrukce sklobetonové v objektech v do 12 m</t>
  </si>
  <si>
    <t>1243816432</t>
  </si>
  <si>
    <t>Přesun hmot pro konstrukce sklobetonové  stanovený procentní sazbou (%) z ceny vodorovná dopravní vzdálenost do 50 m v objektech výšky přes 6 do 12 m</t>
  </si>
  <si>
    <t>781131112</t>
  </si>
  <si>
    <t>Izolace pod obklad nátěrem nebo stěrkou ve dvou vrstvách</t>
  </si>
  <si>
    <t>-1454987678</t>
  </si>
  <si>
    <t>Izolace stěny pod obklad izolace nátěrem nebo stěrkou ve dvou vrstvách</t>
  </si>
  <si>
    <t>bezbarierové WC 1.np</t>
  </si>
  <si>
    <t>((1,8+1,7)*2-0,8)*0,5</t>
  </si>
  <si>
    <t>53</t>
  </si>
  <si>
    <t>-1861230051</t>
  </si>
  <si>
    <t>((1,8+1,7)*2-0,8)*1,5</t>
  </si>
  <si>
    <t>-1563544233</t>
  </si>
  <si>
    <t>9,3*1,1 "Přepočtené koeficientem množství</t>
  </si>
  <si>
    <t>575680200</t>
  </si>
  <si>
    <t>-47251733</t>
  </si>
  <si>
    <t>(1,8*1,7)*2*3,3</t>
  </si>
  <si>
    <t>57</t>
  </si>
  <si>
    <t>-1206411692</t>
  </si>
  <si>
    <t>23761790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</si>
</sst>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47.4218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710937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8.8515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4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2-KL-21a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ZŠ Komenského, F-M- výměna rozvodů vodovodu a kanalizace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F-M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26. 4. 2021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4.9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ZŠ Komenského, F-M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Ing. Miloslav Klich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4.9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Johančíková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ROUND(SUM(AG95:AG96),2)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ROUND(SUM(AS95:AS96),2)</f>
        <v>0</v>
      </c>
      <c r="AT94" s="113">
        <f>ROUND(SUM(AV94:AW94),2)</f>
        <v>0</v>
      </c>
      <c r="AU94" s="114">
        <f>ROUND(SUM(AU95:AU96),5)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ROUND(SUM(AZ95:AZ96),2)</f>
        <v>0</v>
      </c>
      <c r="BA94" s="113">
        <f>ROUND(SUM(BA95:BA96),2)</f>
        <v>0</v>
      </c>
      <c r="BB94" s="113">
        <f>ROUND(SUM(BB95:BB96),2)</f>
        <v>0</v>
      </c>
      <c r="BC94" s="113">
        <f>ROUND(SUM(BC95:BC96),2)</f>
        <v>0</v>
      </c>
      <c r="BD94" s="115">
        <f>ROUND(SUM(BD95:BD96),2)</f>
        <v>0</v>
      </c>
      <c r="BE94" s="6"/>
      <c r="BS94" s="116" t="s">
        <v>75</v>
      </c>
      <c r="BT94" s="116" t="s">
        <v>76</v>
      </c>
      <c r="BU94" s="117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pans="1:91" s="7" customFormat="1" ht="26" customHeight="1">
      <c r="A95" s="118" t="s">
        <v>80</v>
      </c>
      <c r="B95" s="119"/>
      <c r="C95" s="120"/>
      <c r="D95" s="121" t="s">
        <v>81</v>
      </c>
      <c r="E95" s="121"/>
      <c r="F95" s="121"/>
      <c r="G95" s="121"/>
      <c r="H95" s="121"/>
      <c r="I95" s="122"/>
      <c r="J95" s="121" t="s">
        <v>82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'1 - ZŠ Komenského, F-M - 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83</v>
      </c>
      <c r="AR95" s="125"/>
      <c r="AS95" s="126">
        <v>0</v>
      </c>
      <c r="AT95" s="127">
        <f>ROUND(SUM(AV95:AW95),2)</f>
        <v>0</v>
      </c>
      <c r="AU95" s="128">
        <f>'1 - ZŠ Komenského, F-M - ...'!P128</f>
        <v>0</v>
      </c>
      <c r="AV95" s="127">
        <f>'1 - ZŠ Komenského, F-M - ...'!J33</f>
        <v>0</v>
      </c>
      <c r="AW95" s="127">
        <f>'1 - ZŠ Komenského, F-M - ...'!J34</f>
        <v>0</v>
      </c>
      <c r="AX95" s="127">
        <f>'1 - ZŠ Komenského, F-M - ...'!J35</f>
        <v>0</v>
      </c>
      <c r="AY95" s="127">
        <f>'1 - ZŠ Komenského, F-M - ...'!J36</f>
        <v>0</v>
      </c>
      <c r="AZ95" s="127">
        <f>'1 - ZŠ Komenského, F-M - ...'!F33</f>
        <v>0</v>
      </c>
      <c r="BA95" s="127">
        <f>'1 - ZŠ Komenského, F-M - ...'!F34</f>
        <v>0</v>
      </c>
      <c r="BB95" s="127">
        <f>'1 - ZŠ Komenského, F-M - ...'!F35</f>
        <v>0</v>
      </c>
      <c r="BC95" s="127">
        <f>'1 - ZŠ Komenského, F-M - ...'!F36</f>
        <v>0</v>
      </c>
      <c r="BD95" s="129">
        <f>'1 - ZŠ Komenského, F-M - ...'!F37</f>
        <v>0</v>
      </c>
      <c r="BE95" s="7"/>
      <c r="BT95" s="130" t="s">
        <v>81</v>
      </c>
      <c r="BV95" s="130" t="s">
        <v>78</v>
      </c>
      <c r="BW95" s="130" t="s">
        <v>84</v>
      </c>
      <c r="BX95" s="130" t="s">
        <v>5</v>
      </c>
      <c r="CL95" s="130" t="s">
        <v>1</v>
      </c>
      <c r="CM95" s="130" t="s">
        <v>85</v>
      </c>
    </row>
    <row r="96" spans="1:91" s="7" customFormat="1" ht="26" customHeight="1">
      <c r="A96" s="118" t="s">
        <v>80</v>
      </c>
      <c r="B96" s="119"/>
      <c r="C96" s="120"/>
      <c r="D96" s="121" t="s">
        <v>85</v>
      </c>
      <c r="E96" s="121"/>
      <c r="F96" s="121"/>
      <c r="G96" s="121"/>
      <c r="H96" s="121"/>
      <c r="I96" s="122"/>
      <c r="J96" s="121" t="s">
        <v>86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'2 - ZŠ Komenského, F-M - ...'!J30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83</v>
      </c>
      <c r="AR96" s="125"/>
      <c r="AS96" s="131">
        <v>0</v>
      </c>
      <c r="AT96" s="132">
        <f>ROUND(SUM(AV96:AW96),2)</f>
        <v>0</v>
      </c>
      <c r="AU96" s="133">
        <f>'2 - ZŠ Komenského, F-M - ...'!P127</f>
        <v>0</v>
      </c>
      <c r="AV96" s="132">
        <f>'2 - ZŠ Komenského, F-M - ...'!J33</f>
        <v>0</v>
      </c>
      <c r="AW96" s="132">
        <f>'2 - ZŠ Komenského, F-M - ...'!J34</f>
        <v>0</v>
      </c>
      <c r="AX96" s="132">
        <f>'2 - ZŠ Komenského, F-M - ...'!J35</f>
        <v>0</v>
      </c>
      <c r="AY96" s="132">
        <f>'2 - ZŠ Komenského, F-M - ...'!J36</f>
        <v>0</v>
      </c>
      <c r="AZ96" s="132">
        <f>'2 - ZŠ Komenského, F-M - ...'!F33</f>
        <v>0</v>
      </c>
      <c r="BA96" s="132">
        <f>'2 - ZŠ Komenského, F-M - ...'!F34</f>
        <v>0</v>
      </c>
      <c r="BB96" s="132">
        <f>'2 - ZŠ Komenského, F-M - ...'!F35</f>
        <v>0</v>
      </c>
      <c r="BC96" s="132">
        <f>'2 - ZŠ Komenského, F-M - ...'!F36</f>
        <v>0</v>
      </c>
      <c r="BD96" s="134">
        <f>'2 - ZŠ Komenského, F-M - ...'!F37</f>
        <v>0</v>
      </c>
      <c r="BE96" s="7"/>
      <c r="BT96" s="130" t="s">
        <v>81</v>
      </c>
      <c r="BV96" s="130" t="s">
        <v>78</v>
      </c>
      <c r="BW96" s="130" t="s">
        <v>87</v>
      </c>
      <c r="BX96" s="130" t="s">
        <v>5</v>
      </c>
      <c r="CL96" s="130" t="s">
        <v>1</v>
      </c>
      <c r="CM96" s="130" t="s">
        <v>85</v>
      </c>
    </row>
    <row r="97" spans="1:57" s="2" customFormat="1" ht="30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s="2" customFormat="1" ht="6.95" customHeight="1">
      <c r="A98" s="37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43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</sheetData>
  <sheetProtection password="CC35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1 - ZŠ Komenského, F-M - ...'!C2" display="/"/>
    <hyperlink ref="A96" location="'2 - ZŠ Komenského, F-M -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7109375" style="1" hidden="1" customWidth="1"/>
    <col min="14" max="14" width="8.85156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8.8515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84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85</v>
      </c>
    </row>
    <row r="4" spans="2:46" s="1" customFormat="1" ht="24.95" customHeight="1">
      <c r="B4" s="19"/>
      <c r="D4" s="137" t="s">
        <v>88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4.5" customHeight="1">
      <c r="B7" s="19"/>
      <c r="E7" s="140" t="str">
        <f>'Rekapitulace stavby'!K6</f>
        <v>ZŠ Komenského, F-M- výměna rozvodů vodovodu a kanalizace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89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28.5" customHeight="1">
      <c r="A9" s="37"/>
      <c r="B9" s="43"/>
      <c r="C9" s="37"/>
      <c r="D9" s="37"/>
      <c r="E9" s="141" t="s">
        <v>90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91</v>
      </c>
      <c r="G12" s="37"/>
      <c r="H12" s="37"/>
      <c r="I12" s="139" t="s">
        <v>22</v>
      </c>
      <c r="J12" s="143" t="str">
        <f>'Rekapitulace stavby'!AN8</f>
        <v>26. 4. 2021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tr">
        <f>IF('Rekapitulace stavby'!E11="","",'Rekapitulace stavby'!E11)</f>
        <v>ZŠ Komenského, F-M</v>
      </c>
      <c r="F15" s="37"/>
      <c r="G15" s="37"/>
      <c r="H15" s="37"/>
      <c r="I15" s="139" t="s">
        <v>27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>Ing. Miloslav Klich</v>
      </c>
      <c r="F21" s="37"/>
      <c r="G21" s="37"/>
      <c r="H21" s="37"/>
      <c r="I21" s="139" t="s">
        <v>27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>Johančíková</v>
      </c>
      <c r="F24" s="37"/>
      <c r="G24" s="37"/>
      <c r="H24" s="37"/>
      <c r="I24" s="139" t="s">
        <v>27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ROUND(J128,2)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ROUND((SUM(BE128:BE335)),2)</f>
        <v>0</v>
      </c>
      <c r="G33" s="37"/>
      <c r="H33" s="37"/>
      <c r="I33" s="154">
        <v>0.21</v>
      </c>
      <c r="J33" s="153">
        <f>ROUND(((SUM(BE128:BE335))*I33),2)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42</v>
      </c>
      <c r="F34" s="153">
        <f>ROUND((SUM(BF128:BF335)),2)</f>
        <v>0</v>
      </c>
      <c r="G34" s="37"/>
      <c r="H34" s="37"/>
      <c r="I34" s="154">
        <v>0.15</v>
      </c>
      <c r="J34" s="153">
        <f>ROUND(((SUM(BF128:BF335))*I34),2)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43</v>
      </c>
      <c r="F35" s="153">
        <f>ROUND((SUM(BG128:BG335)),2)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44</v>
      </c>
      <c r="F36" s="153">
        <f>ROUND((SUM(BH128:BH335)),2)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45</v>
      </c>
      <c r="F37" s="153">
        <f>ROUND((SUM(BI128:BI335)),2)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 hidden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92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4.5" customHeight="1" hidden="1">
      <c r="A85" s="37"/>
      <c r="B85" s="38"/>
      <c r="C85" s="39"/>
      <c r="D85" s="39"/>
      <c r="E85" s="173" t="str">
        <f>E7</f>
        <v>ZŠ Komenského, F-M- výměna rozvodů vodovodu a kanalizace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 hidden="1">
      <c r="A86" s="37"/>
      <c r="B86" s="38"/>
      <c r="C86" s="31" t="s">
        <v>89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28.5" customHeight="1" hidden="1">
      <c r="A87" s="37"/>
      <c r="B87" s="38"/>
      <c r="C87" s="39"/>
      <c r="D87" s="39"/>
      <c r="E87" s="75" t="str">
        <f>E9</f>
        <v xml:space="preserve">1 - ZŠ Komenského, F-M - výměna rozvrodů vody a kanalizace  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 hidden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 hidden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26. 4. 2021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4.9" customHeight="1" hidden="1">
      <c r="A91" s="37"/>
      <c r="B91" s="38"/>
      <c r="C91" s="31" t="s">
        <v>24</v>
      </c>
      <c r="D91" s="39"/>
      <c r="E91" s="39"/>
      <c r="F91" s="26" t="str">
        <f>E15</f>
        <v>ZŠ Komenského, F-M</v>
      </c>
      <c r="G91" s="39"/>
      <c r="H91" s="39"/>
      <c r="I91" s="31" t="s">
        <v>30</v>
      </c>
      <c r="J91" s="35" t="str">
        <f>E21</f>
        <v>Ing. Miloslav Klich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4.9" customHeight="1" hidden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Johančíková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 hidden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 hidden="1">
      <c r="A94" s="37"/>
      <c r="B94" s="38"/>
      <c r="C94" s="174" t="s">
        <v>93</v>
      </c>
      <c r="D94" s="175"/>
      <c r="E94" s="175"/>
      <c r="F94" s="175"/>
      <c r="G94" s="175"/>
      <c r="H94" s="175"/>
      <c r="I94" s="175"/>
      <c r="J94" s="176" t="s">
        <v>94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 hidden="1">
      <c r="A96" s="37"/>
      <c r="B96" s="38"/>
      <c r="C96" s="177" t="s">
        <v>95</v>
      </c>
      <c r="D96" s="39"/>
      <c r="E96" s="39"/>
      <c r="F96" s="39"/>
      <c r="G96" s="39"/>
      <c r="H96" s="39"/>
      <c r="I96" s="39"/>
      <c r="J96" s="109">
        <f>J128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96</v>
      </c>
    </row>
    <row r="97" spans="1:31" s="9" customFormat="1" ht="24.95" customHeight="1" hidden="1">
      <c r="A97" s="9"/>
      <c r="B97" s="178"/>
      <c r="C97" s="179"/>
      <c r="D97" s="180" t="s">
        <v>97</v>
      </c>
      <c r="E97" s="181"/>
      <c r="F97" s="181"/>
      <c r="G97" s="181"/>
      <c r="H97" s="181"/>
      <c r="I97" s="181"/>
      <c r="J97" s="182">
        <f>J129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 hidden="1">
      <c r="A98" s="9"/>
      <c r="B98" s="178"/>
      <c r="C98" s="179"/>
      <c r="D98" s="180" t="s">
        <v>98</v>
      </c>
      <c r="E98" s="181"/>
      <c r="F98" s="181"/>
      <c r="G98" s="181"/>
      <c r="H98" s="181"/>
      <c r="I98" s="181"/>
      <c r="J98" s="182">
        <f>J154</f>
        <v>0</v>
      </c>
      <c r="K98" s="179"/>
      <c r="L98" s="18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 hidden="1">
      <c r="A99" s="9"/>
      <c r="B99" s="178"/>
      <c r="C99" s="179"/>
      <c r="D99" s="180" t="s">
        <v>99</v>
      </c>
      <c r="E99" s="181"/>
      <c r="F99" s="181"/>
      <c r="G99" s="181"/>
      <c r="H99" s="181"/>
      <c r="I99" s="181"/>
      <c r="J99" s="182">
        <f>J159</f>
        <v>0</v>
      </c>
      <c r="K99" s="179"/>
      <c r="L99" s="18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 hidden="1">
      <c r="A100" s="9"/>
      <c r="B100" s="178"/>
      <c r="C100" s="179"/>
      <c r="D100" s="180" t="s">
        <v>100</v>
      </c>
      <c r="E100" s="181"/>
      <c r="F100" s="181"/>
      <c r="G100" s="181"/>
      <c r="H100" s="181"/>
      <c r="I100" s="181"/>
      <c r="J100" s="182">
        <f>J184</f>
        <v>0</v>
      </c>
      <c r="K100" s="179"/>
      <c r="L100" s="18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 hidden="1">
      <c r="A101" s="9"/>
      <c r="B101" s="178"/>
      <c r="C101" s="179"/>
      <c r="D101" s="180" t="s">
        <v>101</v>
      </c>
      <c r="E101" s="181"/>
      <c r="F101" s="181"/>
      <c r="G101" s="181"/>
      <c r="H101" s="181"/>
      <c r="I101" s="181"/>
      <c r="J101" s="182">
        <f>J187</f>
        <v>0</v>
      </c>
      <c r="K101" s="179"/>
      <c r="L101" s="18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 hidden="1">
      <c r="A102" s="9"/>
      <c r="B102" s="178"/>
      <c r="C102" s="179"/>
      <c r="D102" s="180" t="s">
        <v>102</v>
      </c>
      <c r="E102" s="181"/>
      <c r="F102" s="181"/>
      <c r="G102" s="181"/>
      <c r="H102" s="181"/>
      <c r="I102" s="181"/>
      <c r="J102" s="182">
        <f>J198</f>
        <v>0</v>
      </c>
      <c r="K102" s="179"/>
      <c r="L102" s="18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 hidden="1">
      <c r="A103" s="9"/>
      <c r="B103" s="178"/>
      <c r="C103" s="179"/>
      <c r="D103" s="180" t="s">
        <v>103</v>
      </c>
      <c r="E103" s="181"/>
      <c r="F103" s="181"/>
      <c r="G103" s="181"/>
      <c r="H103" s="181"/>
      <c r="I103" s="181"/>
      <c r="J103" s="182">
        <f>J201</f>
        <v>0</v>
      </c>
      <c r="K103" s="179"/>
      <c r="L103" s="18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 hidden="1">
      <c r="A104" s="9"/>
      <c r="B104" s="178"/>
      <c r="C104" s="179"/>
      <c r="D104" s="180" t="s">
        <v>104</v>
      </c>
      <c r="E104" s="181"/>
      <c r="F104" s="181"/>
      <c r="G104" s="181"/>
      <c r="H104" s="181"/>
      <c r="I104" s="181"/>
      <c r="J104" s="182">
        <f>J212</f>
        <v>0</v>
      </c>
      <c r="K104" s="179"/>
      <c r="L104" s="18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 hidden="1">
      <c r="A105" s="9"/>
      <c r="B105" s="178"/>
      <c r="C105" s="179"/>
      <c r="D105" s="180" t="s">
        <v>105</v>
      </c>
      <c r="E105" s="181"/>
      <c r="F105" s="181"/>
      <c r="G105" s="181"/>
      <c r="H105" s="181"/>
      <c r="I105" s="181"/>
      <c r="J105" s="182">
        <f>J243</f>
        <v>0</v>
      </c>
      <c r="K105" s="179"/>
      <c r="L105" s="18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 hidden="1">
      <c r="A106" s="9"/>
      <c r="B106" s="178"/>
      <c r="C106" s="179"/>
      <c r="D106" s="180" t="s">
        <v>106</v>
      </c>
      <c r="E106" s="181"/>
      <c r="F106" s="181"/>
      <c r="G106" s="181"/>
      <c r="H106" s="181"/>
      <c r="I106" s="181"/>
      <c r="J106" s="182">
        <f>J272</f>
        <v>0</v>
      </c>
      <c r="K106" s="179"/>
      <c r="L106" s="183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 hidden="1">
      <c r="A107" s="9"/>
      <c r="B107" s="178"/>
      <c r="C107" s="179"/>
      <c r="D107" s="180" t="s">
        <v>107</v>
      </c>
      <c r="E107" s="181"/>
      <c r="F107" s="181"/>
      <c r="G107" s="181"/>
      <c r="H107" s="181"/>
      <c r="I107" s="181"/>
      <c r="J107" s="182">
        <f>J289</f>
        <v>0</v>
      </c>
      <c r="K107" s="179"/>
      <c r="L107" s="183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 hidden="1">
      <c r="A108" s="9"/>
      <c r="B108" s="178"/>
      <c r="C108" s="179"/>
      <c r="D108" s="180" t="s">
        <v>108</v>
      </c>
      <c r="E108" s="181"/>
      <c r="F108" s="181"/>
      <c r="G108" s="181"/>
      <c r="H108" s="181"/>
      <c r="I108" s="181"/>
      <c r="J108" s="182">
        <f>J316</f>
        <v>0</v>
      </c>
      <c r="K108" s="179"/>
      <c r="L108" s="183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 hidden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 hidden="1">
      <c r="A110" s="37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ht="12" hidden="1"/>
    <row r="112" ht="12" hidden="1"/>
    <row r="113" ht="12" hidden="1"/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68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109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4.5" customHeight="1">
      <c r="A118" s="37"/>
      <c r="B118" s="38"/>
      <c r="C118" s="39"/>
      <c r="D118" s="39"/>
      <c r="E118" s="173" t="str">
        <f>E7</f>
        <v>ZŠ Komenského, F-M- výměna rozvodů vodovodu a kanalizace</v>
      </c>
      <c r="F118" s="31"/>
      <c r="G118" s="31"/>
      <c r="H118" s="31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89</v>
      </c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28.5" customHeight="1">
      <c r="A120" s="37"/>
      <c r="B120" s="38"/>
      <c r="C120" s="39"/>
      <c r="D120" s="39"/>
      <c r="E120" s="75" t="str">
        <f>E9</f>
        <v xml:space="preserve">1 - ZŠ Komenského, F-M - výměna rozvrodů vody a kanalizace  </v>
      </c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20</v>
      </c>
      <c r="D122" s="39"/>
      <c r="E122" s="39"/>
      <c r="F122" s="26" t="str">
        <f>F12</f>
        <v xml:space="preserve"> </v>
      </c>
      <c r="G122" s="39"/>
      <c r="H122" s="39"/>
      <c r="I122" s="31" t="s">
        <v>22</v>
      </c>
      <c r="J122" s="78" t="str">
        <f>IF(J12="","",J12)</f>
        <v>26. 4. 2021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4.9" customHeight="1">
      <c r="A124" s="37"/>
      <c r="B124" s="38"/>
      <c r="C124" s="31" t="s">
        <v>24</v>
      </c>
      <c r="D124" s="39"/>
      <c r="E124" s="39"/>
      <c r="F124" s="26" t="str">
        <f>E15</f>
        <v>ZŠ Komenského, F-M</v>
      </c>
      <c r="G124" s="39"/>
      <c r="H124" s="39"/>
      <c r="I124" s="31" t="s">
        <v>30</v>
      </c>
      <c r="J124" s="35" t="str">
        <f>E21</f>
        <v>Ing. Miloslav Klich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4.9" customHeight="1">
      <c r="A125" s="37"/>
      <c r="B125" s="38"/>
      <c r="C125" s="31" t="s">
        <v>28</v>
      </c>
      <c r="D125" s="39"/>
      <c r="E125" s="39"/>
      <c r="F125" s="26" t="str">
        <f>IF(E18="","",E18)</f>
        <v>Vyplň údaj</v>
      </c>
      <c r="G125" s="39"/>
      <c r="H125" s="39"/>
      <c r="I125" s="31" t="s">
        <v>33</v>
      </c>
      <c r="J125" s="35" t="str">
        <f>E24</f>
        <v>Johančíková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0.3" customHeight="1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10" customFormat="1" ht="29.25" customHeight="1">
      <c r="A127" s="184"/>
      <c r="B127" s="185"/>
      <c r="C127" s="186" t="s">
        <v>110</v>
      </c>
      <c r="D127" s="187" t="s">
        <v>61</v>
      </c>
      <c r="E127" s="187" t="s">
        <v>57</v>
      </c>
      <c r="F127" s="187" t="s">
        <v>58</v>
      </c>
      <c r="G127" s="187" t="s">
        <v>111</v>
      </c>
      <c r="H127" s="187" t="s">
        <v>112</v>
      </c>
      <c r="I127" s="187" t="s">
        <v>113</v>
      </c>
      <c r="J127" s="188" t="s">
        <v>94</v>
      </c>
      <c r="K127" s="189" t="s">
        <v>114</v>
      </c>
      <c r="L127" s="190"/>
      <c r="M127" s="99" t="s">
        <v>1</v>
      </c>
      <c r="N127" s="100" t="s">
        <v>40</v>
      </c>
      <c r="O127" s="100" t="s">
        <v>115</v>
      </c>
      <c r="P127" s="100" t="s">
        <v>116</v>
      </c>
      <c r="Q127" s="100" t="s">
        <v>117</v>
      </c>
      <c r="R127" s="100" t="s">
        <v>118</v>
      </c>
      <c r="S127" s="100" t="s">
        <v>119</v>
      </c>
      <c r="T127" s="101" t="s">
        <v>120</v>
      </c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</row>
    <row r="128" spans="1:63" s="2" customFormat="1" ht="22.8" customHeight="1">
      <c r="A128" s="37"/>
      <c r="B128" s="38"/>
      <c r="C128" s="106" t="s">
        <v>121</v>
      </c>
      <c r="D128" s="39"/>
      <c r="E128" s="39"/>
      <c r="F128" s="39"/>
      <c r="G128" s="39"/>
      <c r="H128" s="39"/>
      <c r="I128" s="39"/>
      <c r="J128" s="191">
        <f>BK128</f>
        <v>0</v>
      </c>
      <c r="K128" s="39"/>
      <c r="L128" s="43"/>
      <c r="M128" s="102"/>
      <c r="N128" s="192"/>
      <c r="O128" s="103"/>
      <c r="P128" s="193">
        <f>P129+P154+P159+P184+P187+P198+P201+P212+P243+P272+P289+P316</f>
        <v>0</v>
      </c>
      <c r="Q128" s="103"/>
      <c r="R128" s="193">
        <f>R129+R154+R159+R184+R187+R198+R201+R212+R243+R272+R289+R316</f>
        <v>1.61615617</v>
      </c>
      <c r="S128" s="103"/>
      <c r="T128" s="194">
        <f>T129+T154+T159+T184+T187+T198+T201+T212+T243+T272+T289+T316</f>
        <v>2.823258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75</v>
      </c>
      <c r="AU128" s="16" t="s">
        <v>96</v>
      </c>
      <c r="BK128" s="195">
        <f>BK129+BK154+BK159+BK184+BK187+BK198+BK201+BK212+BK243+BK272+BK289+BK316</f>
        <v>0</v>
      </c>
    </row>
    <row r="129" spans="1:63" s="11" customFormat="1" ht="25.9" customHeight="1">
      <c r="A129" s="11"/>
      <c r="B129" s="196"/>
      <c r="C129" s="197"/>
      <c r="D129" s="198" t="s">
        <v>75</v>
      </c>
      <c r="E129" s="199" t="s">
        <v>122</v>
      </c>
      <c r="F129" s="199" t="s">
        <v>123</v>
      </c>
      <c r="G129" s="197"/>
      <c r="H129" s="197"/>
      <c r="I129" s="200"/>
      <c r="J129" s="201">
        <f>BK129</f>
        <v>0</v>
      </c>
      <c r="K129" s="197"/>
      <c r="L129" s="202"/>
      <c r="M129" s="203"/>
      <c r="N129" s="204"/>
      <c r="O129" s="204"/>
      <c r="P129" s="205">
        <f>SUM(P130:P153)</f>
        <v>0</v>
      </c>
      <c r="Q129" s="204"/>
      <c r="R129" s="205">
        <f>SUM(R130:R153)</f>
        <v>1.38275617</v>
      </c>
      <c r="S129" s="204"/>
      <c r="T129" s="206">
        <f>SUM(T130:T153)</f>
        <v>0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207" t="s">
        <v>81</v>
      </c>
      <c r="AT129" s="208" t="s">
        <v>75</v>
      </c>
      <c r="AU129" s="208" t="s">
        <v>76</v>
      </c>
      <c r="AY129" s="207" t="s">
        <v>124</v>
      </c>
      <c r="BK129" s="209">
        <f>SUM(BK130:BK153)</f>
        <v>0</v>
      </c>
    </row>
    <row r="130" spans="1:65" s="2" customFormat="1" ht="22.9" customHeight="1">
      <c r="A130" s="37"/>
      <c r="B130" s="38"/>
      <c r="C130" s="210" t="s">
        <v>81</v>
      </c>
      <c r="D130" s="210" t="s">
        <v>125</v>
      </c>
      <c r="E130" s="211" t="s">
        <v>126</v>
      </c>
      <c r="F130" s="212" t="s">
        <v>127</v>
      </c>
      <c r="G130" s="213" t="s">
        <v>128</v>
      </c>
      <c r="H130" s="214">
        <v>0.15</v>
      </c>
      <c r="I130" s="215"/>
      <c r="J130" s="216">
        <f>ROUND(I130*H130,2)</f>
        <v>0</v>
      </c>
      <c r="K130" s="217"/>
      <c r="L130" s="43"/>
      <c r="M130" s="218" t="s">
        <v>1</v>
      </c>
      <c r="N130" s="219" t="s">
        <v>41</v>
      </c>
      <c r="O130" s="90"/>
      <c r="P130" s="220">
        <f>O130*H130</f>
        <v>0</v>
      </c>
      <c r="Q130" s="220">
        <v>1.32715</v>
      </c>
      <c r="R130" s="220">
        <f>Q130*H130</f>
        <v>0.1990725</v>
      </c>
      <c r="S130" s="220">
        <v>0</v>
      </c>
      <c r="T130" s="221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2" t="s">
        <v>129</v>
      </c>
      <c r="AT130" s="222" t="s">
        <v>125</v>
      </c>
      <c r="AU130" s="222" t="s">
        <v>81</v>
      </c>
      <c r="AY130" s="16" t="s">
        <v>124</v>
      </c>
      <c r="BE130" s="223">
        <f>IF(N130="základní",J130,0)</f>
        <v>0</v>
      </c>
      <c r="BF130" s="223">
        <f>IF(N130="snížená",J130,0)</f>
        <v>0</v>
      </c>
      <c r="BG130" s="223">
        <f>IF(N130="zákl. přenesená",J130,0)</f>
        <v>0</v>
      </c>
      <c r="BH130" s="223">
        <f>IF(N130="sníž. přenesená",J130,0)</f>
        <v>0</v>
      </c>
      <c r="BI130" s="223">
        <f>IF(N130="nulová",J130,0)</f>
        <v>0</v>
      </c>
      <c r="BJ130" s="16" t="s">
        <v>81</v>
      </c>
      <c r="BK130" s="223">
        <f>ROUND(I130*H130,2)</f>
        <v>0</v>
      </c>
      <c r="BL130" s="16" t="s">
        <v>129</v>
      </c>
      <c r="BM130" s="222" t="s">
        <v>85</v>
      </c>
    </row>
    <row r="131" spans="1:47" s="2" customFormat="1" ht="12">
      <c r="A131" s="37"/>
      <c r="B131" s="38"/>
      <c r="C131" s="39"/>
      <c r="D131" s="224" t="s">
        <v>130</v>
      </c>
      <c r="E131" s="39"/>
      <c r="F131" s="225" t="s">
        <v>131</v>
      </c>
      <c r="G131" s="39"/>
      <c r="H131" s="39"/>
      <c r="I131" s="226"/>
      <c r="J131" s="39"/>
      <c r="K131" s="39"/>
      <c r="L131" s="43"/>
      <c r="M131" s="227"/>
      <c r="N131" s="228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130</v>
      </c>
      <c r="AU131" s="16" t="s">
        <v>81</v>
      </c>
    </row>
    <row r="132" spans="1:51" s="12" customFormat="1" ht="12">
      <c r="A132" s="12"/>
      <c r="B132" s="229"/>
      <c r="C132" s="230"/>
      <c r="D132" s="224" t="s">
        <v>132</v>
      </c>
      <c r="E132" s="231" t="s">
        <v>1</v>
      </c>
      <c r="F132" s="232" t="s">
        <v>133</v>
      </c>
      <c r="G132" s="230"/>
      <c r="H132" s="231" t="s">
        <v>1</v>
      </c>
      <c r="I132" s="233"/>
      <c r="J132" s="230"/>
      <c r="K132" s="230"/>
      <c r="L132" s="234"/>
      <c r="M132" s="235"/>
      <c r="N132" s="236"/>
      <c r="O132" s="236"/>
      <c r="P132" s="236"/>
      <c r="Q132" s="236"/>
      <c r="R132" s="236"/>
      <c r="S132" s="236"/>
      <c r="T132" s="237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T132" s="238" t="s">
        <v>132</v>
      </c>
      <c r="AU132" s="238" t="s">
        <v>81</v>
      </c>
      <c r="AV132" s="12" t="s">
        <v>81</v>
      </c>
      <c r="AW132" s="12" t="s">
        <v>32</v>
      </c>
      <c r="AX132" s="12" t="s">
        <v>76</v>
      </c>
      <c r="AY132" s="238" t="s">
        <v>124</v>
      </c>
    </row>
    <row r="133" spans="1:51" s="13" customFormat="1" ht="12">
      <c r="A133" s="13"/>
      <c r="B133" s="239"/>
      <c r="C133" s="240"/>
      <c r="D133" s="224" t="s">
        <v>132</v>
      </c>
      <c r="E133" s="241" t="s">
        <v>1</v>
      </c>
      <c r="F133" s="242" t="s">
        <v>134</v>
      </c>
      <c r="G133" s="240"/>
      <c r="H133" s="243">
        <v>0.15</v>
      </c>
      <c r="I133" s="244"/>
      <c r="J133" s="240"/>
      <c r="K133" s="240"/>
      <c r="L133" s="245"/>
      <c r="M133" s="246"/>
      <c r="N133" s="247"/>
      <c r="O133" s="247"/>
      <c r="P133" s="247"/>
      <c r="Q133" s="247"/>
      <c r="R133" s="247"/>
      <c r="S133" s="247"/>
      <c r="T133" s="24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9" t="s">
        <v>132</v>
      </c>
      <c r="AU133" s="249" t="s">
        <v>81</v>
      </c>
      <c r="AV133" s="13" t="s">
        <v>85</v>
      </c>
      <c r="AW133" s="13" t="s">
        <v>32</v>
      </c>
      <c r="AX133" s="13" t="s">
        <v>76</v>
      </c>
      <c r="AY133" s="249" t="s">
        <v>124</v>
      </c>
    </row>
    <row r="134" spans="1:51" s="14" customFormat="1" ht="12">
      <c r="A134" s="14"/>
      <c r="B134" s="250"/>
      <c r="C134" s="251"/>
      <c r="D134" s="224" t="s">
        <v>132</v>
      </c>
      <c r="E134" s="252" t="s">
        <v>1</v>
      </c>
      <c r="F134" s="253" t="s">
        <v>135</v>
      </c>
      <c r="G134" s="251"/>
      <c r="H134" s="254">
        <v>0.15</v>
      </c>
      <c r="I134" s="255"/>
      <c r="J134" s="251"/>
      <c r="K134" s="251"/>
      <c r="L134" s="256"/>
      <c r="M134" s="257"/>
      <c r="N134" s="258"/>
      <c r="O134" s="258"/>
      <c r="P134" s="258"/>
      <c r="Q134" s="258"/>
      <c r="R134" s="258"/>
      <c r="S134" s="258"/>
      <c r="T134" s="25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0" t="s">
        <v>132</v>
      </c>
      <c r="AU134" s="260" t="s">
        <v>81</v>
      </c>
      <c r="AV134" s="14" t="s">
        <v>129</v>
      </c>
      <c r="AW134" s="14" t="s">
        <v>32</v>
      </c>
      <c r="AX134" s="14" t="s">
        <v>81</v>
      </c>
      <c r="AY134" s="260" t="s">
        <v>124</v>
      </c>
    </row>
    <row r="135" spans="1:65" s="2" customFormat="1" ht="13.9" customHeight="1">
      <c r="A135" s="37"/>
      <c r="B135" s="38"/>
      <c r="C135" s="210" t="s">
        <v>85</v>
      </c>
      <c r="D135" s="210" t="s">
        <v>125</v>
      </c>
      <c r="E135" s="211" t="s">
        <v>136</v>
      </c>
      <c r="F135" s="212" t="s">
        <v>137</v>
      </c>
      <c r="G135" s="213" t="s">
        <v>138</v>
      </c>
      <c r="H135" s="214">
        <v>41.431</v>
      </c>
      <c r="I135" s="215"/>
      <c r="J135" s="216">
        <f>ROUND(I135*H135,2)</f>
        <v>0</v>
      </c>
      <c r="K135" s="217"/>
      <c r="L135" s="43"/>
      <c r="M135" s="218" t="s">
        <v>1</v>
      </c>
      <c r="N135" s="219" t="s">
        <v>41</v>
      </c>
      <c r="O135" s="90"/>
      <c r="P135" s="220">
        <f>O135*H135</f>
        <v>0</v>
      </c>
      <c r="Q135" s="220">
        <v>0.02857</v>
      </c>
      <c r="R135" s="220">
        <f>Q135*H135</f>
        <v>1.18368367</v>
      </c>
      <c r="S135" s="220">
        <v>0</v>
      </c>
      <c r="T135" s="221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2" t="s">
        <v>129</v>
      </c>
      <c r="AT135" s="222" t="s">
        <v>125</v>
      </c>
      <c r="AU135" s="222" t="s">
        <v>81</v>
      </c>
      <c r="AY135" s="16" t="s">
        <v>124</v>
      </c>
      <c r="BE135" s="223">
        <f>IF(N135="základní",J135,0)</f>
        <v>0</v>
      </c>
      <c r="BF135" s="223">
        <f>IF(N135="snížená",J135,0)</f>
        <v>0</v>
      </c>
      <c r="BG135" s="223">
        <f>IF(N135="zákl. přenesená",J135,0)</f>
        <v>0</v>
      </c>
      <c r="BH135" s="223">
        <f>IF(N135="sníž. přenesená",J135,0)</f>
        <v>0</v>
      </c>
      <c r="BI135" s="223">
        <f>IF(N135="nulová",J135,0)</f>
        <v>0</v>
      </c>
      <c r="BJ135" s="16" t="s">
        <v>81</v>
      </c>
      <c r="BK135" s="223">
        <f>ROUND(I135*H135,2)</f>
        <v>0</v>
      </c>
      <c r="BL135" s="16" t="s">
        <v>129</v>
      </c>
      <c r="BM135" s="222" t="s">
        <v>129</v>
      </c>
    </row>
    <row r="136" spans="1:47" s="2" customFormat="1" ht="12">
      <c r="A136" s="37"/>
      <c r="B136" s="38"/>
      <c r="C136" s="39"/>
      <c r="D136" s="224" t="s">
        <v>130</v>
      </c>
      <c r="E136" s="39"/>
      <c r="F136" s="225" t="s">
        <v>139</v>
      </c>
      <c r="G136" s="39"/>
      <c r="H136" s="39"/>
      <c r="I136" s="226"/>
      <c r="J136" s="39"/>
      <c r="K136" s="39"/>
      <c r="L136" s="43"/>
      <c r="M136" s="227"/>
      <c r="N136" s="228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130</v>
      </c>
      <c r="AU136" s="16" t="s">
        <v>81</v>
      </c>
    </row>
    <row r="137" spans="1:51" s="12" customFormat="1" ht="12">
      <c r="A137" s="12"/>
      <c r="B137" s="229"/>
      <c r="C137" s="230"/>
      <c r="D137" s="224" t="s">
        <v>132</v>
      </c>
      <c r="E137" s="231" t="s">
        <v>1</v>
      </c>
      <c r="F137" s="232" t="s">
        <v>140</v>
      </c>
      <c r="G137" s="230"/>
      <c r="H137" s="231" t="s">
        <v>1</v>
      </c>
      <c r="I137" s="233"/>
      <c r="J137" s="230"/>
      <c r="K137" s="230"/>
      <c r="L137" s="234"/>
      <c r="M137" s="235"/>
      <c r="N137" s="236"/>
      <c r="O137" s="236"/>
      <c r="P137" s="236"/>
      <c r="Q137" s="236"/>
      <c r="R137" s="236"/>
      <c r="S137" s="236"/>
      <c r="T137" s="237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T137" s="238" t="s">
        <v>132</v>
      </c>
      <c r="AU137" s="238" t="s">
        <v>81</v>
      </c>
      <c r="AV137" s="12" t="s">
        <v>81</v>
      </c>
      <c r="AW137" s="12" t="s">
        <v>32</v>
      </c>
      <c r="AX137" s="12" t="s">
        <v>76</v>
      </c>
      <c r="AY137" s="238" t="s">
        <v>124</v>
      </c>
    </row>
    <row r="138" spans="1:51" s="13" customFormat="1" ht="12">
      <c r="A138" s="13"/>
      <c r="B138" s="239"/>
      <c r="C138" s="240"/>
      <c r="D138" s="224" t="s">
        <v>132</v>
      </c>
      <c r="E138" s="241" t="s">
        <v>1</v>
      </c>
      <c r="F138" s="242" t="s">
        <v>141</v>
      </c>
      <c r="G138" s="240"/>
      <c r="H138" s="243">
        <v>2.6</v>
      </c>
      <c r="I138" s="244"/>
      <c r="J138" s="240"/>
      <c r="K138" s="240"/>
      <c r="L138" s="245"/>
      <c r="M138" s="246"/>
      <c r="N138" s="247"/>
      <c r="O138" s="247"/>
      <c r="P138" s="247"/>
      <c r="Q138" s="247"/>
      <c r="R138" s="247"/>
      <c r="S138" s="247"/>
      <c r="T138" s="24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9" t="s">
        <v>132</v>
      </c>
      <c r="AU138" s="249" t="s">
        <v>81</v>
      </c>
      <c r="AV138" s="13" t="s">
        <v>85</v>
      </c>
      <c r="AW138" s="13" t="s">
        <v>32</v>
      </c>
      <c r="AX138" s="13" t="s">
        <v>76</v>
      </c>
      <c r="AY138" s="249" t="s">
        <v>124</v>
      </c>
    </row>
    <row r="139" spans="1:51" s="13" customFormat="1" ht="12">
      <c r="A139" s="13"/>
      <c r="B139" s="239"/>
      <c r="C139" s="240"/>
      <c r="D139" s="224" t="s">
        <v>132</v>
      </c>
      <c r="E139" s="241" t="s">
        <v>1</v>
      </c>
      <c r="F139" s="242" t="s">
        <v>142</v>
      </c>
      <c r="G139" s="240"/>
      <c r="H139" s="243">
        <v>6.24</v>
      </c>
      <c r="I139" s="244"/>
      <c r="J139" s="240"/>
      <c r="K139" s="240"/>
      <c r="L139" s="245"/>
      <c r="M139" s="246"/>
      <c r="N139" s="247"/>
      <c r="O139" s="247"/>
      <c r="P139" s="247"/>
      <c r="Q139" s="247"/>
      <c r="R139" s="247"/>
      <c r="S139" s="247"/>
      <c r="T139" s="24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9" t="s">
        <v>132</v>
      </c>
      <c r="AU139" s="249" t="s">
        <v>81</v>
      </c>
      <c r="AV139" s="13" t="s">
        <v>85</v>
      </c>
      <c r="AW139" s="13" t="s">
        <v>32</v>
      </c>
      <c r="AX139" s="13" t="s">
        <v>76</v>
      </c>
      <c r="AY139" s="249" t="s">
        <v>124</v>
      </c>
    </row>
    <row r="140" spans="1:51" s="13" customFormat="1" ht="12">
      <c r="A140" s="13"/>
      <c r="B140" s="239"/>
      <c r="C140" s="240"/>
      <c r="D140" s="224" t="s">
        <v>132</v>
      </c>
      <c r="E140" s="241" t="s">
        <v>1</v>
      </c>
      <c r="F140" s="242" t="s">
        <v>143</v>
      </c>
      <c r="G140" s="240"/>
      <c r="H140" s="243">
        <v>2.21</v>
      </c>
      <c r="I140" s="244"/>
      <c r="J140" s="240"/>
      <c r="K140" s="240"/>
      <c r="L140" s="245"/>
      <c r="M140" s="246"/>
      <c r="N140" s="247"/>
      <c r="O140" s="247"/>
      <c r="P140" s="247"/>
      <c r="Q140" s="247"/>
      <c r="R140" s="247"/>
      <c r="S140" s="247"/>
      <c r="T140" s="24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9" t="s">
        <v>132</v>
      </c>
      <c r="AU140" s="249" t="s">
        <v>81</v>
      </c>
      <c r="AV140" s="13" t="s">
        <v>85</v>
      </c>
      <c r="AW140" s="13" t="s">
        <v>32</v>
      </c>
      <c r="AX140" s="13" t="s">
        <v>76</v>
      </c>
      <c r="AY140" s="249" t="s">
        <v>124</v>
      </c>
    </row>
    <row r="141" spans="1:51" s="12" customFormat="1" ht="12">
      <c r="A141" s="12"/>
      <c r="B141" s="229"/>
      <c r="C141" s="230"/>
      <c r="D141" s="224" t="s">
        <v>132</v>
      </c>
      <c r="E141" s="231" t="s">
        <v>1</v>
      </c>
      <c r="F141" s="232" t="s">
        <v>144</v>
      </c>
      <c r="G141" s="230"/>
      <c r="H141" s="231" t="s">
        <v>1</v>
      </c>
      <c r="I141" s="233"/>
      <c r="J141" s="230"/>
      <c r="K141" s="230"/>
      <c r="L141" s="234"/>
      <c r="M141" s="235"/>
      <c r="N141" s="236"/>
      <c r="O141" s="236"/>
      <c r="P141" s="236"/>
      <c r="Q141" s="236"/>
      <c r="R141" s="236"/>
      <c r="S141" s="236"/>
      <c r="T141" s="237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T141" s="238" t="s">
        <v>132</v>
      </c>
      <c r="AU141" s="238" t="s">
        <v>81</v>
      </c>
      <c r="AV141" s="12" t="s">
        <v>81</v>
      </c>
      <c r="AW141" s="12" t="s">
        <v>32</v>
      </c>
      <c r="AX141" s="12" t="s">
        <v>76</v>
      </c>
      <c r="AY141" s="238" t="s">
        <v>124</v>
      </c>
    </row>
    <row r="142" spans="1:51" s="13" customFormat="1" ht="12">
      <c r="A142" s="13"/>
      <c r="B142" s="239"/>
      <c r="C142" s="240"/>
      <c r="D142" s="224" t="s">
        <v>132</v>
      </c>
      <c r="E142" s="241" t="s">
        <v>1</v>
      </c>
      <c r="F142" s="242" t="s">
        <v>145</v>
      </c>
      <c r="G142" s="240"/>
      <c r="H142" s="243">
        <v>1.56</v>
      </c>
      <c r="I142" s="244"/>
      <c r="J142" s="240"/>
      <c r="K142" s="240"/>
      <c r="L142" s="245"/>
      <c r="M142" s="246"/>
      <c r="N142" s="247"/>
      <c r="O142" s="247"/>
      <c r="P142" s="247"/>
      <c r="Q142" s="247"/>
      <c r="R142" s="247"/>
      <c r="S142" s="247"/>
      <c r="T142" s="24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9" t="s">
        <v>132</v>
      </c>
      <c r="AU142" s="249" t="s">
        <v>81</v>
      </c>
      <c r="AV142" s="13" t="s">
        <v>85</v>
      </c>
      <c r="AW142" s="13" t="s">
        <v>32</v>
      </c>
      <c r="AX142" s="13" t="s">
        <v>76</v>
      </c>
      <c r="AY142" s="249" t="s">
        <v>124</v>
      </c>
    </row>
    <row r="143" spans="1:51" s="13" customFormat="1" ht="12">
      <c r="A143" s="13"/>
      <c r="B143" s="239"/>
      <c r="C143" s="240"/>
      <c r="D143" s="224" t="s">
        <v>132</v>
      </c>
      <c r="E143" s="241" t="s">
        <v>1</v>
      </c>
      <c r="F143" s="242" t="s">
        <v>146</v>
      </c>
      <c r="G143" s="240"/>
      <c r="H143" s="243">
        <v>2.21</v>
      </c>
      <c r="I143" s="244"/>
      <c r="J143" s="240"/>
      <c r="K143" s="240"/>
      <c r="L143" s="245"/>
      <c r="M143" s="246"/>
      <c r="N143" s="247"/>
      <c r="O143" s="247"/>
      <c r="P143" s="247"/>
      <c r="Q143" s="247"/>
      <c r="R143" s="247"/>
      <c r="S143" s="247"/>
      <c r="T143" s="24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9" t="s">
        <v>132</v>
      </c>
      <c r="AU143" s="249" t="s">
        <v>81</v>
      </c>
      <c r="AV143" s="13" t="s">
        <v>85</v>
      </c>
      <c r="AW143" s="13" t="s">
        <v>32</v>
      </c>
      <c r="AX143" s="13" t="s">
        <v>76</v>
      </c>
      <c r="AY143" s="249" t="s">
        <v>124</v>
      </c>
    </row>
    <row r="144" spans="1:51" s="13" customFormat="1" ht="12">
      <c r="A144" s="13"/>
      <c r="B144" s="239"/>
      <c r="C144" s="240"/>
      <c r="D144" s="224" t="s">
        <v>132</v>
      </c>
      <c r="E144" s="241" t="s">
        <v>1</v>
      </c>
      <c r="F144" s="242" t="s">
        <v>147</v>
      </c>
      <c r="G144" s="240"/>
      <c r="H144" s="243">
        <v>4.68</v>
      </c>
      <c r="I144" s="244"/>
      <c r="J144" s="240"/>
      <c r="K144" s="240"/>
      <c r="L144" s="245"/>
      <c r="M144" s="246"/>
      <c r="N144" s="247"/>
      <c r="O144" s="247"/>
      <c r="P144" s="247"/>
      <c r="Q144" s="247"/>
      <c r="R144" s="247"/>
      <c r="S144" s="247"/>
      <c r="T144" s="24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9" t="s">
        <v>132</v>
      </c>
      <c r="AU144" s="249" t="s">
        <v>81</v>
      </c>
      <c r="AV144" s="13" t="s">
        <v>85</v>
      </c>
      <c r="AW144" s="13" t="s">
        <v>32</v>
      </c>
      <c r="AX144" s="13" t="s">
        <v>76</v>
      </c>
      <c r="AY144" s="249" t="s">
        <v>124</v>
      </c>
    </row>
    <row r="145" spans="1:51" s="13" customFormat="1" ht="12">
      <c r="A145" s="13"/>
      <c r="B145" s="239"/>
      <c r="C145" s="240"/>
      <c r="D145" s="224" t="s">
        <v>132</v>
      </c>
      <c r="E145" s="241" t="s">
        <v>1</v>
      </c>
      <c r="F145" s="242" t="s">
        <v>146</v>
      </c>
      <c r="G145" s="240"/>
      <c r="H145" s="243">
        <v>2.21</v>
      </c>
      <c r="I145" s="244"/>
      <c r="J145" s="240"/>
      <c r="K145" s="240"/>
      <c r="L145" s="245"/>
      <c r="M145" s="246"/>
      <c r="N145" s="247"/>
      <c r="O145" s="247"/>
      <c r="P145" s="247"/>
      <c r="Q145" s="247"/>
      <c r="R145" s="247"/>
      <c r="S145" s="247"/>
      <c r="T145" s="24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9" t="s">
        <v>132</v>
      </c>
      <c r="AU145" s="249" t="s">
        <v>81</v>
      </c>
      <c r="AV145" s="13" t="s">
        <v>85</v>
      </c>
      <c r="AW145" s="13" t="s">
        <v>32</v>
      </c>
      <c r="AX145" s="13" t="s">
        <v>76</v>
      </c>
      <c r="AY145" s="249" t="s">
        <v>124</v>
      </c>
    </row>
    <row r="146" spans="1:51" s="13" customFormat="1" ht="12">
      <c r="A146" s="13"/>
      <c r="B146" s="239"/>
      <c r="C146" s="240"/>
      <c r="D146" s="224" t="s">
        <v>132</v>
      </c>
      <c r="E146" s="241" t="s">
        <v>1</v>
      </c>
      <c r="F146" s="242" t="s">
        <v>148</v>
      </c>
      <c r="G146" s="240"/>
      <c r="H146" s="243">
        <v>2.34</v>
      </c>
      <c r="I146" s="244"/>
      <c r="J146" s="240"/>
      <c r="K146" s="240"/>
      <c r="L146" s="245"/>
      <c r="M146" s="246"/>
      <c r="N146" s="247"/>
      <c r="O146" s="247"/>
      <c r="P146" s="247"/>
      <c r="Q146" s="247"/>
      <c r="R146" s="247"/>
      <c r="S146" s="247"/>
      <c r="T146" s="24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9" t="s">
        <v>132</v>
      </c>
      <c r="AU146" s="249" t="s">
        <v>81</v>
      </c>
      <c r="AV146" s="13" t="s">
        <v>85</v>
      </c>
      <c r="AW146" s="13" t="s">
        <v>32</v>
      </c>
      <c r="AX146" s="13" t="s">
        <v>76</v>
      </c>
      <c r="AY146" s="249" t="s">
        <v>124</v>
      </c>
    </row>
    <row r="147" spans="1:51" s="13" customFormat="1" ht="12">
      <c r="A147" s="13"/>
      <c r="B147" s="239"/>
      <c r="C147" s="240"/>
      <c r="D147" s="224" t="s">
        <v>132</v>
      </c>
      <c r="E147" s="241" t="s">
        <v>1</v>
      </c>
      <c r="F147" s="242" t="s">
        <v>149</v>
      </c>
      <c r="G147" s="240"/>
      <c r="H147" s="243">
        <v>2.21</v>
      </c>
      <c r="I147" s="244"/>
      <c r="J147" s="240"/>
      <c r="K147" s="240"/>
      <c r="L147" s="245"/>
      <c r="M147" s="246"/>
      <c r="N147" s="247"/>
      <c r="O147" s="247"/>
      <c r="P147" s="247"/>
      <c r="Q147" s="247"/>
      <c r="R147" s="247"/>
      <c r="S147" s="247"/>
      <c r="T147" s="24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9" t="s">
        <v>132</v>
      </c>
      <c r="AU147" s="249" t="s">
        <v>81</v>
      </c>
      <c r="AV147" s="13" t="s">
        <v>85</v>
      </c>
      <c r="AW147" s="13" t="s">
        <v>32</v>
      </c>
      <c r="AX147" s="13" t="s">
        <v>76</v>
      </c>
      <c r="AY147" s="249" t="s">
        <v>124</v>
      </c>
    </row>
    <row r="148" spans="1:51" s="12" customFormat="1" ht="12">
      <c r="A148" s="12"/>
      <c r="B148" s="229"/>
      <c r="C148" s="230"/>
      <c r="D148" s="224" t="s">
        <v>132</v>
      </c>
      <c r="E148" s="231" t="s">
        <v>1</v>
      </c>
      <c r="F148" s="232" t="s">
        <v>150</v>
      </c>
      <c r="G148" s="230"/>
      <c r="H148" s="231" t="s">
        <v>1</v>
      </c>
      <c r="I148" s="233"/>
      <c r="J148" s="230"/>
      <c r="K148" s="230"/>
      <c r="L148" s="234"/>
      <c r="M148" s="235"/>
      <c r="N148" s="236"/>
      <c r="O148" s="236"/>
      <c r="P148" s="236"/>
      <c r="Q148" s="236"/>
      <c r="R148" s="236"/>
      <c r="S148" s="236"/>
      <c r="T148" s="237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T148" s="238" t="s">
        <v>132</v>
      </c>
      <c r="AU148" s="238" t="s">
        <v>81</v>
      </c>
      <c r="AV148" s="12" t="s">
        <v>81</v>
      </c>
      <c r="AW148" s="12" t="s">
        <v>32</v>
      </c>
      <c r="AX148" s="12" t="s">
        <v>76</v>
      </c>
      <c r="AY148" s="238" t="s">
        <v>124</v>
      </c>
    </row>
    <row r="149" spans="1:51" s="13" customFormat="1" ht="12">
      <c r="A149" s="13"/>
      <c r="B149" s="239"/>
      <c r="C149" s="240"/>
      <c r="D149" s="224" t="s">
        <v>132</v>
      </c>
      <c r="E149" s="241" t="s">
        <v>1</v>
      </c>
      <c r="F149" s="242" t="s">
        <v>151</v>
      </c>
      <c r="G149" s="240"/>
      <c r="H149" s="243">
        <v>1.95</v>
      </c>
      <c r="I149" s="244"/>
      <c r="J149" s="240"/>
      <c r="K149" s="240"/>
      <c r="L149" s="245"/>
      <c r="M149" s="246"/>
      <c r="N149" s="247"/>
      <c r="O149" s="247"/>
      <c r="P149" s="247"/>
      <c r="Q149" s="247"/>
      <c r="R149" s="247"/>
      <c r="S149" s="247"/>
      <c r="T149" s="24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9" t="s">
        <v>132</v>
      </c>
      <c r="AU149" s="249" t="s">
        <v>81</v>
      </c>
      <c r="AV149" s="13" t="s">
        <v>85</v>
      </c>
      <c r="AW149" s="13" t="s">
        <v>32</v>
      </c>
      <c r="AX149" s="13" t="s">
        <v>76</v>
      </c>
      <c r="AY149" s="249" t="s">
        <v>124</v>
      </c>
    </row>
    <row r="150" spans="1:51" s="13" customFormat="1" ht="12">
      <c r="A150" s="13"/>
      <c r="B150" s="239"/>
      <c r="C150" s="240"/>
      <c r="D150" s="224" t="s">
        <v>132</v>
      </c>
      <c r="E150" s="241" t="s">
        <v>1</v>
      </c>
      <c r="F150" s="242" t="s">
        <v>152</v>
      </c>
      <c r="G150" s="240"/>
      <c r="H150" s="243">
        <v>7.02</v>
      </c>
      <c r="I150" s="244"/>
      <c r="J150" s="240"/>
      <c r="K150" s="240"/>
      <c r="L150" s="245"/>
      <c r="M150" s="246"/>
      <c r="N150" s="247"/>
      <c r="O150" s="247"/>
      <c r="P150" s="247"/>
      <c r="Q150" s="247"/>
      <c r="R150" s="247"/>
      <c r="S150" s="247"/>
      <c r="T150" s="24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9" t="s">
        <v>132</v>
      </c>
      <c r="AU150" s="249" t="s">
        <v>81</v>
      </c>
      <c r="AV150" s="13" t="s">
        <v>85</v>
      </c>
      <c r="AW150" s="13" t="s">
        <v>32</v>
      </c>
      <c r="AX150" s="13" t="s">
        <v>76</v>
      </c>
      <c r="AY150" s="249" t="s">
        <v>124</v>
      </c>
    </row>
    <row r="151" spans="1:51" s="13" customFormat="1" ht="12">
      <c r="A151" s="13"/>
      <c r="B151" s="239"/>
      <c r="C151" s="240"/>
      <c r="D151" s="224" t="s">
        <v>132</v>
      </c>
      <c r="E151" s="241" t="s">
        <v>1</v>
      </c>
      <c r="F151" s="242" t="s">
        <v>153</v>
      </c>
      <c r="G151" s="240"/>
      <c r="H151" s="243">
        <v>2.223</v>
      </c>
      <c r="I151" s="244"/>
      <c r="J151" s="240"/>
      <c r="K151" s="240"/>
      <c r="L151" s="245"/>
      <c r="M151" s="246"/>
      <c r="N151" s="247"/>
      <c r="O151" s="247"/>
      <c r="P151" s="247"/>
      <c r="Q151" s="247"/>
      <c r="R151" s="247"/>
      <c r="S151" s="247"/>
      <c r="T151" s="24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9" t="s">
        <v>132</v>
      </c>
      <c r="AU151" s="249" t="s">
        <v>81</v>
      </c>
      <c r="AV151" s="13" t="s">
        <v>85</v>
      </c>
      <c r="AW151" s="13" t="s">
        <v>32</v>
      </c>
      <c r="AX151" s="13" t="s">
        <v>76</v>
      </c>
      <c r="AY151" s="249" t="s">
        <v>124</v>
      </c>
    </row>
    <row r="152" spans="1:51" s="13" customFormat="1" ht="12">
      <c r="A152" s="13"/>
      <c r="B152" s="239"/>
      <c r="C152" s="240"/>
      <c r="D152" s="224" t="s">
        <v>132</v>
      </c>
      <c r="E152" s="241" t="s">
        <v>1</v>
      </c>
      <c r="F152" s="242" t="s">
        <v>154</v>
      </c>
      <c r="G152" s="240"/>
      <c r="H152" s="243">
        <v>3.978</v>
      </c>
      <c r="I152" s="244"/>
      <c r="J152" s="240"/>
      <c r="K152" s="240"/>
      <c r="L152" s="245"/>
      <c r="M152" s="246"/>
      <c r="N152" s="247"/>
      <c r="O152" s="247"/>
      <c r="P152" s="247"/>
      <c r="Q152" s="247"/>
      <c r="R152" s="247"/>
      <c r="S152" s="247"/>
      <c r="T152" s="24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9" t="s">
        <v>132</v>
      </c>
      <c r="AU152" s="249" t="s">
        <v>81</v>
      </c>
      <c r="AV152" s="13" t="s">
        <v>85</v>
      </c>
      <c r="AW152" s="13" t="s">
        <v>32</v>
      </c>
      <c r="AX152" s="13" t="s">
        <v>76</v>
      </c>
      <c r="AY152" s="249" t="s">
        <v>124</v>
      </c>
    </row>
    <row r="153" spans="1:51" s="14" customFormat="1" ht="12">
      <c r="A153" s="14"/>
      <c r="B153" s="250"/>
      <c r="C153" s="251"/>
      <c r="D153" s="224" t="s">
        <v>132</v>
      </c>
      <c r="E153" s="252" t="s">
        <v>1</v>
      </c>
      <c r="F153" s="253" t="s">
        <v>135</v>
      </c>
      <c r="G153" s="251"/>
      <c r="H153" s="254">
        <v>41.431000000000004</v>
      </c>
      <c r="I153" s="255"/>
      <c r="J153" s="251"/>
      <c r="K153" s="251"/>
      <c r="L153" s="256"/>
      <c r="M153" s="257"/>
      <c r="N153" s="258"/>
      <c r="O153" s="258"/>
      <c r="P153" s="258"/>
      <c r="Q153" s="258"/>
      <c r="R153" s="258"/>
      <c r="S153" s="258"/>
      <c r="T153" s="25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0" t="s">
        <v>132</v>
      </c>
      <c r="AU153" s="260" t="s">
        <v>81</v>
      </c>
      <c r="AV153" s="14" t="s">
        <v>129</v>
      </c>
      <c r="AW153" s="14" t="s">
        <v>32</v>
      </c>
      <c r="AX153" s="14" t="s">
        <v>81</v>
      </c>
      <c r="AY153" s="260" t="s">
        <v>124</v>
      </c>
    </row>
    <row r="154" spans="1:63" s="11" customFormat="1" ht="25.9" customHeight="1">
      <c r="A154" s="11"/>
      <c r="B154" s="196"/>
      <c r="C154" s="197"/>
      <c r="D154" s="198" t="s">
        <v>75</v>
      </c>
      <c r="E154" s="199" t="s">
        <v>155</v>
      </c>
      <c r="F154" s="199" t="s">
        <v>156</v>
      </c>
      <c r="G154" s="197"/>
      <c r="H154" s="197"/>
      <c r="I154" s="200"/>
      <c r="J154" s="201">
        <f>BK154</f>
        <v>0</v>
      </c>
      <c r="K154" s="197"/>
      <c r="L154" s="202"/>
      <c r="M154" s="203"/>
      <c r="N154" s="204"/>
      <c r="O154" s="204"/>
      <c r="P154" s="205">
        <f>SUM(P155:P158)</f>
        <v>0</v>
      </c>
      <c r="Q154" s="204"/>
      <c r="R154" s="205">
        <f>SUM(R155:R158)</f>
        <v>0.2334</v>
      </c>
      <c r="S154" s="204"/>
      <c r="T154" s="206">
        <f>SUM(T155:T158)</f>
        <v>0</v>
      </c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R154" s="207" t="s">
        <v>81</v>
      </c>
      <c r="AT154" s="208" t="s">
        <v>75</v>
      </c>
      <c r="AU154" s="208" t="s">
        <v>76</v>
      </c>
      <c r="AY154" s="207" t="s">
        <v>124</v>
      </c>
      <c r="BK154" s="209">
        <f>SUM(BK155:BK158)</f>
        <v>0</v>
      </c>
    </row>
    <row r="155" spans="1:65" s="2" customFormat="1" ht="22.9" customHeight="1">
      <c r="A155" s="37"/>
      <c r="B155" s="38"/>
      <c r="C155" s="210" t="s">
        <v>157</v>
      </c>
      <c r="D155" s="210" t="s">
        <v>125</v>
      </c>
      <c r="E155" s="211" t="s">
        <v>158</v>
      </c>
      <c r="F155" s="212" t="s">
        <v>159</v>
      </c>
      <c r="G155" s="213" t="s">
        <v>160</v>
      </c>
      <c r="H155" s="214">
        <v>6</v>
      </c>
      <c r="I155" s="215"/>
      <c r="J155" s="216">
        <f>ROUND(I155*H155,2)</f>
        <v>0</v>
      </c>
      <c r="K155" s="217"/>
      <c r="L155" s="43"/>
      <c r="M155" s="218" t="s">
        <v>1</v>
      </c>
      <c r="N155" s="219" t="s">
        <v>41</v>
      </c>
      <c r="O155" s="90"/>
      <c r="P155" s="220">
        <f>O155*H155</f>
        <v>0</v>
      </c>
      <c r="Q155" s="220">
        <v>0.0389</v>
      </c>
      <c r="R155" s="220">
        <f>Q155*H155</f>
        <v>0.2334</v>
      </c>
      <c r="S155" s="220">
        <v>0</v>
      </c>
      <c r="T155" s="221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2" t="s">
        <v>129</v>
      </c>
      <c r="AT155" s="222" t="s">
        <v>125</v>
      </c>
      <c r="AU155" s="222" t="s">
        <v>81</v>
      </c>
      <c r="AY155" s="16" t="s">
        <v>124</v>
      </c>
      <c r="BE155" s="223">
        <f>IF(N155="základní",J155,0)</f>
        <v>0</v>
      </c>
      <c r="BF155" s="223">
        <f>IF(N155="snížená",J155,0)</f>
        <v>0</v>
      </c>
      <c r="BG155" s="223">
        <f>IF(N155="zákl. přenesená",J155,0)</f>
        <v>0</v>
      </c>
      <c r="BH155" s="223">
        <f>IF(N155="sníž. přenesená",J155,0)</f>
        <v>0</v>
      </c>
      <c r="BI155" s="223">
        <f>IF(N155="nulová",J155,0)</f>
        <v>0</v>
      </c>
      <c r="BJ155" s="16" t="s">
        <v>81</v>
      </c>
      <c r="BK155" s="223">
        <f>ROUND(I155*H155,2)</f>
        <v>0</v>
      </c>
      <c r="BL155" s="16" t="s">
        <v>129</v>
      </c>
      <c r="BM155" s="222" t="s">
        <v>161</v>
      </c>
    </row>
    <row r="156" spans="1:47" s="2" customFormat="1" ht="12">
      <c r="A156" s="37"/>
      <c r="B156" s="38"/>
      <c r="C156" s="39"/>
      <c r="D156" s="224" t="s">
        <v>130</v>
      </c>
      <c r="E156" s="39"/>
      <c r="F156" s="225" t="s">
        <v>162</v>
      </c>
      <c r="G156" s="39"/>
      <c r="H156" s="39"/>
      <c r="I156" s="226"/>
      <c r="J156" s="39"/>
      <c r="K156" s="39"/>
      <c r="L156" s="43"/>
      <c r="M156" s="227"/>
      <c r="N156" s="228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130</v>
      </c>
      <c r="AU156" s="16" t="s">
        <v>81</v>
      </c>
    </row>
    <row r="157" spans="1:65" s="2" customFormat="1" ht="13.9" customHeight="1">
      <c r="A157" s="37"/>
      <c r="B157" s="38"/>
      <c r="C157" s="210" t="s">
        <v>163</v>
      </c>
      <c r="D157" s="210" t="s">
        <v>125</v>
      </c>
      <c r="E157" s="211" t="s">
        <v>164</v>
      </c>
      <c r="F157" s="212" t="s">
        <v>165</v>
      </c>
      <c r="G157" s="213" t="s">
        <v>138</v>
      </c>
      <c r="H157" s="214">
        <v>70</v>
      </c>
      <c r="I157" s="215"/>
      <c r="J157" s="216">
        <f>ROUND(I157*H157,2)</f>
        <v>0</v>
      </c>
      <c r="K157" s="217"/>
      <c r="L157" s="43"/>
      <c r="M157" s="218" t="s">
        <v>1</v>
      </c>
      <c r="N157" s="219" t="s">
        <v>41</v>
      </c>
      <c r="O157" s="90"/>
      <c r="P157" s="220">
        <f>O157*H157</f>
        <v>0</v>
      </c>
      <c r="Q157" s="220">
        <v>0</v>
      </c>
      <c r="R157" s="220">
        <f>Q157*H157</f>
        <v>0</v>
      </c>
      <c r="S157" s="220">
        <v>0</v>
      </c>
      <c r="T157" s="221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2" t="s">
        <v>129</v>
      </c>
      <c r="AT157" s="222" t="s">
        <v>125</v>
      </c>
      <c r="AU157" s="222" t="s">
        <v>81</v>
      </c>
      <c r="AY157" s="16" t="s">
        <v>124</v>
      </c>
      <c r="BE157" s="223">
        <f>IF(N157="základní",J157,0)</f>
        <v>0</v>
      </c>
      <c r="BF157" s="223">
        <f>IF(N157="snížená",J157,0)</f>
        <v>0</v>
      </c>
      <c r="BG157" s="223">
        <f>IF(N157="zákl. přenesená",J157,0)</f>
        <v>0</v>
      </c>
      <c r="BH157" s="223">
        <f>IF(N157="sníž. přenesená",J157,0)</f>
        <v>0</v>
      </c>
      <c r="BI157" s="223">
        <f>IF(N157="nulová",J157,0)</f>
        <v>0</v>
      </c>
      <c r="BJ157" s="16" t="s">
        <v>81</v>
      </c>
      <c r="BK157" s="223">
        <f>ROUND(I157*H157,2)</f>
        <v>0</v>
      </c>
      <c r="BL157" s="16" t="s">
        <v>129</v>
      </c>
      <c r="BM157" s="222" t="s">
        <v>166</v>
      </c>
    </row>
    <row r="158" spans="1:47" s="2" customFormat="1" ht="12">
      <c r="A158" s="37"/>
      <c r="B158" s="38"/>
      <c r="C158" s="39"/>
      <c r="D158" s="224" t="s">
        <v>130</v>
      </c>
      <c r="E158" s="39"/>
      <c r="F158" s="225" t="s">
        <v>167</v>
      </c>
      <c r="G158" s="39"/>
      <c r="H158" s="39"/>
      <c r="I158" s="226"/>
      <c r="J158" s="39"/>
      <c r="K158" s="39"/>
      <c r="L158" s="43"/>
      <c r="M158" s="227"/>
      <c r="N158" s="228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130</v>
      </c>
      <c r="AU158" s="16" t="s">
        <v>81</v>
      </c>
    </row>
    <row r="159" spans="1:63" s="11" customFormat="1" ht="25.9" customHeight="1">
      <c r="A159" s="11"/>
      <c r="B159" s="196"/>
      <c r="C159" s="197"/>
      <c r="D159" s="198" t="s">
        <v>75</v>
      </c>
      <c r="E159" s="199" t="s">
        <v>168</v>
      </c>
      <c r="F159" s="199" t="s">
        <v>169</v>
      </c>
      <c r="G159" s="197"/>
      <c r="H159" s="197"/>
      <c r="I159" s="200"/>
      <c r="J159" s="201">
        <f>BK159</f>
        <v>0</v>
      </c>
      <c r="K159" s="197"/>
      <c r="L159" s="202"/>
      <c r="M159" s="203"/>
      <c r="N159" s="204"/>
      <c r="O159" s="204"/>
      <c r="P159" s="205">
        <f>SUM(P160:P183)</f>
        <v>0</v>
      </c>
      <c r="Q159" s="204"/>
      <c r="R159" s="205">
        <f>SUM(R160:R183)</f>
        <v>0</v>
      </c>
      <c r="S159" s="204"/>
      <c r="T159" s="206">
        <f>SUM(T160:T183)</f>
        <v>2.823258</v>
      </c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R159" s="207" t="s">
        <v>81</v>
      </c>
      <c r="AT159" s="208" t="s">
        <v>75</v>
      </c>
      <c r="AU159" s="208" t="s">
        <v>76</v>
      </c>
      <c r="AY159" s="207" t="s">
        <v>124</v>
      </c>
      <c r="BK159" s="209">
        <f>SUM(BK160:BK183)</f>
        <v>0</v>
      </c>
    </row>
    <row r="160" spans="1:65" s="2" customFormat="1" ht="22.9" customHeight="1">
      <c r="A160" s="37"/>
      <c r="B160" s="38"/>
      <c r="C160" s="210" t="s">
        <v>168</v>
      </c>
      <c r="D160" s="210" t="s">
        <v>125</v>
      </c>
      <c r="E160" s="211" t="s">
        <v>170</v>
      </c>
      <c r="F160" s="212" t="s">
        <v>171</v>
      </c>
      <c r="G160" s="213" t="s">
        <v>138</v>
      </c>
      <c r="H160" s="214">
        <v>0.17</v>
      </c>
      <c r="I160" s="215"/>
      <c r="J160" s="216">
        <f>ROUND(I160*H160,2)</f>
        <v>0</v>
      </c>
      <c r="K160" s="217"/>
      <c r="L160" s="43"/>
      <c r="M160" s="218" t="s">
        <v>1</v>
      </c>
      <c r="N160" s="219" t="s">
        <v>41</v>
      </c>
      <c r="O160" s="90"/>
      <c r="P160" s="220">
        <f>O160*H160</f>
        <v>0</v>
      </c>
      <c r="Q160" s="220">
        <v>0</v>
      </c>
      <c r="R160" s="220">
        <f>Q160*H160</f>
        <v>0</v>
      </c>
      <c r="S160" s="220">
        <v>0.035</v>
      </c>
      <c r="T160" s="221">
        <f>S160*H160</f>
        <v>0.005950000000000001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2" t="s">
        <v>129</v>
      </c>
      <c r="AT160" s="222" t="s">
        <v>125</v>
      </c>
      <c r="AU160" s="222" t="s">
        <v>81</v>
      </c>
      <c r="AY160" s="16" t="s">
        <v>124</v>
      </c>
      <c r="BE160" s="223">
        <f>IF(N160="základní",J160,0)</f>
        <v>0</v>
      </c>
      <c r="BF160" s="223">
        <f>IF(N160="snížená",J160,0)</f>
        <v>0</v>
      </c>
      <c r="BG160" s="223">
        <f>IF(N160="zákl. přenesená",J160,0)</f>
        <v>0</v>
      </c>
      <c r="BH160" s="223">
        <f>IF(N160="sníž. přenesená",J160,0)</f>
        <v>0</v>
      </c>
      <c r="BI160" s="223">
        <f>IF(N160="nulová",J160,0)</f>
        <v>0</v>
      </c>
      <c r="BJ160" s="16" t="s">
        <v>81</v>
      </c>
      <c r="BK160" s="223">
        <f>ROUND(I160*H160,2)</f>
        <v>0</v>
      </c>
      <c r="BL160" s="16" t="s">
        <v>129</v>
      </c>
      <c r="BM160" s="222" t="s">
        <v>172</v>
      </c>
    </row>
    <row r="161" spans="1:47" s="2" customFormat="1" ht="12">
      <c r="A161" s="37"/>
      <c r="B161" s="38"/>
      <c r="C161" s="39"/>
      <c r="D161" s="224" t="s">
        <v>130</v>
      </c>
      <c r="E161" s="39"/>
      <c r="F161" s="225" t="s">
        <v>173</v>
      </c>
      <c r="G161" s="39"/>
      <c r="H161" s="39"/>
      <c r="I161" s="226"/>
      <c r="J161" s="39"/>
      <c r="K161" s="39"/>
      <c r="L161" s="43"/>
      <c r="M161" s="227"/>
      <c r="N161" s="228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130</v>
      </c>
      <c r="AU161" s="16" t="s">
        <v>81</v>
      </c>
    </row>
    <row r="162" spans="1:51" s="12" customFormat="1" ht="12">
      <c r="A162" s="12"/>
      <c r="B162" s="229"/>
      <c r="C162" s="230"/>
      <c r="D162" s="224" t="s">
        <v>132</v>
      </c>
      <c r="E162" s="231" t="s">
        <v>1</v>
      </c>
      <c r="F162" s="232" t="s">
        <v>174</v>
      </c>
      <c r="G162" s="230"/>
      <c r="H162" s="231" t="s">
        <v>1</v>
      </c>
      <c r="I162" s="233"/>
      <c r="J162" s="230"/>
      <c r="K162" s="230"/>
      <c r="L162" s="234"/>
      <c r="M162" s="235"/>
      <c r="N162" s="236"/>
      <c r="O162" s="236"/>
      <c r="P162" s="236"/>
      <c r="Q162" s="236"/>
      <c r="R162" s="236"/>
      <c r="S162" s="236"/>
      <c r="T162" s="237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T162" s="238" t="s">
        <v>132</v>
      </c>
      <c r="AU162" s="238" t="s">
        <v>81</v>
      </c>
      <c r="AV162" s="12" t="s">
        <v>81</v>
      </c>
      <c r="AW162" s="12" t="s">
        <v>32</v>
      </c>
      <c r="AX162" s="12" t="s">
        <v>76</v>
      </c>
      <c r="AY162" s="238" t="s">
        <v>124</v>
      </c>
    </row>
    <row r="163" spans="1:51" s="13" customFormat="1" ht="12">
      <c r="A163" s="13"/>
      <c r="B163" s="239"/>
      <c r="C163" s="240"/>
      <c r="D163" s="224" t="s">
        <v>132</v>
      </c>
      <c r="E163" s="241" t="s">
        <v>1</v>
      </c>
      <c r="F163" s="242" t="s">
        <v>175</v>
      </c>
      <c r="G163" s="240"/>
      <c r="H163" s="243">
        <v>0.17</v>
      </c>
      <c r="I163" s="244"/>
      <c r="J163" s="240"/>
      <c r="K163" s="240"/>
      <c r="L163" s="245"/>
      <c r="M163" s="246"/>
      <c r="N163" s="247"/>
      <c r="O163" s="247"/>
      <c r="P163" s="247"/>
      <c r="Q163" s="247"/>
      <c r="R163" s="247"/>
      <c r="S163" s="247"/>
      <c r="T163" s="24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9" t="s">
        <v>132</v>
      </c>
      <c r="AU163" s="249" t="s">
        <v>81</v>
      </c>
      <c r="AV163" s="13" t="s">
        <v>85</v>
      </c>
      <c r="AW163" s="13" t="s">
        <v>32</v>
      </c>
      <c r="AX163" s="13" t="s">
        <v>76</v>
      </c>
      <c r="AY163" s="249" t="s">
        <v>124</v>
      </c>
    </row>
    <row r="164" spans="1:51" s="14" customFormat="1" ht="12">
      <c r="A164" s="14"/>
      <c r="B164" s="250"/>
      <c r="C164" s="251"/>
      <c r="D164" s="224" t="s">
        <v>132</v>
      </c>
      <c r="E164" s="252" t="s">
        <v>1</v>
      </c>
      <c r="F164" s="253" t="s">
        <v>135</v>
      </c>
      <c r="G164" s="251"/>
      <c r="H164" s="254">
        <v>0.17</v>
      </c>
      <c r="I164" s="255"/>
      <c r="J164" s="251"/>
      <c r="K164" s="251"/>
      <c r="L164" s="256"/>
      <c r="M164" s="257"/>
      <c r="N164" s="258"/>
      <c r="O164" s="258"/>
      <c r="P164" s="258"/>
      <c r="Q164" s="258"/>
      <c r="R164" s="258"/>
      <c r="S164" s="258"/>
      <c r="T164" s="25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0" t="s">
        <v>132</v>
      </c>
      <c r="AU164" s="260" t="s">
        <v>81</v>
      </c>
      <c r="AV164" s="14" t="s">
        <v>129</v>
      </c>
      <c r="AW164" s="14" t="s">
        <v>32</v>
      </c>
      <c r="AX164" s="14" t="s">
        <v>81</v>
      </c>
      <c r="AY164" s="260" t="s">
        <v>124</v>
      </c>
    </row>
    <row r="165" spans="1:65" s="2" customFormat="1" ht="22.9" customHeight="1">
      <c r="A165" s="37"/>
      <c r="B165" s="38"/>
      <c r="C165" s="210" t="s">
        <v>176</v>
      </c>
      <c r="D165" s="210" t="s">
        <v>125</v>
      </c>
      <c r="E165" s="211" t="s">
        <v>177</v>
      </c>
      <c r="F165" s="212" t="s">
        <v>178</v>
      </c>
      <c r="G165" s="213" t="s">
        <v>138</v>
      </c>
      <c r="H165" s="214">
        <v>41.431</v>
      </c>
      <c r="I165" s="215"/>
      <c r="J165" s="216">
        <f>ROUND(I165*H165,2)</f>
        <v>0</v>
      </c>
      <c r="K165" s="217"/>
      <c r="L165" s="43"/>
      <c r="M165" s="218" t="s">
        <v>1</v>
      </c>
      <c r="N165" s="219" t="s">
        <v>41</v>
      </c>
      <c r="O165" s="90"/>
      <c r="P165" s="220">
        <f>O165*H165</f>
        <v>0</v>
      </c>
      <c r="Q165" s="220">
        <v>0</v>
      </c>
      <c r="R165" s="220">
        <f>Q165*H165</f>
        <v>0</v>
      </c>
      <c r="S165" s="220">
        <v>0.068</v>
      </c>
      <c r="T165" s="221">
        <f>S165*H165</f>
        <v>2.817308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2" t="s">
        <v>129</v>
      </c>
      <c r="AT165" s="222" t="s">
        <v>125</v>
      </c>
      <c r="AU165" s="222" t="s">
        <v>81</v>
      </c>
      <c r="AY165" s="16" t="s">
        <v>124</v>
      </c>
      <c r="BE165" s="223">
        <f>IF(N165="základní",J165,0)</f>
        <v>0</v>
      </c>
      <c r="BF165" s="223">
        <f>IF(N165="snížená",J165,0)</f>
        <v>0</v>
      </c>
      <c r="BG165" s="223">
        <f>IF(N165="zákl. přenesená",J165,0)</f>
        <v>0</v>
      </c>
      <c r="BH165" s="223">
        <f>IF(N165="sníž. přenesená",J165,0)</f>
        <v>0</v>
      </c>
      <c r="BI165" s="223">
        <f>IF(N165="nulová",J165,0)</f>
        <v>0</v>
      </c>
      <c r="BJ165" s="16" t="s">
        <v>81</v>
      </c>
      <c r="BK165" s="223">
        <f>ROUND(I165*H165,2)</f>
        <v>0</v>
      </c>
      <c r="BL165" s="16" t="s">
        <v>129</v>
      </c>
      <c r="BM165" s="222" t="s">
        <v>179</v>
      </c>
    </row>
    <row r="166" spans="1:47" s="2" customFormat="1" ht="12">
      <c r="A166" s="37"/>
      <c r="B166" s="38"/>
      <c r="C166" s="39"/>
      <c r="D166" s="224" t="s">
        <v>130</v>
      </c>
      <c r="E166" s="39"/>
      <c r="F166" s="225" t="s">
        <v>180</v>
      </c>
      <c r="G166" s="39"/>
      <c r="H166" s="39"/>
      <c r="I166" s="226"/>
      <c r="J166" s="39"/>
      <c r="K166" s="39"/>
      <c r="L166" s="43"/>
      <c r="M166" s="227"/>
      <c r="N166" s="228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130</v>
      </c>
      <c r="AU166" s="16" t="s">
        <v>81</v>
      </c>
    </row>
    <row r="167" spans="1:51" s="12" customFormat="1" ht="12">
      <c r="A167" s="12"/>
      <c r="B167" s="229"/>
      <c r="C167" s="230"/>
      <c r="D167" s="224" t="s">
        <v>132</v>
      </c>
      <c r="E167" s="231" t="s">
        <v>1</v>
      </c>
      <c r="F167" s="232" t="s">
        <v>140</v>
      </c>
      <c r="G167" s="230"/>
      <c r="H167" s="231" t="s">
        <v>1</v>
      </c>
      <c r="I167" s="233"/>
      <c r="J167" s="230"/>
      <c r="K167" s="230"/>
      <c r="L167" s="234"/>
      <c r="M167" s="235"/>
      <c r="N167" s="236"/>
      <c r="O167" s="236"/>
      <c r="P167" s="236"/>
      <c r="Q167" s="236"/>
      <c r="R167" s="236"/>
      <c r="S167" s="236"/>
      <c r="T167" s="237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T167" s="238" t="s">
        <v>132</v>
      </c>
      <c r="AU167" s="238" t="s">
        <v>81</v>
      </c>
      <c r="AV167" s="12" t="s">
        <v>81</v>
      </c>
      <c r="AW167" s="12" t="s">
        <v>32</v>
      </c>
      <c r="AX167" s="12" t="s">
        <v>76</v>
      </c>
      <c r="AY167" s="238" t="s">
        <v>124</v>
      </c>
    </row>
    <row r="168" spans="1:51" s="13" customFormat="1" ht="12">
      <c r="A168" s="13"/>
      <c r="B168" s="239"/>
      <c r="C168" s="240"/>
      <c r="D168" s="224" t="s">
        <v>132</v>
      </c>
      <c r="E168" s="241" t="s">
        <v>1</v>
      </c>
      <c r="F168" s="242" t="s">
        <v>141</v>
      </c>
      <c r="G168" s="240"/>
      <c r="H168" s="243">
        <v>2.6</v>
      </c>
      <c r="I168" s="244"/>
      <c r="J168" s="240"/>
      <c r="K168" s="240"/>
      <c r="L168" s="245"/>
      <c r="M168" s="246"/>
      <c r="N168" s="247"/>
      <c r="O168" s="247"/>
      <c r="P168" s="247"/>
      <c r="Q168" s="247"/>
      <c r="R168" s="247"/>
      <c r="S168" s="247"/>
      <c r="T168" s="24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9" t="s">
        <v>132</v>
      </c>
      <c r="AU168" s="249" t="s">
        <v>81</v>
      </c>
      <c r="AV168" s="13" t="s">
        <v>85</v>
      </c>
      <c r="AW168" s="13" t="s">
        <v>32</v>
      </c>
      <c r="AX168" s="13" t="s">
        <v>76</v>
      </c>
      <c r="AY168" s="249" t="s">
        <v>124</v>
      </c>
    </row>
    <row r="169" spans="1:51" s="13" customFormat="1" ht="12">
      <c r="A169" s="13"/>
      <c r="B169" s="239"/>
      <c r="C169" s="240"/>
      <c r="D169" s="224" t="s">
        <v>132</v>
      </c>
      <c r="E169" s="241" t="s">
        <v>1</v>
      </c>
      <c r="F169" s="242" t="s">
        <v>142</v>
      </c>
      <c r="G169" s="240"/>
      <c r="H169" s="243">
        <v>6.24</v>
      </c>
      <c r="I169" s="244"/>
      <c r="J169" s="240"/>
      <c r="K169" s="240"/>
      <c r="L169" s="245"/>
      <c r="M169" s="246"/>
      <c r="N169" s="247"/>
      <c r="O169" s="247"/>
      <c r="P169" s="247"/>
      <c r="Q169" s="247"/>
      <c r="R169" s="247"/>
      <c r="S169" s="247"/>
      <c r="T169" s="24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9" t="s">
        <v>132</v>
      </c>
      <c r="AU169" s="249" t="s">
        <v>81</v>
      </c>
      <c r="AV169" s="13" t="s">
        <v>85</v>
      </c>
      <c r="AW169" s="13" t="s">
        <v>32</v>
      </c>
      <c r="AX169" s="13" t="s">
        <v>76</v>
      </c>
      <c r="AY169" s="249" t="s">
        <v>124</v>
      </c>
    </row>
    <row r="170" spans="1:51" s="13" customFormat="1" ht="12">
      <c r="A170" s="13"/>
      <c r="B170" s="239"/>
      <c r="C170" s="240"/>
      <c r="D170" s="224" t="s">
        <v>132</v>
      </c>
      <c r="E170" s="241" t="s">
        <v>1</v>
      </c>
      <c r="F170" s="242" t="s">
        <v>143</v>
      </c>
      <c r="G170" s="240"/>
      <c r="H170" s="243">
        <v>2.21</v>
      </c>
      <c r="I170" s="244"/>
      <c r="J170" s="240"/>
      <c r="K170" s="240"/>
      <c r="L170" s="245"/>
      <c r="M170" s="246"/>
      <c r="N170" s="247"/>
      <c r="O170" s="247"/>
      <c r="P170" s="247"/>
      <c r="Q170" s="247"/>
      <c r="R170" s="247"/>
      <c r="S170" s="247"/>
      <c r="T170" s="24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9" t="s">
        <v>132</v>
      </c>
      <c r="AU170" s="249" t="s">
        <v>81</v>
      </c>
      <c r="AV170" s="13" t="s">
        <v>85</v>
      </c>
      <c r="AW170" s="13" t="s">
        <v>32</v>
      </c>
      <c r="AX170" s="13" t="s">
        <v>76</v>
      </c>
      <c r="AY170" s="249" t="s">
        <v>124</v>
      </c>
    </row>
    <row r="171" spans="1:51" s="12" customFormat="1" ht="12">
      <c r="A171" s="12"/>
      <c r="B171" s="229"/>
      <c r="C171" s="230"/>
      <c r="D171" s="224" t="s">
        <v>132</v>
      </c>
      <c r="E171" s="231" t="s">
        <v>1</v>
      </c>
      <c r="F171" s="232" t="s">
        <v>144</v>
      </c>
      <c r="G171" s="230"/>
      <c r="H171" s="231" t="s">
        <v>1</v>
      </c>
      <c r="I171" s="233"/>
      <c r="J171" s="230"/>
      <c r="K171" s="230"/>
      <c r="L171" s="234"/>
      <c r="M171" s="235"/>
      <c r="N171" s="236"/>
      <c r="O171" s="236"/>
      <c r="P171" s="236"/>
      <c r="Q171" s="236"/>
      <c r="R171" s="236"/>
      <c r="S171" s="236"/>
      <c r="T171" s="237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T171" s="238" t="s">
        <v>132</v>
      </c>
      <c r="AU171" s="238" t="s">
        <v>81</v>
      </c>
      <c r="AV171" s="12" t="s">
        <v>81</v>
      </c>
      <c r="AW171" s="12" t="s">
        <v>32</v>
      </c>
      <c r="AX171" s="12" t="s">
        <v>76</v>
      </c>
      <c r="AY171" s="238" t="s">
        <v>124</v>
      </c>
    </row>
    <row r="172" spans="1:51" s="13" customFormat="1" ht="12">
      <c r="A172" s="13"/>
      <c r="B172" s="239"/>
      <c r="C172" s="240"/>
      <c r="D172" s="224" t="s">
        <v>132</v>
      </c>
      <c r="E172" s="241" t="s">
        <v>1</v>
      </c>
      <c r="F172" s="242" t="s">
        <v>145</v>
      </c>
      <c r="G172" s="240"/>
      <c r="H172" s="243">
        <v>1.56</v>
      </c>
      <c r="I172" s="244"/>
      <c r="J172" s="240"/>
      <c r="K172" s="240"/>
      <c r="L172" s="245"/>
      <c r="M172" s="246"/>
      <c r="N172" s="247"/>
      <c r="O172" s="247"/>
      <c r="P172" s="247"/>
      <c r="Q172" s="247"/>
      <c r="R172" s="247"/>
      <c r="S172" s="247"/>
      <c r="T172" s="24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9" t="s">
        <v>132</v>
      </c>
      <c r="AU172" s="249" t="s">
        <v>81</v>
      </c>
      <c r="AV172" s="13" t="s">
        <v>85</v>
      </c>
      <c r="AW172" s="13" t="s">
        <v>32</v>
      </c>
      <c r="AX172" s="13" t="s">
        <v>76</v>
      </c>
      <c r="AY172" s="249" t="s">
        <v>124</v>
      </c>
    </row>
    <row r="173" spans="1:51" s="13" customFormat="1" ht="12">
      <c r="A173" s="13"/>
      <c r="B173" s="239"/>
      <c r="C173" s="240"/>
      <c r="D173" s="224" t="s">
        <v>132</v>
      </c>
      <c r="E173" s="241" t="s">
        <v>1</v>
      </c>
      <c r="F173" s="242" t="s">
        <v>146</v>
      </c>
      <c r="G173" s="240"/>
      <c r="H173" s="243">
        <v>2.21</v>
      </c>
      <c r="I173" s="244"/>
      <c r="J173" s="240"/>
      <c r="K173" s="240"/>
      <c r="L173" s="245"/>
      <c r="M173" s="246"/>
      <c r="N173" s="247"/>
      <c r="O173" s="247"/>
      <c r="P173" s="247"/>
      <c r="Q173" s="247"/>
      <c r="R173" s="247"/>
      <c r="S173" s="247"/>
      <c r="T173" s="24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9" t="s">
        <v>132</v>
      </c>
      <c r="AU173" s="249" t="s">
        <v>81</v>
      </c>
      <c r="AV173" s="13" t="s">
        <v>85</v>
      </c>
      <c r="AW173" s="13" t="s">
        <v>32</v>
      </c>
      <c r="AX173" s="13" t="s">
        <v>76</v>
      </c>
      <c r="AY173" s="249" t="s">
        <v>124</v>
      </c>
    </row>
    <row r="174" spans="1:51" s="13" customFormat="1" ht="12">
      <c r="A174" s="13"/>
      <c r="B174" s="239"/>
      <c r="C174" s="240"/>
      <c r="D174" s="224" t="s">
        <v>132</v>
      </c>
      <c r="E174" s="241" t="s">
        <v>1</v>
      </c>
      <c r="F174" s="242" t="s">
        <v>147</v>
      </c>
      <c r="G174" s="240"/>
      <c r="H174" s="243">
        <v>4.68</v>
      </c>
      <c r="I174" s="244"/>
      <c r="J174" s="240"/>
      <c r="K174" s="240"/>
      <c r="L174" s="245"/>
      <c r="M174" s="246"/>
      <c r="N174" s="247"/>
      <c r="O174" s="247"/>
      <c r="P174" s="247"/>
      <c r="Q174" s="247"/>
      <c r="R174" s="247"/>
      <c r="S174" s="247"/>
      <c r="T174" s="24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9" t="s">
        <v>132</v>
      </c>
      <c r="AU174" s="249" t="s">
        <v>81</v>
      </c>
      <c r="AV174" s="13" t="s">
        <v>85</v>
      </c>
      <c r="AW174" s="13" t="s">
        <v>32</v>
      </c>
      <c r="AX174" s="13" t="s">
        <v>76</v>
      </c>
      <c r="AY174" s="249" t="s">
        <v>124</v>
      </c>
    </row>
    <row r="175" spans="1:51" s="13" customFormat="1" ht="12">
      <c r="A175" s="13"/>
      <c r="B175" s="239"/>
      <c r="C175" s="240"/>
      <c r="D175" s="224" t="s">
        <v>132</v>
      </c>
      <c r="E175" s="241" t="s">
        <v>1</v>
      </c>
      <c r="F175" s="242" t="s">
        <v>146</v>
      </c>
      <c r="G175" s="240"/>
      <c r="H175" s="243">
        <v>2.21</v>
      </c>
      <c r="I175" s="244"/>
      <c r="J175" s="240"/>
      <c r="K175" s="240"/>
      <c r="L175" s="245"/>
      <c r="M175" s="246"/>
      <c r="N175" s="247"/>
      <c r="O175" s="247"/>
      <c r="P175" s="247"/>
      <c r="Q175" s="247"/>
      <c r="R175" s="247"/>
      <c r="S175" s="247"/>
      <c r="T175" s="24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9" t="s">
        <v>132</v>
      </c>
      <c r="AU175" s="249" t="s">
        <v>81</v>
      </c>
      <c r="AV175" s="13" t="s">
        <v>85</v>
      </c>
      <c r="AW175" s="13" t="s">
        <v>32</v>
      </c>
      <c r="AX175" s="13" t="s">
        <v>76</v>
      </c>
      <c r="AY175" s="249" t="s">
        <v>124</v>
      </c>
    </row>
    <row r="176" spans="1:51" s="13" customFormat="1" ht="12">
      <c r="A176" s="13"/>
      <c r="B176" s="239"/>
      <c r="C176" s="240"/>
      <c r="D176" s="224" t="s">
        <v>132</v>
      </c>
      <c r="E176" s="241" t="s">
        <v>1</v>
      </c>
      <c r="F176" s="242" t="s">
        <v>148</v>
      </c>
      <c r="G176" s="240"/>
      <c r="H176" s="243">
        <v>2.34</v>
      </c>
      <c r="I176" s="244"/>
      <c r="J176" s="240"/>
      <c r="K176" s="240"/>
      <c r="L176" s="245"/>
      <c r="M176" s="246"/>
      <c r="N176" s="247"/>
      <c r="O176" s="247"/>
      <c r="P176" s="247"/>
      <c r="Q176" s="247"/>
      <c r="R176" s="247"/>
      <c r="S176" s="247"/>
      <c r="T176" s="24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9" t="s">
        <v>132</v>
      </c>
      <c r="AU176" s="249" t="s">
        <v>81</v>
      </c>
      <c r="AV176" s="13" t="s">
        <v>85</v>
      </c>
      <c r="AW176" s="13" t="s">
        <v>32</v>
      </c>
      <c r="AX176" s="13" t="s">
        <v>76</v>
      </c>
      <c r="AY176" s="249" t="s">
        <v>124</v>
      </c>
    </row>
    <row r="177" spans="1:51" s="13" customFormat="1" ht="12">
      <c r="A177" s="13"/>
      <c r="B177" s="239"/>
      <c r="C177" s="240"/>
      <c r="D177" s="224" t="s">
        <v>132</v>
      </c>
      <c r="E177" s="241" t="s">
        <v>1</v>
      </c>
      <c r="F177" s="242" t="s">
        <v>149</v>
      </c>
      <c r="G177" s="240"/>
      <c r="H177" s="243">
        <v>2.21</v>
      </c>
      <c r="I177" s="244"/>
      <c r="J177" s="240"/>
      <c r="K177" s="240"/>
      <c r="L177" s="245"/>
      <c r="M177" s="246"/>
      <c r="N177" s="247"/>
      <c r="O177" s="247"/>
      <c r="P177" s="247"/>
      <c r="Q177" s="247"/>
      <c r="R177" s="247"/>
      <c r="S177" s="247"/>
      <c r="T177" s="24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9" t="s">
        <v>132</v>
      </c>
      <c r="AU177" s="249" t="s">
        <v>81</v>
      </c>
      <c r="AV177" s="13" t="s">
        <v>85</v>
      </c>
      <c r="AW177" s="13" t="s">
        <v>32</v>
      </c>
      <c r="AX177" s="13" t="s">
        <v>76</v>
      </c>
      <c r="AY177" s="249" t="s">
        <v>124</v>
      </c>
    </row>
    <row r="178" spans="1:51" s="12" customFormat="1" ht="12">
      <c r="A178" s="12"/>
      <c r="B178" s="229"/>
      <c r="C178" s="230"/>
      <c r="D178" s="224" t="s">
        <v>132</v>
      </c>
      <c r="E178" s="231" t="s">
        <v>1</v>
      </c>
      <c r="F178" s="232" t="s">
        <v>150</v>
      </c>
      <c r="G178" s="230"/>
      <c r="H178" s="231" t="s">
        <v>1</v>
      </c>
      <c r="I178" s="233"/>
      <c r="J178" s="230"/>
      <c r="K178" s="230"/>
      <c r="L178" s="234"/>
      <c r="M178" s="235"/>
      <c r="N178" s="236"/>
      <c r="O178" s="236"/>
      <c r="P178" s="236"/>
      <c r="Q178" s="236"/>
      <c r="R178" s="236"/>
      <c r="S178" s="236"/>
      <c r="T178" s="237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T178" s="238" t="s">
        <v>132</v>
      </c>
      <c r="AU178" s="238" t="s">
        <v>81</v>
      </c>
      <c r="AV178" s="12" t="s">
        <v>81</v>
      </c>
      <c r="AW178" s="12" t="s">
        <v>32</v>
      </c>
      <c r="AX178" s="12" t="s">
        <v>76</v>
      </c>
      <c r="AY178" s="238" t="s">
        <v>124</v>
      </c>
    </row>
    <row r="179" spans="1:51" s="13" customFormat="1" ht="12">
      <c r="A179" s="13"/>
      <c r="B179" s="239"/>
      <c r="C179" s="240"/>
      <c r="D179" s="224" t="s">
        <v>132</v>
      </c>
      <c r="E179" s="241" t="s">
        <v>1</v>
      </c>
      <c r="F179" s="242" t="s">
        <v>151</v>
      </c>
      <c r="G179" s="240"/>
      <c r="H179" s="243">
        <v>1.95</v>
      </c>
      <c r="I179" s="244"/>
      <c r="J179" s="240"/>
      <c r="K179" s="240"/>
      <c r="L179" s="245"/>
      <c r="M179" s="246"/>
      <c r="N179" s="247"/>
      <c r="O179" s="247"/>
      <c r="P179" s="247"/>
      <c r="Q179" s="247"/>
      <c r="R179" s="247"/>
      <c r="S179" s="247"/>
      <c r="T179" s="24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9" t="s">
        <v>132</v>
      </c>
      <c r="AU179" s="249" t="s">
        <v>81</v>
      </c>
      <c r="AV179" s="13" t="s">
        <v>85</v>
      </c>
      <c r="AW179" s="13" t="s">
        <v>32</v>
      </c>
      <c r="AX179" s="13" t="s">
        <v>76</v>
      </c>
      <c r="AY179" s="249" t="s">
        <v>124</v>
      </c>
    </row>
    <row r="180" spans="1:51" s="13" customFormat="1" ht="12">
      <c r="A180" s="13"/>
      <c r="B180" s="239"/>
      <c r="C180" s="240"/>
      <c r="D180" s="224" t="s">
        <v>132</v>
      </c>
      <c r="E180" s="241" t="s">
        <v>1</v>
      </c>
      <c r="F180" s="242" t="s">
        <v>152</v>
      </c>
      <c r="G180" s="240"/>
      <c r="H180" s="243">
        <v>7.02</v>
      </c>
      <c r="I180" s="244"/>
      <c r="J180" s="240"/>
      <c r="K180" s="240"/>
      <c r="L180" s="245"/>
      <c r="M180" s="246"/>
      <c r="N180" s="247"/>
      <c r="O180" s="247"/>
      <c r="P180" s="247"/>
      <c r="Q180" s="247"/>
      <c r="R180" s="247"/>
      <c r="S180" s="247"/>
      <c r="T180" s="24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9" t="s">
        <v>132</v>
      </c>
      <c r="AU180" s="249" t="s">
        <v>81</v>
      </c>
      <c r="AV180" s="13" t="s">
        <v>85</v>
      </c>
      <c r="AW180" s="13" t="s">
        <v>32</v>
      </c>
      <c r="AX180" s="13" t="s">
        <v>76</v>
      </c>
      <c r="AY180" s="249" t="s">
        <v>124</v>
      </c>
    </row>
    <row r="181" spans="1:51" s="13" customFormat="1" ht="12">
      <c r="A181" s="13"/>
      <c r="B181" s="239"/>
      <c r="C181" s="240"/>
      <c r="D181" s="224" t="s">
        <v>132</v>
      </c>
      <c r="E181" s="241" t="s">
        <v>1</v>
      </c>
      <c r="F181" s="242" t="s">
        <v>153</v>
      </c>
      <c r="G181" s="240"/>
      <c r="H181" s="243">
        <v>2.223</v>
      </c>
      <c r="I181" s="244"/>
      <c r="J181" s="240"/>
      <c r="K181" s="240"/>
      <c r="L181" s="245"/>
      <c r="M181" s="246"/>
      <c r="N181" s="247"/>
      <c r="O181" s="247"/>
      <c r="P181" s="247"/>
      <c r="Q181" s="247"/>
      <c r="R181" s="247"/>
      <c r="S181" s="247"/>
      <c r="T181" s="24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9" t="s">
        <v>132</v>
      </c>
      <c r="AU181" s="249" t="s">
        <v>81</v>
      </c>
      <c r="AV181" s="13" t="s">
        <v>85</v>
      </c>
      <c r="AW181" s="13" t="s">
        <v>32</v>
      </c>
      <c r="AX181" s="13" t="s">
        <v>76</v>
      </c>
      <c r="AY181" s="249" t="s">
        <v>124</v>
      </c>
    </row>
    <row r="182" spans="1:51" s="13" customFormat="1" ht="12">
      <c r="A182" s="13"/>
      <c r="B182" s="239"/>
      <c r="C182" s="240"/>
      <c r="D182" s="224" t="s">
        <v>132</v>
      </c>
      <c r="E182" s="241" t="s">
        <v>1</v>
      </c>
      <c r="F182" s="242" t="s">
        <v>154</v>
      </c>
      <c r="G182" s="240"/>
      <c r="H182" s="243">
        <v>3.978</v>
      </c>
      <c r="I182" s="244"/>
      <c r="J182" s="240"/>
      <c r="K182" s="240"/>
      <c r="L182" s="245"/>
      <c r="M182" s="246"/>
      <c r="N182" s="247"/>
      <c r="O182" s="247"/>
      <c r="P182" s="247"/>
      <c r="Q182" s="247"/>
      <c r="R182" s="247"/>
      <c r="S182" s="247"/>
      <c r="T182" s="24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9" t="s">
        <v>132</v>
      </c>
      <c r="AU182" s="249" t="s">
        <v>81</v>
      </c>
      <c r="AV182" s="13" t="s">
        <v>85</v>
      </c>
      <c r="AW182" s="13" t="s">
        <v>32</v>
      </c>
      <c r="AX182" s="13" t="s">
        <v>76</v>
      </c>
      <c r="AY182" s="249" t="s">
        <v>124</v>
      </c>
    </row>
    <row r="183" spans="1:51" s="14" customFormat="1" ht="12">
      <c r="A183" s="14"/>
      <c r="B183" s="250"/>
      <c r="C183" s="251"/>
      <c r="D183" s="224" t="s">
        <v>132</v>
      </c>
      <c r="E183" s="252" t="s">
        <v>1</v>
      </c>
      <c r="F183" s="253" t="s">
        <v>135</v>
      </c>
      <c r="G183" s="251"/>
      <c r="H183" s="254">
        <v>41.431000000000004</v>
      </c>
      <c r="I183" s="255"/>
      <c r="J183" s="251"/>
      <c r="K183" s="251"/>
      <c r="L183" s="256"/>
      <c r="M183" s="257"/>
      <c r="N183" s="258"/>
      <c r="O183" s="258"/>
      <c r="P183" s="258"/>
      <c r="Q183" s="258"/>
      <c r="R183" s="258"/>
      <c r="S183" s="258"/>
      <c r="T183" s="25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0" t="s">
        <v>132</v>
      </c>
      <c r="AU183" s="260" t="s">
        <v>81</v>
      </c>
      <c r="AV183" s="14" t="s">
        <v>129</v>
      </c>
      <c r="AW183" s="14" t="s">
        <v>32</v>
      </c>
      <c r="AX183" s="14" t="s">
        <v>81</v>
      </c>
      <c r="AY183" s="260" t="s">
        <v>124</v>
      </c>
    </row>
    <row r="184" spans="1:63" s="11" customFormat="1" ht="25.9" customHeight="1">
      <c r="A184" s="11"/>
      <c r="B184" s="196"/>
      <c r="C184" s="197"/>
      <c r="D184" s="198" t="s">
        <v>75</v>
      </c>
      <c r="E184" s="199" t="s">
        <v>181</v>
      </c>
      <c r="F184" s="199" t="s">
        <v>182</v>
      </c>
      <c r="G184" s="197"/>
      <c r="H184" s="197"/>
      <c r="I184" s="200"/>
      <c r="J184" s="201">
        <f>BK184</f>
        <v>0</v>
      </c>
      <c r="K184" s="197"/>
      <c r="L184" s="202"/>
      <c r="M184" s="203"/>
      <c r="N184" s="204"/>
      <c r="O184" s="204"/>
      <c r="P184" s="205">
        <f>SUM(P185:P186)</f>
        <v>0</v>
      </c>
      <c r="Q184" s="204"/>
      <c r="R184" s="205">
        <f>SUM(R185:R186)</f>
        <v>0</v>
      </c>
      <c r="S184" s="204"/>
      <c r="T184" s="206">
        <f>SUM(T185:T186)</f>
        <v>0</v>
      </c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R184" s="207" t="s">
        <v>81</v>
      </c>
      <c r="AT184" s="208" t="s">
        <v>75</v>
      </c>
      <c r="AU184" s="208" t="s">
        <v>76</v>
      </c>
      <c r="AY184" s="207" t="s">
        <v>124</v>
      </c>
      <c r="BK184" s="209">
        <f>SUM(BK185:BK186)</f>
        <v>0</v>
      </c>
    </row>
    <row r="185" spans="1:65" s="2" customFormat="1" ht="35.8" customHeight="1">
      <c r="A185" s="37"/>
      <c r="B185" s="38"/>
      <c r="C185" s="210" t="s">
        <v>183</v>
      </c>
      <c r="D185" s="210" t="s">
        <v>125</v>
      </c>
      <c r="E185" s="211" t="s">
        <v>184</v>
      </c>
      <c r="F185" s="212" t="s">
        <v>185</v>
      </c>
      <c r="G185" s="213" t="s">
        <v>186</v>
      </c>
      <c r="H185" s="214">
        <v>1</v>
      </c>
      <c r="I185" s="215"/>
      <c r="J185" s="216">
        <f>ROUND(I185*H185,2)</f>
        <v>0</v>
      </c>
      <c r="K185" s="217"/>
      <c r="L185" s="43"/>
      <c r="M185" s="218" t="s">
        <v>1</v>
      </c>
      <c r="N185" s="219" t="s">
        <v>41</v>
      </c>
      <c r="O185" s="90"/>
      <c r="P185" s="220">
        <f>O185*H185</f>
        <v>0</v>
      </c>
      <c r="Q185" s="220">
        <v>0</v>
      </c>
      <c r="R185" s="220">
        <f>Q185*H185</f>
        <v>0</v>
      </c>
      <c r="S185" s="220">
        <v>0</v>
      </c>
      <c r="T185" s="221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2" t="s">
        <v>129</v>
      </c>
      <c r="AT185" s="222" t="s">
        <v>125</v>
      </c>
      <c r="AU185" s="222" t="s">
        <v>81</v>
      </c>
      <c r="AY185" s="16" t="s">
        <v>124</v>
      </c>
      <c r="BE185" s="223">
        <f>IF(N185="základní",J185,0)</f>
        <v>0</v>
      </c>
      <c r="BF185" s="223">
        <f>IF(N185="snížená",J185,0)</f>
        <v>0</v>
      </c>
      <c r="BG185" s="223">
        <f>IF(N185="zákl. přenesená",J185,0)</f>
        <v>0</v>
      </c>
      <c r="BH185" s="223">
        <f>IF(N185="sníž. přenesená",J185,0)</f>
        <v>0</v>
      </c>
      <c r="BI185" s="223">
        <f>IF(N185="nulová",J185,0)</f>
        <v>0</v>
      </c>
      <c r="BJ185" s="16" t="s">
        <v>81</v>
      </c>
      <c r="BK185" s="223">
        <f>ROUND(I185*H185,2)</f>
        <v>0</v>
      </c>
      <c r="BL185" s="16" t="s">
        <v>129</v>
      </c>
      <c r="BM185" s="222" t="s">
        <v>187</v>
      </c>
    </row>
    <row r="186" spans="1:47" s="2" customFormat="1" ht="12">
      <c r="A186" s="37"/>
      <c r="B186" s="38"/>
      <c r="C186" s="39"/>
      <c r="D186" s="224" t="s">
        <v>130</v>
      </c>
      <c r="E186" s="39"/>
      <c r="F186" s="225" t="s">
        <v>185</v>
      </c>
      <c r="G186" s="39"/>
      <c r="H186" s="39"/>
      <c r="I186" s="226"/>
      <c r="J186" s="39"/>
      <c r="K186" s="39"/>
      <c r="L186" s="43"/>
      <c r="M186" s="227"/>
      <c r="N186" s="228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130</v>
      </c>
      <c r="AU186" s="16" t="s">
        <v>81</v>
      </c>
    </row>
    <row r="187" spans="1:63" s="11" customFormat="1" ht="25.9" customHeight="1">
      <c r="A187" s="11"/>
      <c r="B187" s="196"/>
      <c r="C187" s="197"/>
      <c r="D187" s="198" t="s">
        <v>75</v>
      </c>
      <c r="E187" s="199" t="s">
        <v>188</v>
      </c>
      <c r="F187" s="199" t="s">
        <v>189</v>
      </c>
      <c r="G187" s="197"/>
      <c r="H187" s="197"/>
      <c r="I187" s="200"/>
      <c r="J187" s="201">
        <f>BK187</f>
        <v>0</v>
      </c>
      <c r="K187" s="197"/>
      <c r="L187" s="202"/>
      <c r="M187" s="203"/>
      <c r="N187" s="204"/>
      <c r="O187" s="204"/>
      <c r="P187" s="205">
        <f>SUM(P188:P197)</f>
        <v>0</v>
      </c>
      <c r="Q187" s="204"/>
      <c r="R187" s="205">
        <f>SUM(R188:R197)</f>
        <v>0</v>
      </c>
      <c r="S187" s="204"/>
      <c r="T187" s="206">
        <f>SUM(T188:T197)</f>
        <v>0</v>
      </c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R187" s="207" t="s">
        <v>81</v>
      </c>
      <c r="AT187" s="208" t="s">
        <v>75</v>
      </c>
      <c r="AU187" s="208" t="s">
        <v>76</v>
      </c>
      <c r="AY187" s="207" t="s">
        <v>124</v>
      </c>
      <c r="BK187" s="209">
        <f>SUM(BK188:BK197)</f>
        <v>0</v>
      </c>
    </row>
    <row r="188" spans="1:65" s="2" customFormat="1" ht="22.9" customHeight="1">
      <c r="A188" s="37"/>
      <c r="B188" s="38"/>
      <c r="C188" s="210" t="s">
        <v>190</v>
      </c>
      <c r="D188" s="210" t="s">
        <v>125</v>
      </c>
      <c r="E188" s="211" t="s">
        <v>191</v>
      </c>
      <c r="F188" s="212" t="s">
        <v>192</v>
      </c>
      <c r="G188" s="213" t="s">
        <v>193</v>
      </c>
      <c r="H188" s="214">
        <v>3.434</v>
      </c>
      <c r="I188" s="215"/>
      <c r="J188" s="216">
        <f>ROUND(I188*H188,2)</f>
        <v>0</v>
      </c>
      <c r="K188" s="217"/>
      <c r="L188" s="43"/>
      <c r="M188" s="218" t="s">
        <v>1</v>
      </c>
      <c r="N188" s="219" t="s">
        <v>41</v>
      </c>
      <c r="O188" s="90"/>
      <c r="P188" s="220">
        <f>O188*H188</f>
        <v>0</v>
      </c>
      <c r="Q188" s="220">
        <v>0</v>
      </c>
      <c r="R188" s="220">
        <f>Q188*H188</f>
        <v>0</v>
      </c>
      <c r="S188" s="220">
        <v>0</v>
      </c>
      <c r="T188" s="221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2" t="s">
        <v>129</v>
      </c>
      <c r="AT188" s="222" t="s">
        <v>125</v>
      </c>
      <c r="AU188" s="222" t="s">
        <v>81</v>
      </c>
      <c r="AY188" s="16" t="s">
        <v>124</v>
      </c>
      <c r="BE188" s="223">
        <f>IF(N188="základní",J188,0)</f>
        <v>0</v>
      </c>
      <c r="BF188" s="223">
        <f>IF(N188="snížená",J188,0)</f>
        <v>0</v>
      </c>
      <c r="BG188" s="223">
        <f>IF(N188="zákl. přenesená",J188,0)</f>
        <v>0</v>
      </c>
      <c r="BH188" s="223">
        <f>IF(N188="sníž. přenesená",J188,0)</f>
        <v>0</v>
      </c>
      <c r="BI188" s="223">
        <f>IF(N188="nulová",J188,0)</f>
        <v>0</v>
      </c>
      <c r="BJ188" s="16" t="s">
        <v>81</v>
      </c>
      <c r="BK188" s="223">
        <f>ROUND(I188*H188,2)</f>
        <v>0</v>
      </c>
      <c r="BL188" s="16" t="s">
        <v>129</v>
      </c>
      <c r="BM188" s="222" t="s">
        <v>194</v>
      </c>
    </row>
    <row r="189" spans="1:47" s="2" customFormat="1" ht="12">
      <c r="A189" s="37"/>
      <c r="B189" s="38"/>
      <c r="C189" s="39"/>
      <c r="D189" s="224" t="s">
        <v>130</v>
      </c>
      <c r="E189" s="39"/>
      <c r="F189" s="225" t="s">
        <v>195</v>
      </c>
      <c r="G189" s="39"/>
      <c r="H189" s="39"/>
      <c r="I189" s="226"/>
      <c r="J189" s="39"/>
      <c r="K189" s="39"/>
      <c r="L189" s="43"/>
      <c r="M189" s="227"/>
      <c r="N189" s="228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130</v>
      </c>
      <c r="AU189" s="16" t="s">
        <v>81</v>
      </c>
    </row>
    <row r="190" spans="1:65" s="2" customFormat="1" ht="22.9" customHeight="1">
      <c r="A190" s="37"/>
      <c r="B190" s="38"/>
      <c r="C190" s="210" t="s">
        <v>8</v>
      </c>
      <c r="D190" s="210" t="s">
        <v>125</v>
      </c>
      <c r="E190" s="211" t="s">
        <v>196</v>
      </c>
      <c r="F190" s="212" t="s">
        <v>197</v>
      </c>
      <c r="G190" s="213" t="s">
        <v>193</v>
      </c>
      <c r="H190" s="214">
        <v>3.434</v>
      </c>
      <c r="I190" s="215"/>
      <c r="J190" s="216">
        <f>ROUND(I190*H190,2)</f>
        <v>0</v>
      </c>
      <c r="K190" s="217"/>
      <c r="L190" s="43"/>
      <c r="M190" s="218" t="s">
        <v>1</v>
      </c>
      <c r="N190" s="219" t="s">
        <v>41</v>
      </c>
      <c r="O190" s="90"/>
      <c r="P190" s="220">
        <f>O190*H190</f>
        <v>0</v>
      </c>
      <c r="Q190" s="220">
        <v>0</v>
      </c>
      <c r="R190" s="220">
        <f>Q190*H190</f>
        <v>0</v>
      </c>
      <c r="S190" s="220">
        <v>0</v>
      </c>
      <c r="T190" s="221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22" t="s">
        <v>129</v>
      </c>
      <c r="AT190" s="222" t="s">
        <v>125</v>
      </c>
      <c r="AU190" s="222" t="s">
        <v>81</v>
      </c>
      <c r="AY190" s="16" t="s">
        <v>124</v>
      </c>
      <c r="BE190" s="223">
        <f>IF(N190="základní",J190,0)</f>
        <v>0</v>
      </c>
      <c r="BF190" s="223">
        <f>IF(N190="snížená",J190,0)</f>
        <v>0</v>
      </c>
      <c r="BG190" s="223">
        <f>IF(N190="zákl. přenesená",J190,0)</f>
        <v>0</v>
      </c>
      <c r="BH190" s="223">
        <f>IF(N190="sníž. přenesená",J190,0)</f>
        <v>0</v>
      </c>
      <c r="BI190" s="223">
        <f>IF(N190="nulová",J190,0)</f>
        <v>0</v>
      </c>
      <c r="BJ190" s="16" t="s">
        <v>81</v>
      </c>
      <c r="BK190" s="223">
        <f>ROUND(I190*H190,2)</f>
        <v>0</v>
      </c>
      <c r="BL190" s="16" t="s">
        <v>129</v>
      </c>
      <c r="BM190" s="222" t="s">
        <v>198</v>
      </c>
    </row>
    <row r="191" spans="1:47" s="2" customFormat="1" ht="12">
      <c r="A191" s="37"/>
      <c r="B191" s="38"/>
      <c r="C191" s="39"/>
      <c r="D191" s="224" t="s">
        <v>130</v>
      </c>
      <c r="E191" s="39"/>
      <c r="F191" s="225" t="s">
        <v>199</v>
      </c>
      <c r="G191" s="39"/>
      <c r="H191" s="39"/>
      <c r="I191" s="226"/>
      <c r="J191" s="39"/>
      <c r="K191" s="39"/>
      <c r="L191" s="43"/>
      <c r="M191" s="227"/>
      <c r="N191" s="228"/>
      <c r="O191" s="90"/>
      <c r="P191" s="90"/>
      <c r="Q191" s="90"/>
      <c r="R191" s="90"/>
      <c r="S191" s="90"/>
      <c r="T191" s="91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130</v>
      </c>
      <c r="AU191" s="16" t="s">
        <v>81</v>
      </c>
    </row>
    <row r="192" spans="1:65" s="2" customFormat="1" ht="22.9" customHeight="1">
      <c r="A192" s="37"/>
      <c r="B192" s="38"/>
      <c r="C192" s="210" t="s">
        <v>200</v>
      </c>
      <c r="D192" s="210" t="s">
        <v>125</v>
      </c>
      <c r="E192" s="211" t="s">
        <v>201</v>
      </c>
      <c r="F192" s="212" t="s">
        <v>202</v>
      </c>
      <c r="G192" s="213" t="s">
        <v>193</v>
      </c>
      <c r="H192" s="214">
        <v>30.906</v>
      </c>
      <c r="I192" s="215"/>
      <c r="J192" s="216">
        <f>ROUND(I192*H192,2)</f>
        <v>0</v>
      </c>
      <c r="K192" s="217"/>
      <c r="L192" s="43"/>
      <c r="M192" s="218" t="s">
        <v>1</v>
      </c>
      <c r="N192" s="219" t="s">
        <v>41</v>
      </c>
      <c r="O192" s="90"/>
      <c r="P192" s="220">
        <f>O192*H192</f>
        <v>0</v>
      </c>
      <c r="Q192" s="220">
        <v>0</v>
      </c>
      <c r="R192" s="220">
        <f>Q192*H192</f>
        <v>0</v>
      </c>
      <c r="S192" s="220">
        <v>0</v>
      </c>
      <c r="T192" s="221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22" t="s">
        <v>129</v>
      </c>
      <c r="AT192" s="222" t="s">
        <v>125</v>
      </c>
      <c r="AU192" s="222" t="s">
        <v>81</v>
      </c>
      <c r="AY192" s="16" t="s">
        <v>124</v>
      </c>
      <c r="BE192" s="223">
        <f>IF(N192="základní",J192,0)</f>
        <v>0</v>
      </c>
      <c r="BF192" s="223">
        <f>IF(N192="snížená",J192,0)</f>
        <v>0</v>
      </c>
      <c r="BG192" s="223">
        <f>IF(N192="zákl. přenesená",J192,0)</f>
        <v>0</v>
      </c>
      <c r="BH192" s="223">
        <f>IF(N192="sníž. přenesená",J192,0)</f>
        <v>0</v>
      </c>
      <c r="BI192" s="223">
        <f>IF(N192="nulová",J192,0)</f>
        <v>0</v>
      </c>
      <c r="BJ192" s="16" t="s">
        <v>81</v>
      </c>
      <c r="BK192" s="223">
        <f>ROUND(I192*H192,2)</f>
        <v>0</v>
      </c>
      <c r="BL192" s="16" t="s">
        <v>129</v>
      </c>
      <c r="BM192" s="222" t="s">
        <v>203</v>
      </c>
    </row>
    <row r="193" spans="1:47" s="2" customFormat="1" ht="12">
      <c r="A193" s="37"/>
      <c r="B193" s="38"/>
      <c r="C193" s="39"/>
      <c r="D193" s="224" t="s">
        <v>130</v>
      </c>
      <c r="E193" s="39"/>
      <c r="F193" s="225" t="s">
        <v>204</v>
      </c>
      <c r="G193" s="39"/>
      <c r="H193" s="39"/>
      <c r="I193" s="226"/>
      <c r="J193" s="39"/>
      <c r="K193" s="39"/>
      <c r="L193" s="43"/>
      <c r="M193" s="227"/>
      <c r="N193" s="228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130</v>
      </c>
      <c r="AU193" s="16" t="s">
        <v>81</v>
      </c>
    </row>
    <row r="194" spans="1:51" s="13" customFormat="1" ht="12">
      <c r="A194" s="13"/>
      <c r="B194" s="239"/>
      <c r="C194" s="240"/>
      <c r="D194" s="224" t="s">
        <v>132</v>
      </c>
      <c r="E194" s="241" t="s">
        <v>1</v>
      </c>
      <c r="F194" s="242" t="s">
        <v>205</v>
      </c>
      <c r="G194" s="240"/>
      <c r="H194" s="243">
        <v>30.906</v>
      </c>
      <c r="I194" s="244"/>
      <c r="J194" s="240"/>
      <c r="K194" s="240"/>
      <c r="L194" s="245"/>
      <c r="M194" s="246"/>
      <c r="N194" s="247"/>
      <c r="O194" s="247"/>
      <c r="P194" s="247"/>
      <c r="Q194" s="247"/>
      <c r="R194" s="247"/>
      <c r="S194" s="247"/>
      <c r="T194" s="24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9" t="s">
        <v>132</v>
      </c>
      <c r="AU194" s="249" t="s">
        <v>81</v>
      </c>
      <c r="AV194" s="13" t="s">
        <v>85</v>
      </c>
      <c r="AW194" s="13" t="s">
        <v>32</v>
      </c>
      <c r="AX194" s="13" t="s">
        <v>76</v>
      </c>
      <c r="AY194" s="249" t="s">
        <v>124</v>
      </c>
    </row>
    <row r="195" spans="1:51" s="14" customFormat="1" ht="12">
      <c r="A195" s="14"/>
      <c r="B195" s="250"/>
      <c r="C195" s="251"/>
      <c r="D195" s="224" t="s">
        <v>132</v>
      </c>
      <c r="E195" s="252" t="s">
        <v>1</v>
      </c>
      <c r="F195" s="253" t="s">
        <v>135</v>
      </c>
      <c r="G195" s="251"/>
      <c r="H195" s="254">
        <v>30.906</v>
      </c>
      <c r="I195" s="255"/>
      <c r="J195" s="251"/>
      <c r="K195" s="251"/>
      <c r="L195" s="256"/>
      <c r="M195" s="257"/>
      <c r="N195" s="258"/>
      <c r="O195" s="258"/>
      <c r="P195" s="258"/>
      <c r="Q195" s="258"/>
      <c r="R195" s="258"/>
      <c r="S195" s="258"/>
      <c r="T195" s="259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0" t="s">
        <v>132</v>
      </c>
      <c r="AU195" s="260" t="s">
        <v>81</v>
      </c>
      <c r="AV195" s="14" t="s">
        <v>129</v>
      </c>
      <c r="AW195" s="14" t="s">
        <v>32</v>
      </c>
      <c r="AX195" s="14" t="s">
        <v>81</v>
      </c>
      <c r="AY195" s="260" t="s">
        <v>124</v>
      </c>
    </row>
    <row r="196" spans="1:65" s="2" customFormat="1" ht="35.8" customHeight="1">
      <c r="A196" s="37"/>
      <c r="B196" s="38"/>
      <c r="C196" s="210" t="s">
        <v>206</v>
      </c>
      <c r="D196" s="210" t="s">
        <v>125</v>
      </c>
      <c r="E196" s="211" t="s">
        <v>207</v>
      </c>
      <c r="F196" s="212" t="s">
        <v>208</v>
      </c>
      <c r="G196" s="213" t="s">
        <v>193</v>
      </c>
      <c r="H196" s="214">
        <v>3.434</v>
      </c>
      <c r="I196" s="215"/>
      <c r="J196" s="216">
        <f>ROUND(I196*H196,2)</f>
        <v>0</v>
      </c>
      <c r="K196" s="217"/>
      <c r="L196" s="43"/>
      <c r="M196" s="218" t="s">
        <v>1</v>
      </c>
      <c r="N196" s="219" t="s">
        <v>41</v>
      </c>
      <c r="O196" s="90"/>
      <c r="P196" s="220">
        <f>O196*H196</f>
        <v>0</v>
      </c>
      <c r="Q196" s="220">
        <v>0</v>
      </c>
      <c r="R196" s="220">
        <f>Q196*H196</f>
        <v>0</v>
      </c>
      <c r="S196" s="220">
        <v>0</v>
      </c>
      <c r="T196" s="221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2" t="s">
        <v>129</v>
      </c>
      <c r="AT196" s="222" t="s">
        <v>125</v>
      </c>
      <c r="AU196" s="222" t="s">
        <v>81</v>
      </c>
      <c r="AY196" s="16" t="s">
        <v>124</v>
      </c>
      <c r="BE196" s="223">
        <f>IF(N196="základní",J196,0)</f>
        <v>0</v>
      </c>
      <c r="BF196" s="223">
        <f>IF(N196="snížená",J196,0)</f>
        <v>0</v>
      </c>
      <c r="BG196" s="223">
        <f>IF(N196="zákl. přenesená",J196,0)</f>
        <v>0</v>
      </c>
      <c r="BH196" s="223">
        <f>IF(N196="sníž. přenesená",J196,0)</f>
        <v>0</v>
      </c>
      <c r="BI196" s="223">
        <f>IF(N196="nulová",J196,0)</f>
        <v>0</v>
      </c>
      <c r="BJ196" s="16" t="s">
        <v>81</v>
      </c>
      <c r="BK196" s="223">
        <f>ROUND(I196*H196,2)</f>
        <v>0</v>
      </c>
      <c r="BL196" s="16" t="s">
        <v>129</v>
      </c>
      <c r="BM196" s="222" t="s">
        <v>209</v>
      </c>
    </row>
    <row r="197" spans="1:47" s="2" customFormat="1" ht="12">
      <c r="A197" s="37"/>
      <c r="B197" s="38"/>
      <c r="C197" s="39"/>
      <c r="D197" s="224" t="s">
        <v>130</v>
      </c>
      <c r="E197" s="39"/>
      <c r="F197" s="225" t="s">
        <v>210</v>
      </c>
      <c r="G197" s="39"/>
      <c r="H197" s="39"/>
      <c r="I197" s="226"/>
      <c r="J197" s="39"/>
      <c r="K197" s="39"/>
      <c r="L197" s="43"/>
      <c r="M197" s="227"/>
      <c r="N197" s="228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130</v>
      </c>
      <c r="AU197" s="16" t="s">
        <v>81</v>
      </c>
    </row>
    <row r="198" spans="1:63" s="11" customFormat="1" ht="25.9" customHeight="1">
      <c r="A198" s="11"/>
      <c r="B198" s="196"/>
      <c r="C198" s="197"/>
      <c r="D198" s="198" t="s">
        <v>75</v>
      </c>
      <c r="E198" s="199" t="s">
        <v>211</v>
      </c>
      <c r="F198" s="199" t="s">
        <v>212</v>
      </c>
      <c r="G198" s="197"/>
      <c r="H198" s="197"/>
      <c r="I198" s="200"/>
      <c r="J198" s="201">
        <f>BK198</f>
        <v>0</v>
      </c>
      <c r="K198" s="197"/>
      <c r="L198" s="202"/>
      <c r="M198" s="203"/>
      <c r="N198" s="204"/>
      <c r="O198" s="204"/>
      <c r="P198" s="205">
        <f>SUM(P199:P200)</f>
        <v>0</v>
      </c>
      <c r="Q198" s="204"/>
      <c r="R198" s="205">
        <f>SUM(R199:R200)</f>
        <v>0</v>
      </c>
      <c r="S198" s="204"/>
      <c r="T198" s="206">
        <f>SUM(T199:T200)</f>
        <v>0</v>
      </c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R198" s="207" t="s">
        <v>81</v>
      </c>
      <c r="AT198" s="208" t="s">
        <v>75</v>
      </c>
      <c r="AU198" s="208" t="s">
        <v>76</v>
      </c>
      <c r="AY198" s="207" t="s">
        <v>124</v>
      </c>
      <c r="BK198" s="209">
        <f>SUM(BK199:BK200)</f>
        <v>0</v>
      </c>
    </row>
    <row r="199" spans="1:65" s="2" customFormat="1" ht="13.9" customHeight="1">
      <c r="A199" s="37"/>
      <c r="B199" s="38"/>
      <c r="C199" s="210" t="s">
        <v>172</v>
      </c>
      <c r="D199" s="210" t="s">
        <v>125</v>
      </c>
      <c r="E199" s="211" t="s">
        <v>213</v>
      </c>
      <c r="F199" s="212" t="s">
        <v>214</v>
      </c>
      <c r="G199" s="213" t="s">
        <v>193</v>
      </c>
      <c r="H199" s="214">
        <v>1.616</v>
      </c>
      <c r="I199" s="215"/>
      <c r="J199" s="216">
        <f>ROUND(I199*H199,2)</f>
        <v>0</v>
      </c>
      <c r="K199" s="217"/>
      <c r="L199" s="43"/>
      <c r="M199" s="218" t="s">
        <v>1</v>
      </c>
      <c r="N199" s="219" t="s">
        <v>41</v>
      </c>
      <c r="O199" s="90"/>
      <c r="P199" s="220">
        <f>O199*H199</f>
        <v>0</v>
      </c>
      <c r="Q199" s="220">
        <v>0</v>
      </c>
      <c r="R199" s="220">
        <f>Q199*H199</f>
        <v>0</v>
      </c>
      <c r="S199" s="220">
        <v>0</v>
      </c>
      <c r="T199" s="221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2" t="s">
        <v>129</v>
      </c>
      <c r="AT199" s="222" t="s">
        <v>125</v>
      </c>
      <c r="AU199" s="222" t="s">
        <v>81</v>
      </c>
      <c r="AY199" s="16" t="s">
        <v>124</v>
      </c>
      <c r="BE199" s="223">
        <f>IF(N199="základní",J199,0)</f>
        <v>0</v>
      </c>
      <c r="BF199" s="223">
        <f>IF(N199="snížená",J199,0)</f>
        <v>0</v>
      </c>
      <c r="BG199" s="223">
        <f>IF(N199="zákl. přenesená",J199,0)</f>
        <v>0</v>
      </c>
      <c r="BH199" s="223">
        <f>IF(N199="sníž. přenesená",J199,0)</f>
        <v>0</v>
      </c>
      <c r="BI199" s="223">
        <f>IF(N199="nulová",J199,0)</f>
        <v>0</v>
      </c>
      <c r="BJ199" s="16" t="s">
        <v>81</v>
      </c>
      <c r="BK199" s="223">
        <f>ROUND(I199*H199,2)</f>
        <v>0</v>
      </c>
      <c r="BL199" s="16" t="s">
        <v>129</v>
      </c>
      <c r="BM199" s="222" t="s">
        <v>215</v>
      </c>
    </row>
    <row r="200" spans="1:47" s="2" customFormat="1" ht="12">
      <c r="A200" s="37"/>
      <c r="B200" s="38"/>
      <c r="C200" s="39"/>
      <c r="D200" s="224" t="s">
        <v>130</v>
      </c>
      <c r="E200" s="39"/>
      <c r="F200" s="225" t="s">
        <v>216</v>
      </c>
      <c r="G200" s="39"/>
      <c r="H200" s="39"/>
      <c r="I200" s="226"/>
      <c r="J200" s="39"/>
      <c r="K200" s="39"/>
      <c r="L200" s="43"/>
      <c r="M200" s="227"/>
      <c r="N200" s="228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130</v>
      </c>
      <c r="AU200" s="16" t="s">
        <v>81</v>
      </c>
    </row>
    <row r="201" spans="1:63" s="11" customFormat="1" ht="25.9" customHeight="1">
      <c r="A201" s="11"/>
      <c r="B201" s="196"/>
      <c r="C201" s="197"/>
      <c r="D201" s="198" t="s">
        <v>75</v>
      </c>
      <c r="E201" s="199" t="s">
        <v>217</v>
      </c>
      <c r="F201" s="199" t="s">
        <v>218</v>
      </c>
      <c r="G201" s="197"/>
      <c r="H201" s="197"/>
      <c r="I201" s="200"/>
      <c r="J201" s="201">
        <f>BK201</f>
        <v>0</v>
      </c>
      <c r="K201" s="197"/>
      <c r="L201" s="202"/>
      <c r="M201" s="203"/>
      <c r="N201" s="204"/>
      <c r="O201" s="204"/>
      <c r="P201" s="205">
        <f>SUM(P202:P211)</f>
        <v>0</v>
      </c>
      <c r="Q201" s="204"/>
      <c r="R201" s="205">
        <f>SUM(R202:R211)</f>
        <v>0</v>
      </c>
      <c r="S201" s="204"/>
      <c r="T201" s="206">
        <f>SUM(T202:T211)</f>
        <v>0</v>
      </c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R201" s="207" t="s">
        <v>85</v>
      </c>
      <c r="AT201" s="208" t="s">
        <v>75</v>
      </c>
      <c r="AU201" s="208" t="s">
        <v>76</v>
      </c>
      <c r="AY201" s="207" t="s">
        <v>124</v>
      </c>
      <c r="BK201" s="209">
        <f>SUM(BK202:BK211)</f>
        <v>0</v>
      </c>
    </row>
    <row r="202" spans="1:65" s="2" customFormat="1" ht="13.9" customHeight="1">
      <c r="A202" s="37"/>
      <c r="B202" s="38"/>
      <c r="C202" s="210" t="s">
        <v>219</v>
      </c>
      <c r="D202" s="210" t="s">
        <v>125</v>
      </c>
      <c r="E202" s="211" t="s">
        <v>220</v>
      </c>
      <c r="F202" s="212" t="s">
        <v>221</v>
      </c>
      <c r="G202" s="213" t="s">
        <v>222</v>
      </c>
      <c r="H202" s="214">
        <v>15</v>
      </c>
      <c r="I202" s="215"/>
      <c r="J202" s="216">
        <f>ROUND(I202*H202,2)</f>
        <v>0</v>
      </c>
      <c r="K202" s="217"/>
      <c r="L202" s="43"/>
      <c r="M202" s="218" t="s">
        <v>1</v>
      </c>
      <c r="N202" s="219" t="s">
        <v>41</v>
      </c>
      <c r="O202" s="90"/>
      <c r="P202" s="220">
        <f>O202*H202</f>
        <v>0</v>
      </c>
      <c r="Q202" s="220">
        <v>0</v>
      </c>
      <c r="R202" s="220">
        <f>Q202*H202</f>
        <v>0</v>
      </c>
      <c r="S202" s="220">
        <v>0</v>
      </c>
      <c r="T202" s="221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2" t="s">
        <v>200</v>
      </c>
      <c r="AT202" s="222" t="s">
        <v>125</v>
      </c>
      <c r="AU202" s="222" t="s">
        <v>81</v>
      </c>
      <c r="AY202" s="16" t="s">
        <v>124</v>
      </c>
      <c r="BE202" s="223">
        <f>IF(N202="základní",J202,0)</f>
        <v>0</v>
      </c>
      <c r="BF202" s="223">
        <f>IF(N202="snížená",J202,0)</f>
        <v>0</v>
      </c>
      <c r="BG202" s="223">
        <f>IF(N202="zákl. přenesená",J202,0)</f>
        <v>0</v>
      </c>
      <c r="BH202" s="223">
        <f>IF(N202="sníž. přenesená",J202,0)</f>
        <v>0</v>
      </c>
      <c r="BI202" s="223">
        <f>IF(N202="nulová",J202,0)</f>
        <v>0</v>
      </c>
      <c r="BJ202" s="16" t="s">
        <v>81</v>
      </c>
      <c r="BK202" s="223">
        <f>ROUND(I202*H202,2)</f>
        <v>0</v>
      </c>
      <c r="BL202" s="16" t="s">
        <v>200</v>
      </c>
      <c r="BM202" s="222" t="s">
        <v>223</v>
      </c>
    </row>
    <row r="203" spans="1:47" s="2" customFormat="1" ht="12">
      <c r="A203" s="37"/>
      <c r="B203" s="38"/>
      <c r="C203" s="39"/>
      <c r="D203" s="224" t="s">
        <v>130</v>
      </c>
      <c r="E203" s="39"/>
      <c r="F203" s="225" t="s">
        <v>224</v>
      </c>
      <c r="G203" s="39"/>
      <c r="H203" s="39"/>
      <c r="I203" s="226"/>
      <c r="J203" s="39"/>
      <c r="K203" s="39"/>
      <c r="L203" s="43"/>
      <c r="M203" s="227"/>
      <c r="N203" s="228"/>
      <c r="O203" s="90"/>
      <c r="P203" s="90"/>
      <c r="Q203" s="90"/>
      <c r="R203" s="90"/>
      <c r="S203" s="90"/>
      <c r="T203" s="91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130</v>
      </c>
      <c r="AU203" s="16" t="s">
        <v>81</v>
      </c>
    </row>
    <row r="204" spans="1:65" s="2" customFormat="1" ht="13.9" customHeight="1">
      <c r="A204" s="37"/>
      <c r="B204" s="38"/>
      <c r="C204" s="210" t="s">
        <v>225</v>
      </c>
      <c r="D204" s="210" t="s">
        <v>125</v>
      </c>
      <c r="E204" s="211" t="s">
        <v>226</v>
      </c>
      <c r="F204" s="212" t="s">
        <v>227</v>
      </c>
      <c r="G204" s="213" t="s">
        <v>222</v>
      </c>
      <c r="H204" s="214">
        <v>3</v>
      </c>
      <c r="I204" s="215"/>
      <c r="J204" s="216">
        <f>ROUND(I204*H204,2)</f>
        <v>0</v>
      </c>
      <c r="K204" s="217"/>
      <c r="L204" s="43"/>
      <c r="M204" s="218" t="s">
        <v>1</v>
      </c>
      <c r="N204" s="219" t="s">
        <v>41</v>
      </c>
      <c r="O204" s="90"/>
      <c r="P204" s="220">
        <f>O204*H204</f>
        <v>0</v>
      </c>
      <c r="Q204" s="220">
        <v>0</v>
      </c>
      <c r="R204" s="220">
        <f>Q204*H204</f>
        <v>0</v>
      </c>
      <c r="S204" s="220">
        <v>0</v>
      </c>
      <c r="T204" s="221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22" t="s">
        <v>200</v>
      </c>
      <c r="AT204" s="222" t="s">
        <v>125</v>
      </c>
      <c r="AU204" s="222" t="s">
        <v>81</v>
      </c>
      <c r="AY204" s="16" t="s">
        <v>124</v>
      </c>
      <c r="BE204" s="223">
        <f>IF(N204="základní",J204,0)</f>
        <v>0</v>
      </c>
      <c r="BF204" s="223">
        <f>IF(N204="snížená",J204,0)</f>
        <v>0</v>
      </c>
      <c r="BG204" s="223">
        <f>IF(N204="zákl. přenesená",J204,0)</f>
        <v>0</v>
      </c>
      <c r="BH204" s="223">
        <f>IF(N204="sníž. přenesená",J204,0)</f>
        <v>0</v>
      </c>
      <c r="BI204" s="223">
        <f>IF(N204="nulová",J204,0)</f>
        <v>0</v>
      </c>
      <c r="BJ204" s="16" t="s">
        <v>81</v>
      </c>
      <c r="BK204" s="223">
        <f>ROUND(I204*H204,2)</f>
        <v>0</v>
      </c>
      <c r="BL204" s="16" t="s">
        <v>200</v>
      </c>
      <c r="BM204" s="222" t="s">
        <v>228</v>
      </c>
    </row>
    <row r="205" spans="1:47" s="2" customFormat="1" ht="12">
      <c r="A205" s="37"/>
      <c r="B205" s="38"/>
      <c r="C205" s="39"/>
      <c r="D205" s="224" t="s">
        <v>130</v>
      </c>
      <c r="E205" s="39"/>
      <c r="F205" s="225" t="s">
        <v>229</v>
      </c>
      <c r="G205" s="39"/>
      <c r="H205" s="39"/>
      <c r="I205" s="226"/>
      <c r="J205" s="39"/>
      <c r="K205" s="39"/>
      <c r="L205" s="43"/>
      <c r="M205" s="227"/>
      <c r="N205" s="228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130</v>
      </c>
      <c r="AU205" s="16" t="s">
        <v>81</v>
      </c>
    </row>
    <row r="206" spans="1:65" s="2" customFormat="1" ht="13.9" customHeight="1">
      <c r="A206" s="37"/>
      <c r="B206" s="38"/>
      <c r="C206" s="210" t="s">
        <v>7</v>
      </c>
      <c r="D206" s="210" t="s">
        <v>125</v>
      </c>
      <c r="E206" s="211" t="s">
        <v>230</v>
      </c>
      <c r="F206" s="212" t="s">
        <v>231</v>
      </c>
      <c r="G206" s="213" t="s">
        <v>222</v>
      </c>
      <c r="H206" s="214">
        <v>1</v>
      </c>
      <c r="I206" s="215"/>
      <c r="J206" s="216">
        <f>ROUND(I206*H206,2)</f>
        <v>0</v>
      </c>
      <c r="K206" s="217"/>
      <c r="L206" s="43"/>
      <c r="M206" s="218" t="s">
        <v>1</v>
      </c>
      <c r="N206" s="219" t="s">
        <v>41</v>
      </c>
      <c r="O206" s="90"/>
      <c r="P206" s="220">
        <f>O206*H206</f>
        <v>0</v>
      </c>
      <c r="Q206" s="220">
        <v>0</v>
      </c>
      <c r="R206" s="220">
        <f>Q206*H206</f>
        <v>0</v>
      </c>
      <c r="S206" s="220">
        <v>0</v>
      </c>
      <c r="T206" s="221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2" t="s">
        <v>200</v>
      </c>
      <c r="AT206" s="222" t="s">
        <v>125</v>
      </c>
      <c r="AU206" s="222" t="s">
        <v>81</v>
      </c>
      <c r="AY206" s="16" t="s">
        <v>124</v>
      </c>
      <c r="BE206" s="223">
        <f>IF(N206="základní",J206,0)</f>
        <v>0</v>
      </c>
      <c r="BF206" s="223">
        <f>IF(N206="snížená",J206,0)</f>
        <v>0</v>
      </c>
      <c r="BG206" s="223">
        <f>IF(N206="zákl. přenesená",J206,0)</f>
        <v>0</v>
      </c>
      <c r="BH206" s="223">
        <f>IF(N206="sníž. přenesená",J206,0)</f>
        <v>0</v>
      </c>
      <c r="BI206" s="223">
        <f>IF(N206="nulová",J206,0)</f>
        <v>0</v>
      </c>
      <c r="BJ206" s="16" t="s">
        <v>81</v>
      </c>
      <c r="BK206" s="223">
        <f>ROUND(I206*H206,2)</f>
        <v>0</v>
      </c>
      <c r="BL206" s="16" t="s">
        <v>200</v>
      </c>
      <c r="BM206" s="222" t="s">
        <v>232</v>
      </c>
    </row>
    <row r="207" spans="1:47" s="2" customFormat="1" ht="12">
      <c r="A207" s="37"/>
      <c r="B207" s="38"/>
      <c r="C207" s="39"/>
      <c r="D207" s="224" t="s">
        <v>130</v>
      </c>
      <c r="E207" s="39"/>
      <c r="F207" s="225" t="s">
        <v>233</v>
      </c>
      <c r="G207" s="39"/>
      <c r="H207" s="39"/>
      <c r="I207" s="226"/>
      <c r="J207" s="39"/>
      <c r="K207" s="39"/>
      <c r="L207" s="43"/>
      <c r="M207" s="227"/>
      <c r="N207" s="228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130</v>
      </c>
      <c r="AU207" s="16" t="s">
        <v>81</v>
      </c>
    </row>
    <row r="208" spans="1:65" s="2" customFormat="1" ht="13.9" customHeight="1">
      <c r="A208" s="37"/>
      <c r="B208" s="38"/>
      <c r="C208" s="210" t="s">
        <v>234</v>
      </c>
      <c r="D208" s="210" t="s">
        <v>125</v>
      </c>
      <c r="E208" s="211" t="s">
        <v>235</v>
      </c>
      <c r="F208" s="212" t="s">
        <v>236</v>
      </c>
      <c r="G208" s="213" t="s">
        <v>222</v>
      </c>
      <c r="H208" s="214">
        <v>19</v>
      </c>
      <c r="I208" s="215"/>
      <c r="J208" s="216">
        <f>ROUND(I208*H208,2)</f>
        <v>0</v>
      </c>
      <c r="K208" s="217"/>
      <c r="L208" s="43"/>
      <c r="M208" s="218" t="s">
        <v>1</v>
      </c>
      <c r="N208" s="219" t="s">
        <v>41</v>
      </c>
      <c r="O208" s="90"/>
      <c r="P208" s="220">
        <f>O208*H208</f>
        <v>0</v>
      </c>
      <c r="Q208" s="220">
        <v>0</v>
      </c>
      <c r="R208" s="220">
        <f>Q208*H208</f>
        <v>0</v>
      </c>
      <c r="S208" s="220">
        <v>0</v>
      </c>
      <c r="T208" s="221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22" t="s">
        <v>200</v>
      </c>
      <c r="AT208" s="222" t="s">
        <v>125</v>
      </c>
      <c r="AU208" s="222" t="s">
        <v>81</v>
      </c>
      <c r="AY208" s="16" t="s">
        <v>124</v>
      </c>
      <c r="BE208" s="223">
        <f>IF(N208="základní",J208,0)</f>
        <v>0</v>
      </c>
      <c r="BF208" s="223">
        <f>IF(N208="snížená",J208,0)</f>
        <v>0</v>
      </c>
      <c r="BG208" s="223">
        <f>IF(N208="zákl. přenesená",J208,0)</f>
        <v>0</v>
      </c>
      <c r="BH208" s="223">
        <f>IF(N208="sníž. přenesená",J208,0)</f>
        <v>0</v>
      </c>
      <c r="BI208" s="223">
        <f>IF(N208="nulová",J208,0)</f>
        <v>0</v>
      </c>
      <c r="BJ208" s="16" t="s">
        <v>81</v>
      </c>
      <c r="BK208" s="223">
        <f>ROUND(I208*H208,2)</f>
        <v>0</v>
      </c>
      <c r="BL208" s="16" t="s">
        <v>200</v>
      </c>
      <c r="BM208" s="222" t="s">
        <v>237</v>
      </c>
    </row>
    <row r="209" spans="1:47" s="2" customFormat="1" ht="12">
      <c r="A209" s="37"/>
      <c r="B209" s="38"/>
      <c r="C209" s="39"/>
      <c r="D209" s="224" t="s">
        <v>130</v>
      </c>
      <c r="E209" s="39"/>
      <c r="F209" s="225" t="s">
        <v>238</v>
      </c>
      <c r="G209" s="39"/>
      <c r="H209" s="39"/>
      <c r="I209" s="226"/>
      <c r="J209" s="39"/>
      <c r="K209" s="39"/>
      <c r="L209" s="43"/>
      <c r="M209" s="227"/>
      <c r="N209" s="228"/>
      <c r="O209" s="90"/>
      <c r="P209" s="90"/>
      <c r="Q209" s="90"/>
      <c r="R209" s="90"/>
      <c r="S209" s="90"/>
      <c r="T209" s="91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130</v>
      </c>
      <c r="AU209" s="16" t="s">
        <v>81</v>
      </c>
    </row>
    <row r="210" spans="1:65" s="2" customFormat="1" ht="22.9" customHeight="1">
      <c r="A210" s="37"/>
      <c r="B210" s="38"/>
      <c r="C210" s="210" t="s">
        <v>239</v>
      </c>
      <c r="D210" s="210" t="s">
        <v>125</v>
      </c>
      <c r="E210" s="211" t="s">
        <v>240</v>
      </c>
      <c r="F210" s="212" t="s">
        <v>241</v>
      </c>
      <c r="G210" s="213" t="s">
        <v>242</v>
      </c>
      <c r="H210" s="261"/>
      <c r="I210" s="215"/>
      <c r="J210" s="216">
        <f>ROUND(I210*H210,2)</f>
        <v>0</v>
      </c>
      <c r="K210" s="217"/>
      <c r="L210" s="43"/>
      <c r="M210" s="218" t="s">
        <v>1</v>
      </c>
      <c r="N210" s="219" t="s">
        <v>41</v>
      </c>
      <c r="O210" s="90"/>
      <c r="P210" s="220">
        <f>O210*H210</f>
        <v>0</v>
      </c>
      <c r="Q210" s="220">
        <v>0</v>
      </c>
      <c r="R210" s="220">
        <f>Q210*H210</f>
        <v>0</v>
      </c>
      <c r="S210" s="220">
        <v>0</v>
      </c>
      <c r="T210" s="221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22" t="s">
        <v>200</v>
      </c>
      <c r="AT210" s="222" t="s">
        <v>125</v>
      </c>
      <c r="AU210" s="222" t="s">
        <v>81</v>
      </c>
      <c r="AY210" s="16" t="s">
        <v>124</v>
      </c>
      <c r="BE210" s="223">
        <f>IF(N210="základní",J210,0)</f>
        <v>0</v>
      </c>
      <c r="BF210" s="223">
        <f>IF(N210="snížená",J210,0)</f>
        <v>0</v>
      </c>
      <c r="BG210" s="223">
        <f>IF(N210="zákl. přenesená",J210,0)</f>
        <v>0</v>
      </c>
      <c r="BH210" s="223">
        <f>IF(N210="sníž. přenesená",J210,0)</f>
        <v>0</v>
      </c>
      <c r="BI210" s="223">
        <f>IF(N210="nulová",J210,0)</f>
        <v>0</v>
      </c>
      <c r="BJ210" s="16" t="s">
        <v>81</v>
      </c>
      <c r="BK210" s="223">
        <f>ROUND(I210*H210,2)</f>
        <v>0</v>
      </c>
      <c r="BL210" s="16" t="s">
        <v>200</v>
      </c>
      <c r="BM210" s="222" t="s">
        <v>243</v>
      </c>
    </row>
    <row r="211" spans="1:47" s="2" customFormat="1" ht="12">
      <c r="A211" s="37"/>
      <c r="B211" s="38"/>
      <c r="C211" s="39"/>
      <c r="D211" s="224" t="s">
        <v>130</v>
      </c>
      <c r="E211" s="39"/>
      <c r="F211" s="225" t="s">
        <v>244</v>
      </c>
      <c r="G211" s="39"/>
      <c r="H211" s="39"/>
      <c r="I211" s="226"/>
      <c r="J211" s="39"/>
      <c r="K211" s="39"/>
      <c r="L211" s="43"/>
      <c r="M211" s="227"/>
      <c r="N211" s="228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130</v>
      </c>
      <c r="AU211" s="16" t="s">
        <v>81</v>
      </c>
    </row>
    <row r="212" spans="1:63" s="11" customFormat="1" ht="25.9" customHeight="1">
      <c r="A212" s="11"/>
      <c r="B212" s="196"/>
      <c r="C212" s="197"/>
      <c r="D212" s="198" t="s">
        <v>75</v>
      </c>
      <c r="E212" s="199" t="s">
        <v>245</v>
      </c>
      <c r="F212" s="199" t="s">
        <v>246</v>
      </c>
      <c r="G212" s="197"/>
      <c r="H212" s="197"/>
      <c r="I212" s="200"/>
      <c r="J212" s="201">
        <f>BK212</f>
        <v>0</v>
      </c>
      <c r="K212" s="197"/>
      <c r="L212" s="202"/>
      <c r="M212" s="203"/>
      <c r="N212" s="204"/>
      <c r="O212" s="204"/>
      <c r="P212" s="205">
        <f>SUM(P213:P242)</f>
        <v>0</v>
      </c>
      <c r="Q212" s="204"/>
      <c r="R212" s="205">
        <f>SUM(R213:R242)</f>
        <v>0</v>
      </c>
      <c r="S212" s="204"/>
      <c r="T212" s="206">
        <f>SUM(T213:T242)</f>
        <v>0</v>
      </c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R212" s="207" t="s">
        <v>85</v>
      </c>
      <c r="AT212" s="208" t="s">
        <v>75</v>
      </c>
      <c r="AU212" s="208" t="s">
        <v>76</v>
      </c>
      <c r="AY212" s="207" t="s">
        <v>124</v>
      </c>
      <c r="BK212" s="209">
        <f>SUM(BK213:BK242)</f>
        <v>0</v>
      </c>
    </row>
    <row r="213" spans="1:65" s="2" customFormat="1" ht="22.9" customHeight="1">
      <c r="A213" s="37"/>
      <c r="B213" s="38"/>
      <c r="C213" s="210" t="s">
        <v>179</v>
      </c>
      <c r="D213" s="210" t="s">
        <v>125</v>
      </c>
      <c r="E213" s="211" t="s">
        <v>247</v>
      </c>
      <c r="F213" s="212" t="s">
        <v>248</v>
      </c>
      <c r="G213" s="213" t="s">
        <v>222</v>
      </c>
      <c r="H213" s="214">
        <v>79</v>
      </c>
      <c r="I213" s="215"/>
      <c r="J213" s="216">
        <f>ROUND(I213*H213,2)</f>
        <v>0</v>
      </c>
      <c r="K213" s="217"/>
      <c r="L213" s="43"/>
      <c r="M213" s="218" t="s">
        <v>1</v>
      </c>
      <c r="N213" s="219" t="s">
        <v>41</v>
      </c>
      <c r="O213" s="90"/>
      <c r="P213" s="220">
        <f>O213*H213</f>
        <v>0</v>
      </c>
      <c r="Q213" s="220">
        <v>0</v>
      </c>
      <c r="R213" s="220">
        <f>Q213*H213</f>
        <v>0</v>
      </c>
      <c r="S213" s="220">
        <v>0</v>
      </c>
      <c r="T213" s="221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22" t="s">
        <v>200</v>
      </c>
      <c r="AT213" s="222" t="s">
        <v>125</v>
      </c>
      <c r="AU213" s="222" t="s">
        <v>81</v>
      </c>
      <c r="AY213" s="16" t="s">
        <v>124</v>
      </c>
      <c r="BE213" s="223">
        <f>IF(N213="základní",J213,0)</f>
        <v>0</v>
      </c>
      <c r="BF213" s="223">
        <f>IF(N213="snížená",J213,0)</f>
        <v>0</v>
      </c>
      <c r="BG213" s="223">
        <f>IF(N213="zákl. přenesená",J213,0)</f>
        <v>0</v>
      </c>
      <c r="BH213" s="223">
        <f>IF(N213="sníž. přenesená",J213,0)</f>
        <v>0</v>
      </c>
      <c r="BI213" s="223">
        <f>IF(N213="nulová",J213,0)</f>
        <v>0</v>
      </c>
      <c r="BJ213" s="16" t="s">
        <v>81</v>
      </c>
      <c r="BK213" s="223">
        <f>ROUND(I213*H213,2)</f>
        <v>0</v>
      </c>
      <c r="BL213" s="16" t="s">
        <v>200</v>
      </c>
      <c r="BM213" s="222" t="s">
        <v>249</v>
      </c>
    </row>
    <row r="214" spans="1:47" s="2" customFormat="1" ht="12">
      <c r="A214" s="37"/>
      <c r="B214" s="38"/>
      <c r="C214" s="39"/>
      <c r="D214" s="224" t="s">
        <v>130</v>
      </c>
      <c r="E214" s="39"/>
      <c r="F214" s="225" t="s">
        <v>250</v>
      </c>
      <c r="G214" s="39"/>
      <c r="H214" s="39"/>
      <c r="I214" s="226"/>
      <c r="J214" s="39"/>
      <c r="K214" s="39"/>
      <c r="L214" s="43"/>
      <c r="M214" s="227"/>
      <c r="N214" s="228"/>
      <c r="O214" s="90"/>
      <c r="P214" s="90"/>
      <c r="Q214" s="90"/>
      <c r="R214" s="90"/>
      <c r="S214" s="90"/>
      <c r="T214" s="91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130</v>
      </c>
      <c r="AU214" s="16" t="s">
        <v>81</v>
      </c>
    </row>
    <row r="215" spans="1:65" s="2" customFormat="1" ht="22.9" customHeight="1">
      <c r="A215" s="37"/>
      <c r="B215" s="38"/>
      <c r="C215" s="210" t="s">
        <v>251</v>
      </c>
      <c r="D215" s="210" t="s">
        <v>125</v>
      </c>
      <c r="E215" s="211" t="s">
        <v>252</v>
      </c>
      <c r="F215" s="212" t="s">
        <v>253</v>
      </c>
      <c r="G215" s="213" t="s">
        <v>222</v>
      </c>
      <c r="H215" s="214">
        <v>32</v>
      </c>
      <c r="I215" s="215"/>
      <c r="J215" s="216">
        <f>ROUND(I215*H215,2)</f>
        <v>0</v>
      </c>
      <c r="K215" s="217"/>
      <c r="L215" s="43"/>
      <c r="M215" s="218" t="s">
        <v>1</v>
      </c>
      <c r="N215" s="219" t="s">
        <v>41</v>
      </c>
      <c r="O215" s="90"/>
      <c r="P215" s="220">
        <f>O215*H215</f>
        <v>0</v>
      </c>
      <c r="Q215" s="220">
        <v>0</v>
      </c>
      <c r="R215" s="220">
        <f>Q215*H215</f>
        <v>0</v>
      </c>
      <c r="S215" s="220">
        <v>0</v>
      </c>
      <c r="T215" s="221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22" t="s">
        <v>200</v>
      </c>
      <c r="AT215" s="222" t="s">
        <v>125</v>
      </c>
      <c r="AU215" s="222" t="s">
        <v>81</v>
      </c>
      <c r="AY215" s="16" t="s">
        <v>124</v>
      </c>
      <c r="BE215" s="223">
        <f>IF(N215="základní",J215,0)</f>
        <v>0</v>
      </c>
      <c r="BF215" s="223">
        <f>IF(N215="snížená",J215,0)</f>
        <v>0</v>
      </c>
      <c r="BG215" s="223">
        <f>IF(N215="zákl. přenesená",J215,0)</f>
        <v>0</v>
      </c>
      <c r="BH215" s="223">
        <f>IF(N215="sníž. přenesená",J215,0)</f>
        <v>0</v>
      </c>
      <c r="BI215" s="223">
        <f>IF(N215="nulová",J215,0)</f>
        <v>0</v>
      </c>
      <c r="BJ215" s="16" t="s">
        <v>81</v>
      </c>
      <c r="BK215" s="223">
        <f>ROUND(I215*H215,2)</f>
        <v>0</v>
      </c>
      <c r="BL215" s="16" t="s">
        <v>200</v>
      </c>
      <c r="BM215" s="222" t="s">
        <v>254</v>
      </c>
    </row>
    <row r="216" spans="1:47" s="2" customFormat="1" ht="12">
      <c r="A216" s="37"/>
      <c r="B216" s="38"/>
      <c r="C216" s="39"/>
      <c r="D216" s="224" t="s">
        <v>130</v>
      </c>
      <c r="E216" s="39"/>
      <c r="F216" s="225" t="s">
        <v>255</v>
      </c>
      <c r="G216" s="39"/>
      <c r="H216" s="39"/>
      <c r="I216" s="226"/>
      <c r="J216" s="39"/>
      <c r="K216" s="39"/>
      <c r="L216" s="43"/>
      <c r="M216" s="227"/>
      <c r="N216" s="228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130</v>
      </c>
      <c r="AU216" s="16" t="s">
        <v>81</v>
      </c>
    </row>
    <row r="217" spans="1:65" s="2" customFormat="1" ht="22.9" customHeight="1">
      <c r="A217" s="37"/>
      <c r="B217" s="38"/>
      <c r="C217" s="210" t="s">
        <v>187</v>
      </c>
      <c r="D217" s="210" t="s">
        <v>125</v>
      </c>
      <c r="E217" s="211" t="s">
        <v>256</v>
      </c>
      <c r="F217" s="212" t="s">
        <v>257</v>
      </c>
      <c r="G217" s="213" t="s">
        <v>222</v>
      </c>
      <c r="H217" s="214">
        <v>23</v>
      </c>
      <c r="I217" s="215"/>
      <c r="J217" s="216">
        <f>ROUND(I217*H217,2)</f>
        <v>0</v>
      </c>
      <c r="K217" s="217"/>
      <c r="L217" s="43"/>
      <c r="M217" s="218" t="s">
        <v>1</v>
      </c>
      <c r="N217" s="219" t="s">
        <v>41</v>
      </c>
      <c r="O217" s="90"/>
      <c r="P217" s="220">
        <f>O217*H217</f>
        <v>0</v>
      </c>
      <c r="Q217" s="220">
        <v>0</v>
      </c>
      <c r="R217" s="220">
        <f>Q217*H217</f>
        <v>0</v>
      </c>
      <c r="S217" s="220">
        <v>0</v>
      </c>
      <c r="T217" s="221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22" t="s">
        <v>200</v>
      </c>
      <c r="AT217" s="222" t="s">
        <v>125</v>
      </c>
      <c r="AU217" s="222" t="s">
        <v>81</v>
      </c>
      <c r="AY217" s="16" t="s">
        <v>124</v>
      </c>
      <c r="BE217" s="223">
        <f>IF(N217="základní",J217,0)</f>
        <v>0</v>
      </c>
      <c r="BF217" s="223">
        <f>IF(N217="snížená",J217,0)</f>
        <v>0</v>
      </c>
      <c r="BG217" s="223">
        <f>IF(N217="zákl. přenesená",J217,0)</f>
        <v>0</v>
      </c>
      <c r="BH217" s="223">
        <f>IF(N217="sníž. přenesená",J217,0)</f>
        <v>0</v>
      </c>
      <c r="BI217" s="223">
        <f>IF(N217="nulová",J217,0)</f>
        <v>0</v>
      </c>
      <c r="BJ217" s="16" t="s">
        <v>81</v>
      </c>
      <c r="BK217" s="223">
        <f>ROUND(I217*H217,2)</f>
        <v>0</v>
      </c>
      <c r="BL217" s="16" t="s">
        <v>200</v>
      </c>
      <c r="BM217" s="222" t="s">
        <v>258</v>
      </c>
    </row>
    <row r="218" spans="1:47" s="2" customFormat="1" ht="12">
      <c r="A218" s="37"/>
      <c r="B218" s="38"/>
      <c r="C218" s="39"/>
      <c r="D218" s="224" t="s">
        <v>130</v>
      </c>
      <c r="E218" s="39"/>
      <c r="F218" s="225" t="s">
        <v>259</v>
      </c>
      <c r="G218" s="39"/>
      <c r="H218" s="39"/>
      <c r="I218" s="226"/>
      <c r="J218" s="39"/>
      <c r="K218" s="39"/>
      <c r="L218" s="43"/>
      <c r="M218" s="227"/>
      <c r="N218" s="228"/>
      <c r="O218" s="90"/>
      <c r="P218" s="90"/>
      <c r="Q218" s="90"/>
      <c r="R218" s="90"/>
      <c r="S218" s="90"/>
      <c r="T218" s="91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6" t="s">
        <v>130</v>
      </c>
      <c r="AU218" s="16" t="s">
        <v>81</v>
      </c>
    </row>
    <row r="219" spans="1:65" s="2" customFormat="1" ht="22.9" customHeight="1">
      <c r="A219" s="37"/>
      <c r="B219" s="38"/>
      <c r="C219" s="210" t="s">
        <v>260</v>
      </c>
      <c r="D219" s="210" t="s">
        <v>125</v>
      </c>
      <c r="E219" s="211" t="s">
        <v>261</v>
      </c>
      <c r="F219" s="212" t="s">
        <v>262</v>
      </c>
      <c r="G219" s="213" t="s">
        <v>222</v>
      </c>
      <c r="H219" s="214">
        <v>25</v>
      </c>
      <c r="I219" s="215"/>
      <c r="J219" s="216">
        <f>ROUND(I219*H219,2)</f>
        <v>0</v>
      </c>
      <c r="K219" s="217"/>
      <c r="L219" s="43"/>
      <c r="M219" s="218" t="s">
        <v>1</v>
      </c>
      <c r="N219" s="219" t="s">
        <v>41</v>
      </c>
      <c r="O219" s="90"/>
      <c r="P219" s="220">
        <f>O219*H219</f>
        <v>0</v>
      </c>
      <c r="Q219" s="220">
        <v>0</v>
      </c>
      <c r="R219" s="220">
        <f>Q219*H219</f>
        <v>0</v>
      </c>
      <c r="S219" s="220">
        <v>0</v>
      </c>
      <c r="T219" s="221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22" t="s">
        <v>200</v>
      </c>
      <c r="AT219" s="222" t="s">
        <v>125</v>
      </c>
      <c r="AU219" s="222" t="s">
        <v>81</v>
      </c>
      <c r="AY219" s="16" t="s">
        <v>124</v>
      </c>
      <c r="BE219" s="223">
        <f>IF(N219="základní",J219,0)</f>
        <v>0</v>
      </c>
      <c r="BF219" s="223">
        <f>IF(N219="snížená",J219,0)</f>
        <v>0</v>
      </c>
      <c r="BG219" s="223">
        <f>IF(N219="zákl. přenesená",J219,0)</f>
        <v>0</v>
      </c>
      <c r="BH219" s="223">
        <f>IF(N219="sníž. přenesená",J219,0)</f>
        <v>0</v>
      </c>
      <c r="BI219" s="223">
        <f>IF(N219="nulová",J219,0)</f>
        <v>0</v>
      </c>
      <c r="BJ219" s="16" t="s">
        <v>81</v>
      </c>
      <c r="BK219" s="223">
        <f>ROUND(I219*H219,2)</f>
        <v>0</v>
      </c>
      <c r="BL219" s="16" t="s">
        <v>200</v>
      </c>
      <c r="BM219" s="222" t="s">
        <v>263</v>
      </c>
    </row>
    <row r="220" spans="1:47" s="2" customFormat="1" ht="12">
      <c r="A220" s="37"/>
      <c r="B220" s="38"/>
      <c r="C220" s="39"/>
      <c r="D220" s="224" t="s">
        <v>130</v>
      </c>
      <c r="E220" s="39"/>
      <c r="F220" s="225" t="s">
        <v>264</v>
      </c>
      <c r="G220" s="39"/>
      <c r="H220" s="39"/>
      <c r="I220" s="226"/>
      <c r="J220" s="39"/>
      <c r="K220" s="39"/>
      <c r="L220" s="43"/>
      <c r="M220" s="227"/>
      <c r="N220" s="228"/>
      <c r="O220" s="90"/>
      <c r="P220" s="90"/>
      <c r="Q220" s="90"/>
      <c r="R220" s="90"/>
      <c r="S220" s="90"/>
      <c r="T220" s="91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6" t="s">
        <v>130</v>
      </c>
      <c r="AU220" s="16" t="s">
        <v>81</v>
      </c>
    </row>
    <row r="221" spans="1:65" s="2" customFormat="1" ht="22.9" customHeight="1">
      <c r="A221" s="37"/>
      <c r="B221" s="38"/>
      <c r="C221" s="210" t="s">
        <v>194</v>
      </c>
      <c r="D221" s="210" t="s">
        <v>125</v>
      </c>
      <c r="E221" s="211" t="s">
        <v>265</v>
      </c>
      <c r="F221" s="212" t="s">
        <v>266</v>
      </c>
      <c r="G221" s="213" t="s">
        <v>222</v>
      </c>
      <c r="H221" s="214">
        <v>76</v>
      </c>
      <c r="I221" s="215"/>
      <c r="J221" s="216">
        <f>ROUND(I221*H221,2)</f>
        <v>0</v>
      </c>
      <c r="K221" s="217"/>
      <c r="L221" s="43"/>
      <c r="M221" s="218" t="s">
        <v>1</v>
      </c>
      <c r="N221" s="219" t="s">
        <v>41</v>
      </c>
      <c r="O221" s="90"/>
      <c r="P221" s="220">
        <f>O221*H221</f>
        <v>0</v>
      </c>
      <c r="Q221" s="220">
        <v>0</v>
      </c>
      <c r="R221" s="220">
        <f>Q221*H221</f>
        <v>0</v>
      </c>
      <c r="S221" s="220">
        <v>0</v>
      </c>
      <c r="T221" s="221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22" t="s">
        <v>200</v>
      </c>
      <c r="AT221" s="222" t="s">
        <v>125</v>
      </c>
      <c r="AU221" s="222" t="s">
        <v>81</v>
      </c>
      <c r="AY221" s="16" t="s">
        <v>124</v>
      </c>
      <c r="BE221" s="223">
        <f>IF(N221="základní",J221,0)</f>
        <v>0</v>
      </c>
      <c r="BF221" s="223">
        <f>IF(N221="snížená",J221,0)</f>
        <v>0</v>
      </c>
      <c r="BG221" s="223">
        <f>IF(N221="zákl. přenesená",J221,0)</f>
        <v>0</v>
      </c>
      <c r="BH221" s="223">
        <f>IF(N221="sníž. přenesená",J221,0)</f>
        <v>0</v>
      </c>
      <c r="BI221" s="223">
        <f>IF(N221="nulová",J221,0)</f>
        <v>0</v>
      </c>
      <c r="BJ221" s="16" t="s">
        <v>81</v>
      </c>
      <c r="BK221" s="223">
        <f>ROUND(I221*H221,2)</f>
        <v>0</v>
      </c>
      <c r="BL221" s="16" t="s">
        <v>200</v>
      </c>
      <c r="BM221" s="222" t="s">
        <v>267</v>
      </c>
    </row>
    <row r="222" spans="1:47" s="2" customFormat="1" ht="12">
      <c r="A222" s="37"/>
      <c r="B222" s="38"/>
      <c r="C222" s="39"/>
      <c r="D222" s="224" t="s">
        <v>130</v>
      </c>
      <c r="E222" s="39"/>
      <c r="F222" s="225" t="s">
        <v>268</v>
      </c>
      <c r="G222" s="39"/>
      <c r="H222" s="39"/>
      <c r="I222" s="226"/>
      <c r="J222" s="39"/>
      <c r="K222" s="39"/>
      <c r="L222" s="43"/>
      <c r="M222" s="227"/>
      <c r="N222" s="228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130</v>
      </c>
      <c r="AU222" s="16" t="s">
        <v>81</v>
      </c>
    </row>
    <row r="223" spans="1:65" s="2" customFormat="1" ht="22.9" customHeight="1">
      <c r="A223" s="37"/>
      <c r="B223" s="38"/>
      <c r="C223" s="210" t="s">
        <v>269</v>
      </c>
      <c r="D223" s="210" t="s">
        <v>125</v>
      </c>
      <c r="E223" s="211" t="s">
        <v>270</v>
      </c>
      <c r="F223" s="212" t="s">
        <v>271</v>
      </c>
      <c r="G223" s="213" t="s">
        <v>222</v>
      </c>
      <c r="H223" s="214">
        <v>78</v>
      </c>
      <c r="I223" s="215"/>
      <c r="J223" s="216">
        <f>ROUND(I223*H223,2)</f>
        <v>0</v>
      </c>
      <c r="K223" s="217"/>
      <c r="L223" s="43"/>
      <c r="M223" s="218" t="s">
        <v>1</v>
      </c>
      <c r="N223" s="219" t="s">
        <v>41</v>
      </c>
      <c r="O223" s="90"/>
      <c r="P223" s="220">
        <f>O223*H223</f>
        <v>0</v>
      </c>
      <c r="Q223" s="220">
        <v>0</v>
      </c>
      <c r="R223" s="220">
        <f>Q223*H223</f>
        <v>0</v>
      </c>
      <c r="S223" s="220">
        <v>0</v>
      </c>
      <c r="T223" s="221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22" t="s">
        <v>200</v>
      </c>
      <c r="AT223" s="222" t="s">
        <v>125</v>
      </c>
      <c r="AU223" s="222" t="s">
        <v>81</v>
      </c>
      <c r="AY223" s="16" t="s">
        <v>124</v>
      </c>
      <c r="BE223" s="223">
        <f>IF(N223="základní",J223,0)</f>
        <v>0</v>
      </c>
      <c r="BF223" s="223">
        <f>IF(N223="snížená",J223,0)</f>
        <v>0</v>
      </c>
      <c r="BG223" s="223">
        <f>IF(N223="zákl. přenesená",J223,0)</f>
        <v>0</v>
      </c>
      <c r="BH223" s="223">
        <f>IF(N223="sníž. přenesená",J223,0)</f>
        <v>0</v>
      </c>
      <c r="BI223" s="223">
        <f>IF(N223="nulová",J223,0)</f>
        <v>0</v>
      </c>
      <c r="BJ223" s="16" t="s">
        <v>81</v>
      </c>
      <c r="BK223" s="223">
        <f>ROUND(I223*H223,2)</f>
        <v>0</v>
      </c>
      <c r="BL223" s="16" t="s">
        <v>200</v>
      </c>
      <c r="BM223" s="222" t="s">
        <v>272</v>
      </c>
    </row>
    <row r="224" spans="1:47" s="2" customFormat="1" ht="12">
      <c r="A224" s="37"/>
      <c r="B224" s="38"/>
      <c r="C224" s="39"/>
      <c r="D224" s="224" t="s">
        <v>130</v>
      </c>
      <c r="E224" s="39"/>
      <c r="F224" s="225" t="s">
        <v>273</v>
      </c>
      <c r="G224" s="39"/>
      <c r="H224" s="39"/>
      <c r="I224" s="226"/>
      <c r="J224" s="39"/>
      <c r="K224" s="39"/>
      <c r="L224" s="43"/>
      <c r="M224" s="227"/>
      <c r="N224" s="228"/>
      <c r="O224" s="90"/>
      <c r="P224" s="90"/>
      <c r="Q224" s="90"/>
      <c r="R224" s="90"/>
      <c r="S224" s="90"/>
      <c r="T224" s="91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130</v>
      </c>
      <c r="AU224" s="16" t="s">
        <v>81</v>
      </c>
    </row>
    <row r="225" spans="1:51" s="13" customFormat="1" ht="12">
      <c r="A225" s="13"/>
      <c r="B225" s="239"/>
      <c r="C225" s="240"/>
      <c r="D225" s="224" t="s">
        <v>132</v>
      </c>
      <c r="E225" s="241" t="s">
        <v>1</v>
      </c>
      <c r="F225" s="242" t="s">
        <v>274</v>
      </c>
      <c r="G225" s="240"/>
      <c r="H225" s="243">
        <v>78</v>
      </c>
      <c r="I225" s="244"/>
      <c r="J225" s="240"/>
      <c r="K225" s="240"/>
      <c r="L225" s="245"/>
      <c r="M225" s="246"/>
      <c r="N225" s="247"/>
      <c r="O225" s="247"/>
      <c r="P225" s="247"/>
      <c r="Q225" s="247"/>
      <c r="R225" s="247"/>
      <c r="S225" s="247"/>
      <c r="T225" s="24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9" t="s">
        <v>132</v>
      </c>
      <c r="AU225" s="249" t="s">
        <v>81</v>
      </c>
      <c r="AV225" s="13" t="s">
        <v>85</v>
      </c>
      <c r="AW225" s="13" t="s">
        <v>32</v>
      </c>
      <c r="AX225" s="13" t="s">
        <v>76</v>
      </c>
      <c r="AY225" s="249" t="s">
        <v>124</v>
      </c>
    </row>
    <row r="226" spans="1:51" s="14" customFormat="1" ht="12">
      <c r="A226" s="14"/>
      <c r="B226" s="250"/>
      <c r="C226" s="251"/>
      <c r="D226" s="224" t="s">
        <v>132</v>
      </c>
      <c r="E226" s="252" t="s">
        <v>1</v>
      </c>
      <c r="F226" s="253" t="s">
        <v>135</v>
      </c>
      <c r="G226" s="251"/>
      <c r="H226" s="254">
        <v>78</v>
      </c>
      <c r="I226" s="255"/>
      <c r="J226" s="251"/>
      <c r="K226" s="251"/>
      <c r="L226" s="256"/>
      <c r="M226" s="257"/>
      <c r="N226" s="258"/>
      <c r="O226" s="258"/>
      <c r="P226" s="258"/>
      <c r="Q226" s="258"/>
      <c r="R226" s="258"/>
      <c r="S226" s="258"/>
      <c r="T226" s="25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0" t="s">
        <v>132</v>
      </c>
      <c r="AU226" s="260" t="s">
        <v>81</v>
      </c>
      <c r="AV226" s="14" t="s">
        <v>129</v>
      </c>
      <c r="AW226" s="14" t="s">
        <v>32</v>
      </c>
      <c r="AX226" s="14" t="s">
        <v>81</v>
      </c>
      <c r="AY226" s="260" t="s">
        <v>124</v>
      </c>
    </row>
    <row r="227" spans="1:65" s="2" customFormat="1" ht="13.9" customHeight="1">
      <c r="A227" s="37"/>
      <c r="B227" s="38"/>
      <c r="C227" s="210" t="s">
        <v>275</v>
      </c>
      <c r="D227" s="210" t="s">
        <v>125</v>
      </c>
      <c r="E227" s="211" t="s">
        <v>276</v>
      </c>
      <c r="F227" s="212" t="s">
        <v>277</v>
      </c>
      <c r="G227" s="213" t="s">
        <v>160</v>
      </c>
      <c r="H227" s="214">
        <v>1</v>
      </c>
      <c r="I227" s="215"/>
      <c r="J227" s="216">
        <f>ROUND(I227*H227,2)</f>
        <v>0</v>
      </c>
      <c r="K227" s="217"/>
      <c r="L227" s="43"/>
      <c r="M227" s="218" t="s">
        <v>1</v>
      </c>
      <c r="N227" s="219" t="s">
        <v>41</v>
      </c>
      <c r="O227" s="90"/>
      <c r="P227" s="220">
        <f>O227*H227</f>
        <v>0</v>
      </c>
      <c r="Q227" s="220">
        <v>0</v>
      </c>
      <c r="R227" s="220">
        <f>Q227*H227</f>
        <v>0</v>
      </c>
      <c r="S227" s="220">
        <v>0</v>
      </c>
      <c r="T227" s="221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22" t="s">
        <v>200</v>
      </c>
      <c r="AT227" s="222" t="s">
        <v>125</v>
      </c>
      <c r="AU227" s="222" t="s">
        <v>81</v>
      </c>
      <c r="AY227" s="16" t="s">
        <v>124</v>
      </c>
      <c r="BE227" s="223">
        <f>IF(N227="základní",J227,0)</f>
        <v>0</v>
      </c>
      <c r="BF227" s="223">
        <f>IF(N227="snížená",J227,0)</f>
        <v>0</v>
      </c>
      <c r="BG227" s="223">
        <f>IF(N227="zákl. přenesená",J227,0)</f>
        <v>0</v>
      </c>
      <c r="BH227" s="223">
        <f>IF(N227="sníž. přenesená",J227,0)</f>
        <v>0</v>
      </c>
      <c r="BI227" s="223">
        <f>IF(N227="nulová",J227,0)</f>
        <v>0</v>
      </c>
      <c r="BJ227" s="16" t="s">
        <v>81</v>
      </c>
      <c r="BK227" s="223">
        <f>ROUND(I227*H227,2)</f>
        <v>0</v>
      </c>
      <c r="BL227" s="16" t="s">
        <v>200</v>
      </c>
      <c r="BM227" s="222" t="s">
        <v>278</v>
      </c>
    </row>
    <row r="228" spans="1:47" s="2" customFormat="1" ht="12">
      <c r="A228" s="37"/>
      <c r="B228" s="38"/>
      <c r="C228" s="39"/>
      <c r="D228" s="224" t="s">
        <v>130</v>
      </c>
      <c r="E228" s="39"/>
      <c r="F228" s="225" t="s">
        <v>279</v>
      </c>
      <c r="G228" s="39"/>
      <c r="H228" s="39"/>
      <c r="I228" s="226"/>
      <c r="J228" s="39"/>
      <c r="K228" s="39"/>
      <c r="L228" s="43"/>
      <c r="M228" s="227"/>
      <c r="N228" s="228"/>
      <c r="O228" s="90"/>
      <c r="P228" s="90"/>
      <c r="Q228" s="90"/>
      <c r="R228" s="90"/>
      <c r="S228" s="90"/>
      <c r="T228" s="91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130</v>
      </c>
      <c r="AU228" s="16" t="s">
        <v>81</v>
      </c>
    </row>
    <row r="229" spans="1:65" s="2" customFormat="1" ht="13.9" customHeight="1">
      <c r="A229" s="37"/>
      <c r="B229" s="38"/>
      <c r="C229" s="210" t="s">
        <v>203</v>
      </c>
      <c r="D229" s="210" t="s">
        <v>125</v>
      </c>
      <c r="E229" s="211" t="s">
        <v>280</v>
      </c>
      <c r="F229" s="212" t="s">
        <v>281</v>
      </c>
      <c r="G229" s="213" t="s">
        <v>160</v>
      </c>
      <c r="H229" s="214">
        <v>3</v>
      </c>
      <c r="I229" s="215"/>
      <c r="J229" s="216">
        <f>ROUND(I229*H229,2)</f>
        <v>0</v>
      </c>
      <c r="K229" s="217"/>
      <c r="L229" s="43"/>
      <c r="M229" s="218" t="s">
        <v>1</v>
      </c>
      <c r="N229" s="219" t="s">
        <v>41</v>
      </c>
      <c r="O229" s="90"/>
      <c r="P229" s="220">
        <f>O229*H229</f>
        <v>0</v>
      </c>
      <c r="Q229" s="220">
        <v>0</v>
      </c>
      <c r="R229" s="220">
        <f>Q229*H229</f>
        <v>0</v>
      </c>
      <c r="S229" s="220">
        <v>0</v>
      </c>
      <c r="T229" s="221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2" t="s">
        <v>200</v>
      </c>
      <c r="AT229" s="222" t="s">
        <v>125</v>
      </c>
      <c r="AU229" s="222" t="s">
        <v>81</v>
      </c>
      <c r="AY229" s="16" t="s">
        <v>124</v>
      </c>
      <c r="BE229" s="223">
        <f>IF(N229="základní",J229,0)</f>
        <v>0</v>
      </c>
      <c r="BF229" s="223">
        <f>IF(N229="snížená",J229,0)</f>
        <v>0</v>
      </c>
      <c r="BG229" s="223">
        <f>IF(N229="zákl. přenesená",J229,0)</f>
        <v>0</v>
      </c>
      <c r="BH229" s="223">
        <f>IF(N229="sníž. přenesená",J229,0)</f>
        <v>0</v>
      </c>
      <c r="BI229" s="223">
        <f>IF(N229="nulová",J229,0)</f>
        <v>0</v>
      </c>
      <c r="BJ229" s="16" t="s">
        <v>81</v>
      </c>
      <c r="BK229" s="223">
        <f>ROUND(I229*H229,2)</f>
        <v>0</v>
      </c>
      <c r="BL229" s="16" t="s">
        <v>200</v>
      </c>
      <c r="BM229" s="222" t="s">
        <v>282</v>
      </c>
    </row>
    <row r="230" spans="1:47" s="2" customFormat="1" ht="12">
      <c r="A230" s="37"/>
      <c r="B230" s="38"/>
      <c r="C230" s="39"/>
      <c r="D230" s="224" t="s">
        <v>130</v>
      </c>
      <c r="E230" s="39"/>
      <c r="F230" s="225" t="s">
        <v>283</v>
      </c>
      <c r="G230" s="39"/>
      <c r="H230" s="39"/>
      <c r="I230" s="226"/>
      <c r="J230" s="39"/>
      <c r="K230" s="39"/>
      <c r="L230" s="43"/>
      <c r="M230" s="227"/>
      <c r="N230" s="228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130</v>
      </c>
      <c r="AU230" s="16" t="s">
        <v>81</v>
      </c>
    </row>
    <row r="231" spans="1:65" s="2" customFormat="1" ht="13.9" customHeight="1">
      <c r="A231" s="37"/>
      <c r="B231" s="38"/>
      <c r="C231" s="210" t="s">
        <v>284</v>
      </c>
      <c r="D231" s="210" t="s">
        <v>125</v>
      </c>
      <c r="E231" s="211" t="s">
        <v>285</v>
      </c>
      <c r="F231" s="212" t="s">
        <v>286</v>
      </c>
      <c r="G231" s="213" t="s">
        <v>160</v>
      </c>
      <c r="H231" s="214">
        <v>2</v>
      </c>
      <c r="I231" s="215"/>
      <c r="J231" s="216">
        <f>ROUND(I231*H231,2)</f>
        <v>0</v>
      </c>
      <c r="K231" s="217"/>
      <c r="L231" s="43"/>
      <c r="M231" s="218" t="s">
        <v>1</v>
      </c>
      <c r="N231" s="219" t="s">
        <v>41</v>
      </c>
      <c r="O231" s="90"/>
      <c r="P231" s="220">
        <f>O231*H231</f>
        <v>0</v>
      </c>
      <c r="Q231" s="220">
        <v>0</v>
      </c>
      <c r="R231" s="220">
        <f>Q231*H231</f>
        <v>0</v>
      </c>
      <c r="S231" s="220">
        <v>0</v>
      </c>
      <c r="T231" s="221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22" t="s">
        <v>200</v>
      </c>
      <c r="AT231" s="222" t="s">
        <v>125</v>
      </c>
      <c r="AU231" s="222" t="s">
        <v>81</v>
      </c>
      <c r="AY231" s="16" t="s">
        <v>124</v>
      </c>
      <c r="BE231" s="223">
        <f>IF(N231="základní",J231,0)</f>
        <v>0</v>
      </c>
      <c r="BF231" s="223">
        <f>IF(N231="snížená",J231,0)</f>
        <v>0</v>
      </c>
      <c r="BG231" s="223">
        <f>IF(N231="zákl. přenesená",J231,0)</f>
        <v>0</v>
      </c>
      <c r="BH231" s="223">
        <f>IF(N231="sníž. přenesená",J231,0)</f>
        <v>0</v>
      </c>
      <c r="BI231" s="223">
        <f>IF(N231="nulová",J231,0)</f>
        <v>0</v>
      </c>
      <c r="BJ231" s="16" t="s">
        <v>81</v>
      </c>
      <c r="BK231" s="223">
        <f>ROUND(I231*H231,2)</f>
        <v>0</v>
      </c>
      <c r="BL231" s="16" t="s">
        <v>200</v>
      </c>
      <c r="BM231" s="222" t="s">
        <v>287</v>
      </c>
    </row>
    <row r="232" spans="1:47" s="2" customFormat="1" ht="12">
      <c r="A232" s="37"/>
      <c r="B232" s="38"/>
      <c r="C232" s="39"/>
      <c r="D232" s="224" t="s">
        <v>130</v>
      </c>
      <c r="E232" s="39"/>
      <c r="F232" s="225" t="s">
        <v>288</v>
      </c>
      <c r="G232" s="39"/>
      <c r="H232" s="39"/>
      <c r="I232" s="226"/>
      <c r="J232" s="39"/>
      <c r="K232" s="39"/>
      <c r="L232" s="43"/>
      <c r="M232" s="227"/>
      <c r="N232" s="228"/>
      <c r="O232" s="90"/>
      <c r="P232" s="90"/>
      <c r="Q232" s="90"/>
      <c r="R232" s="90"/>
      <c r="S232" s="90"/>
      <c r="T232" s="91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130</v>
      </c>
      <c r="AU232" s="16" t="s">
        <v>81</v>
      </c>
    </row>
    <row r="233" spans="1:65" s="2" customFormat="1" ht="22.9" customHeight="1">
      <c r="A233" s="37"/>
      <c r="B233" s="38"/>
      <c r="C233" s="210" t="s">
        <v>209</v>
      </c>
      <c r="D233" s="210" t="s">
        <v>125</v>
      </c>
      <c r="E233" s="211" t="s">
        <v>289</v>
      </c>
      <c r="F233" s="212" t="s">
        <v>290</v>
      </c>
      <c r="G233" s="213" t="s">
        <v>186</v>
      </c>
      <c r="H233" s="214">
        <v>3</v>
      </c>
      <c r="I233" s="215"/>
      <c r="J233" s="216">
        <f>ROUND(I233*H233,2)</f>
        <v>0</v>
      </c>
      <c r="K233" s="217"/>
      <c r="L233" s="43"/>
      <c r="M233" s="218" t="s">
        <v>1</v>
      </c>
      <c r="N233" s="219" t="s">
        <v>41</v>
      </c>
      <c r="O233" s="90"/>
      <c r="P233" s="220">
        <f>O233*H233</f>
        <v>0</v>
      </c>
      <c r="Q233" s="220">
        <v>0</v>
      </c>
      <c r="R233" s="220">
        <f>Q233*H233</f>
        <v>0</v>
      </c>
      <c r="S233" s="220">
        <v>0</v>
      </c>
      <c r="T233" s="221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22" t="s">
        <v>200</v>
      </c>
      <c r="AT233" s="222" t="s">
        <v>125</v>
      </c>
      <c r="AU233" s="222" t="s">
        <v>81</v>
      </c>
      <c r="AY233" s="16" t="s">
        <v>124</v>
      </c>
      <c r="BE233" s="223">
        <f>IF(N233="základní",J233,0)</f>
        <v>0</v>
      </c>
      <c r="BF233" s="223">
        <f>IF(N233="snížená",J233,0)</f>
        <v>0</v>
      </c>
      <c r="BG233" s="223">
        <f>IF(N233="zákl. přenesená",J233,0)</f>
        <v>0</v>
      </c>
      <c r="BH233" s="223">
        <f>IF(N233="sníž. přenesená",J233,0)</f>
        <v>0</v>
      </c>
      <c r="BI233" s="223">
        <f>IF(N233="nulová",J233,0)</f>
        <v>0</v>
      </c>
      <c r="BJ233" s="16" t="s">
        <v>81</v>
      </c>
      <c r="BK233" s="223">
        <f>ROUND(I233*H233,2)</f>
        <v>0</v>
      </c>
      <c r="BL233" s="16" t="s">
        <v>200</v>
      </c>
      <c r="BM233" s="222" t="s">
        <v>291</v>
      </c>
    </row>
    <row r="234" spans="1:47" s="2" customFormat="1" ht="12">
      <c r="A234" s="37"/>
      <c r="B234" s="38"/>
      <c r="C234" s="39"/>
      <c r="D234" s="224" t="s">
        <v>130</v>
      </c>
      <c r="E234" s="39"/>
      <c r="F234" s="225" t="s">
        <v>292</v>
      </c>
      <c r="G234" s="39"/>
      <c r="H234" s="39"/>
      <c r="I234" s="226"/>
      <c r="J234" s="39"/>
      <c r="K234" s="39"/>
      <c r="L234" s="43"/>
      <c r="M234" s="227"/>
      <c r="N234" s="228"/>
      <c r="O234" s="90"/>
      <c r="P234" s="90"/>
      <c r="Q234" s="90"/>
      <c r="R234" s="90"/>
      <c r="S234" s="90"/>
      <c r="T234" s="91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6" t="s">
        <v>130</v>
      </c>
      <c r="AU234" s="16" t="s">
        <v>81</v>
      </c>
    </row>
    <row r="235" spans="1:65" s="2" customFormat="1" ht="13.9" customHeight="1">
      <c r="A235" s="37"/>
      <c r="B235" s="38"/>
      <c r="C235" s="210" t="s">
        <v>293</v>
      </c>
      <c r="D235" s="210" t="s">
        <v>125</v>
      </c>
      <c r="E235" s="211" t="s">
        <v>294</v>
      </c>
      <c r="F235" s="212" t="s">
        <v>295</v>
      </c>
      <c r="G235" s="213" t="s">
        <v>160</v>
      </c>
      <c r="H235" s="214">
        <v>3</v>
      </c>
      <c r="I235" s="215"/>
      <c r="J235" s="216">
        <f>ROUND(I235*H235,2)</f>
        <v>0</v>
      </c>
      <c r="K235" s="217"/>
      <c r="L235" s="43"/>
      <c r="M235" s="218" t="s">
        <v>1</v>
      </c>
      <c r="N235" s="219" t="s">
        <v>41</v>
      </c>
      <c r="O235" s="90"/>
      <c r="P235" s="220">
        <f>O235*H235</f>
        <v>0</v>
      </c>
      <c r="Q235" s="220">
        <v>0</v>
      </c>
      <c r="R235" s="220">
        <f>Q235*H235</f>
        <v>0</v>
      </c>
      <c r="S235" s="220">
        <v>0</v>
      </c>
      <c r="T235" s="221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22" t="s">
        <v>200</v>
      </c>
      <c r="AT235" s="222" t="s">
        <v>125</v>
      </c>
      <c r="AU235" s="222" t="s">
        <v>81</v>
      </c>
      <c r="AY235" s="16" t="s">
        <v>124</v>
      </c>
      <c r="BE235" s="223">
        <f>IF(N235="základní",J235,0)</f>
        <v>0</v>
      </c>
      <c r="BF235" s="223">
        <f>IF(N235="snížená",J235,0)</f>
        <v>0</v>
      </c>
      <c r="BG235" s="223">
        <f>IF(N235="zákl. přenesená",J235,0)</f>
        <v>0</v>
      </c>
      <c r="BH235" s="223">
        <f>IF(N235="sníž. přenesená",J235,0)</f>
        <v>0</v>
      </c>
      <c r="BI235" s="223">
        <f>IF(N235="nulová",J235,0)</f>
        <v>0</v>
      </c>
      <c r="BJ235" s="16" t="s">
        <v>81</v>
      </c>
      <c r="BK235" s="223">
        <f>ROUND(I235*H235,2)</f>
        <v>0</v>
      </c>
      <c r="BL235" s="16" t="s">
        <v>200</v>
      </c>
      <c r="BM235" s="222" t="s">
        <v>296</v>
      </c>
    </row>
    <row r="236" spans="1:47" s="2" customFormat="1" ht="12">
      <c r="A236" s="37"/>
      <c r="B236" s="38"/>
      <c r="C236" s="39"/>
      <c r="D236" s="224" t="s">
        <v>130</v>
      </c>
      <c r="E236" s="39"/>
      <c r="F236" s="225" t="s">
        <v>295</v>
      </c>
      <c r="G236" s="39"/>
      <c r="H236" s="39"/>
      <c r="I236" s="226"/>
      <c r="J236" s="39"/>
      <c r="K236" s="39"/>
      <c r="L236" s="43"/>
      <c r="M236" s="227"/>
      <c r="N236" s="228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130</v>
      </c>
      <c r="AU236" s="16" t="s">
        <v>81</v>
      </c>
    </row>
    <row r="237" spans="1:65" s="2" customFormat="1" ht="22.9" customHeight="1">
      <c r="A237" s="37"/>
      <c r="B237" s="38"/>
      <c r="C237" s="210" t="s">
        <v>215</v>
      </c>
      <c r="D237" s="210" t="s">
        <v>125</v>
      </c>
      <c r="E237" s="211" t="s">
        <v>297</v>
      </c>
      <c r="F237" s="212" t="s">
        <v>298</v>
      </c>
      <c r="G237" s="213" t="s">
        <v>222</v>
      </c>
      <c r="H237" s="214">
        <v>159</v>
      </c>
      <c r="I237" s="215"/>
      <c r="J237" s="216">
        <f>ROUND(I237*H237,2)</f>
        <v>0</v>
      </c>
      <c r="K237" s="217"/>
      <c r="L237" s="43"/>
      <c r="M237" s="218" t="s">
        <v>1</v>
      </c>
      <c r="N237" s="219" t="s">
        <v>41</v>
      </c>
      <c r="O237" s="90"/>
      <c r="P237" s="220">
        <f>O237*H237</f>
        <v>0</v>
      </c>
      <c r="Q237" s="220">
        <v>0</v>
      </c>
      <c r="R237" s="220">
        <f>Q237*H237</f>
        <v>0</v>
      </c>
      <c r="S237" s="220">
        <v>0</v>
      </c>
      <c r="T237" s="221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22" t="s">
        <v>200</v>
      </c>
      <c r="AT237" s="222" t="s">
        <v>125</v>
      </c>
      <c r="AU237" s="222" t="s">
        <v>81</v>
      </c>
      <c r="AY237" s="16" t="s">
        <v>124</v>
      </c>
      <c r="BE237" s="223">
        <f>IF(N237="základní",J237,0)</f>
        <v>0</v>
      </c>
      <c r="BF237" s="223">
        <f>IF(N237="snížená",J237,0)</f>
        <v>0</v>
      </c>
      <c r="BG237" s="223">
        <f>IF(N237="zákl. přenesená",J237,0)</f>
        <v>0</v>
      </c>
      <c r="BH237" s="223">
        <f>IF(N237="sníž. přenesená",J237,0)</f>
        <v>0</v>
      </c>
      <c r="BI237" s="223">
        <f>IF(N237="nulová",J237,0)</f>
        <v>0</v>
      </c>
      <c r="BJ237" s="16" t="s">
        <v>81</v>
      </c>
      <c r="BK237" s="223">
        <f>ROUND(I237*H237,2)</f>
        <v>0</v>
      </c>
      <c r="BL237" s="16" t="s">
        <v>200</v>
      </c>
      <c r="BM237" s="222" t="s">
        <v>299</v>
      </c>
    </row>
    <row r="238" spans="1:47" s="2" customFormat="1" ht="12">
      <c r="A238" s="37"/>
      <c r="B238" s="38"/>
      <c r="C238" s="39"/>
      <c r="D238" s="224" t="s">
        <v>130</v>
      </c>
      <c r="E238" s="39"/>
      <c r="F238" s="225" t="s">
        <v>300</v>
      </c>
      <c r="G238" s="39"/>
      <c r="H238" s="39"/>
      <c r="I238" s="226"/>
      <c r="J238" s="39"/>
      <c r="K238" s="39"/>
      <c r="L238" s="43"/>
      <c r="M238" s="227"/>
      <c r="N238" s="228"/>
      <c r="O238" s="90"/>
      <c r="P238" s="90"/>
      <c r="Q238" s="90"/>
      <c r="R238" s="90"/>
      <c r="S238" s="90"/>
      <c r="T238" s="91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130</v>
      </c>
      <c r="AU238" s="16" t="s">
        <v>81</v>
      </c>
    </row>
    <row r="239" spans="1:65" s="2" customFormat="1" ht="13.9" customHeight="1">
      <c r="A239" s="37"/>
      <c r="B239" s="38"/>
      <c r="C239" s="210" t="s">
        <v>301</v>
      </c>
      <c r="D239" s="210" t="s">
        <v>125</v>
      </c>
      <c r="E239" s="211" t="s">
        <v>302</v>
      </c>
      <c r="F239" s="212" t="s">
        <v>303</v>
      </c>
      <c r="G239" s="213" t="s">
        <v>222</v>
      </c>
      <c r="H239" s="214">
        <v>159</v>
      </c>
      <c r="I239" s="215"/>
      <c r="J239" s="216">
        <f>ROUND(I239*H239,2)</f>
        <v>0</v>
      </c>
      <c r="K239" s="217"/>
      <c r="L239" s="43"/>
      <c r="M239" s="218" t="s">
        <v>1</v>
      </c>
      <c r="N239" s="219" t="s">
        <v>41</v>
      </c>
      <c r="O239" s="90"/>
      <c r="P239" s="220">
        <f>O239*H239</f>
        <v>0</v>
      </c>
      <c r="Q239" s="220">
        <v>0</v>
      </c>
      <c r="R239" s="220">
        <f>Q239*H239</f>
        <v>0</v>
      </c>
      <c r="S239" s="220">
        <v>0</v>
      </c>
      <c r="T239" s="221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22" t="s">
        <v>200</v>
      </c>
      <c r="AT239" s="222" t="s">
        <v>125</v>
      </c>
      <c r="AU239" s="222" t="s">
        <v>81</v>
      </c>
      <c r="AY239" s="16" t="s">
        <v>124</v>
      </c>
      <c r="BE239" s="223">
        <f>IF(N239="základní",J239,0)</f>
        <v>0</v>
      </c>
      <c r="BF239" s="223">
        <f>IF(N239="snížená",J239,0)</f>
        <v>0</v>
      </c>
      <c r="BG239" s="223">
        <f>IF(N239="zákl. přenesená",J239,0)</f>
        <v>0</v>
      </c>
      <c r="BH239" s="223">
        <f>IF(N239="sníž. přenesená",J239,0)</f>
        <v>0</v>
      </c>
      <c r="BI239" s="223">
        <f>IF(N239="nulová",J239,0)</f>
        <v>0</v>
      </c>
      <c r="BJ239" s="16" t="s">
        <v>81</v>
      </c>
      <c r="BK239" s="223">
        <f>ROUND(I239*H239,2)</f>
        <v>0</v>
      </c>
      <c r="BL239" s="16" t="s">
        <v>200</v>
      </c>
      <c r="BM239" s="222" t="s">
        <v>304</v>
      </c>
    </row>
    <row r="240" spans="1:47" s="2" customFormat="1" ht="12">
      <c r="A240" s="37"/>
      <c r="B240" s="38"/>
      <c r="C240" s="39"/>
      <c r="D240" s="224" t="s">
        <v>130</v>
      </c>
      <c r="E240" s="39"/>
      <c r="F240" s="225" t="s">
        <v>305</v>
      </c>
      <c r="G240" s="39"/>
      <c r="H240" s="39"/>
      <c r="I240" s="226"/>
      <c r="J240" s="39"/>
      <c r="K240" s="39"/>
      <c r="L240" s="43"/>
      <c r="M240" s="227"/>
      <c r="N240" s="228"/>
      <c r="O240" s="90"/>
      <c r="P240" s="90"/>
      <c r="Q240" s="90"/>
      <c r="R240" s="90"/>
      <c r="S240" s="90"/>
      <c r="T240" s="91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130</v>
      </c>
      <c r="AU240" s="16" t="s">
        <v>81</v>
      </c>
    </row>
    <row r="241" spans="1:65" s="2" customFormat="1" ht="22.9" customHeight="1">
      <c r="A241" s="37"/>
      <c r="B241" s="38"/>
      <c r="C241" s="210" t="s">
        <v>223</v>
      </c>
      <c r="D241" s="210" t="s">
        <v>125</v>
      </c>
      <c r="E241" s="211" t="s">
        <v>306</v>
      </c>
      <c r="F241" s="212" t="s">
        <v>307</v>
      </c>
      <c r="G241" s="213" t="s">
        <v>242</v>
      </c>
      <c r="H241" s="261"/>
      <c r="I241" s="215"/>
      <c r="J241" s="216">
        <f>ROUND(I241*H241,2)</f>
        <v>0</v>
      </c>
      <c r="K241" s="217"/>
      <c r="L241" s="43"/>
      <c r="M241" s="218" t="s">
        <v>1</v>
      </c>
      <c r="N241" s="219" t="s">
        <v>41</v>
      </c>
      <c r="O241" s="90"/>
      <c r="P241" s="220">
        <f>O241*H241</f>
        <v>0</v>
      </c>
      <c r="Q241" s="220">
        <v>0</v>
      </c>
      <c r="R241" s="220">
        <f>Q241*H241</f>
        <v>0</v>
      </c>
      <c r="S241" s="220">
        <v>0</v>
      </c>
      <c r="T241" s="221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22" t="s">
        <v>200</v>
      </c>
      <c r="AT241" s="222" t="s">
        <v>125</v>
      </c>
      <c r="AU241" s="222" t="s">
        <v>81</v>
      </c>
      <c r="AY241" s="16" t="s">
        <v>124</v>
      </c>
      <c r="BE241" s="223">
        <f>IF(N241="základní",J241,0)</f>
        <v>0</v>
      </c>
      <c r="BF241" s="223">
        <f>IF(N241="snížená",J241,0)</f>
        <v>0</v>
      </c>
      <c r="BG241" s="223">
        <f>IF(N241="zákl. přenesená",J241,0)</f>
        <v>0</v>
      </c>
      <c r="BH241" s="223">
        <f>IF(N241="sníž. přenesená",J241,0)</f>
        <v>0</v>
      </c>
      <c r="BI241" s="223">
        <f>IF(N241="nulová",J241,0)</f>
        <v>0</v>
      </c>
      <c r="BJ241" s="16" t="s">
        <v>81</v>
      </c>
      <c r="BK241" s="223">
        <f>ROUND(I241*H241,2)</f>
        <v>0</v>
      </c>
      <c r="BL241" s="16" t="s">
        <v>200</v>
      </c>
      <c r="BM241" s="222" t="s">
        <v>163</v>
      </c>
    </row>
    <row r="242" spans="1:47" s="2" customFormat="1" ht="12">
      <c r="A242" s="37"/>
      <c r="B242" s="38"/>
      <c r="C242" s="39"/>
      <c r="D242" s="224" t="s">
        <v>130</v>
      </c>
      <c r="E242" s="39"/>
      <c r="F242" s="225" t="s">
        <v>308</v>
      </c>
      <c r="G242" s="39"/>
      <c r="H242" s="39"/>
      <c r="I242" s="226"/>
      <c r="J242" s="39"/>
      <c r="K242" s="39"/>
      <c r="L242" s="43"/>
      <c r="M242" s="227"/>
      <c r="N242" s="228"/>
      <c r="O242" s="90"/>
      <c r="P242" s="90"/>
      <c r="Q242" s="90"/>
      <c r="R242" s="90"/>
      <c r="S242" s="90"/>
      <c r="T242" s="91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6" t="s">
        <v>130</v>
      </c>
      <c r="AU242" s="16" t="s">
        <v>81</v>
      </c>
    </row>
    <row r="243" spans="1:63" s="11" customFormat="1" ht="25.9" customHeight="1">
      <c r="A243" s="11"/>
      <c r="B243" s="196"/>
      <c r="C243" s="197"/>
      <c r="D243" s="198" t="s">
        <v>75</v>
      </c>
      <c r="E243" s="199" t="s">
        <v>309</v>
      </c>
      <c r="F243" s="199" t="s">
        <v>310</v>
      </c>
      <c r="G243" s="197"/>
      <c r="H243" s="197"/>
      <c r="I243" s="200"/>
      <c r="J243" s="201">
        <f>BK243</f>
        <v>0</v>
      </c>
      <c r="K243" s="197"/>
      <c r="L243" s="202"/>
      <c r="M243" s="203"/>
      <c r="N243" s="204"/>
      <c r="O243" s="204"/>
      <c r="P243" s="205">
        <f>SUM(P244:P271)</f>
        <v>0</v>
      </c>
      <c r="Q243" s="204"/>
      <c r="R243" s="205">
        <f>SUM(R244:R271)</f>
        <v>0</v>
      </c>
      <c r="S243" s="204"/>
      <c r="T243" s="206">
        <f>SUM(T244:T271)</f>
        <v>0</v>
      </c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R243" s="207" t="s">
        <v>85</v>
      </c>
      <c r="AT243" s="208" t="s">
        <v>75</v>
      </c>
      <c r="AU243" s="208" t="s">
        <v>76</v>
      </c>
      <c r="AY243" s="207" t="s">
        <v>124</v>
      </c>
      <c r="BK243" s="209">
        <f>SUM(BK244:BK271)</f>
        <v>0</v>
      </c>
    </row>
    <row r="244" spans="1:65" s="2" customFormat="1" ht="13.9" customHeight="1">
      <c r="A244" s="37"/>
      <c r="B244" s="38"/>
      <c r="C244" s="210" t="s">
        <v>311</v>
      </c>
      <c r="D244" s="210" t="s">
        <v>125</v>
      </c>
      <c r="E244" s="211" t="s">
        <v>312</v>
      </c>
      <c r="F244" s="212" t="s">
        <v>313</v>
      </c>
      <c r="G244" s="213" t="s">
        <v>186</v>
      </c>
      <c r="H244" s="214">
        <v>1</v>
      </c>
      <c r="I244" s="215"/>
      <c r="J244" s="216">
        <f>ROUND(I244*H244,2)</f>
        <v>0</v>
      </c>
      <c r="K244" s="217"/>
      <c r="L244" s="43"/>
      <c r="M244" s="218" t="s">
        <v>1</v>
      </c>
      <c r="N244" s="219" t="s">
        <v>41</v>
      </c>
      <c r="O244" s="90"/>
      <c r="P244" s="220">
        <f>O244*H244</f>
        <v>0</v>
      </c>
      <c r="Q244" s="220">
        <v>0</v>
      </c>
      <c r="R244" s="220">
        <f>Q244*H244</f>
        <v>0</v>
      </c>
      <c r="S244" s="220">
        <v>0</v>
      </c>
      <c r="T244" s="221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22" t="s">
        <v>200</v>
      </c>
      <c r="AT244" s="222" t="s">
        <v>125</v>
      </c>
      <c r="AU244" s="222" t="s">
        <v>81</v>
      </c>
      <c r="AY244" s="16" t="s">
        <v>124</v>
      </c>
      <c r="BE244" s="223">
        <f>IF(N244="základní",J244,0)</f>
        <v>0</v>
      </c>
      <c r="BF244" s="223">
        <f>IF(N244="snížená",J244,0)</f>
        <v>0</v>
      </c>
      <c r="BG244" s="223">
        <f>IF(N244="zákl. přenesená",J244,0)</f>
        <v>0</v>
      </c>
      <c r="BH244" s="223">
        <f>IF(N244="sníž. přenesená",J244,0)</f>
        <v>0</v>
      </c>
      <c r="BI244" s="223">
        <f>IF(N244="nulová",J244,0)</f>
        <v>0</v>
      </c>
      <c r="BJ244" s="16" t="s">
        <v>81</v>
      </c>
      <c r="BK244" s="223">
        <f>ROUND(I244*H244,2)</f>
        <v>0</v>
      </c>
      <c r="BL244" s="16" t="s">
        <v>200</v>
      </c>
      <c r="BM244" s="222" t="s">
        <v>314</v>
      </c>
    </row>
    <row r="245" spans="1:47" s="2" customFormat="1" ht="12">
      <c r="A245" s="37"/>
      <c r="B245" s="38"/>
      <c r="C245" s="39"/>
      <c r="D245" s="224" t="s">
        <v>130</v>
      </c>
      <c r="E245" s="39"/>
      <c r="F245" s="225" t="s">
        <v>315</v>
      </c>
      <c r="G245" s="39"/>
      <c r="H245" s="39"/>
      <c r="I245" s="226"/>
      <c r="J245" s="39"/>
      <c r="K245" s="39"/>
      <c r="L245" s="43"/>
      <c r="M245" s="227"/>
      <c r="N245" s="228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130</v>
      </c>
      <c r="AU245" s="16" t="s">
        <v>81</v>
      </c>
    </row>
    <row r="246" spans="1:65" s="2" customFormat="1" ht="22.9" customHeight="1">
      <c r="A246" s="37"/>
      <c r="B246" s="38"/>
      <c r="C246" s="210" t="s">
        <v>228</v>
      </c>
      <c r="D246" s="210" t="s">
        <v>125</v>
      </c>
      <c r="E246" s="211" t="s">
        <v>316</v>
      </c>
      <c r="F246" s="212" t="s">
        <v>317</v>
      </c>
      <c r="G246" s="213" t="s">
        <v>186</v>
      </c>
      <c r="H246" s="214">
        <v>17</v>
      </c>
      <c r="I246" s="215"/>
      <c r="J246" s="216">
        <f>ROUND(I246*H246,2)</f>
        <v>0</v>
      </c>
      <c r="K246" s="217"/>
      <c r="L246" s="43"/>
      <c r="M246" s="218" t="s">
        <v>1</v>
      </c>
      <c r="N246" s="219" t="s">
        <v>41</v>
      </c>
      <c r="O246" s="90"/>
      <c r="P246" s="220">
        <f>O246*H246</f>
        <v>0</v>
      </c>
      <c r="Q246" s="220">
        <v>0</v>
      </c>
      <c r="R246" s="220">
        <f>Q246*H246</f>
        <v>0</v>
      </c>
      <c r="S246" s="220">
        <v>0</v>
      </c>
      <c r="T246" s="221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22" t="s">
        <v>200</v>
      </c>
      <c r="AT246" s="222" t="s">
        <v>125</v>
      </c>
      <c r="AU246" s="222" t="s">
        <v>81</v>
      </c>
      <c r="AY246" s="16" t="s">
        <v>124</v>
      </c>
      <c r="BE246" s="223">
        <f>IF(N246="základní",J246,0)</f>
        <v>0</v>
      </c>
      <c r="BF246" s="223">
        <f>IF(N246="snížená",J246,0)</f>
        <v>0</v>
      </c>
      <c r="BG246" s="223">
        <f>IF(N246="zákl. přenesená",J246,0)</f>
        <v>0</v>
      </c>
      <c r="BH246" s="223">
        <f>IF(N246="sníž. přenesená",J246,0)</f>
        <v>0</v>
      </c>
      <c r="BI246" s="223">
        <f>IF(N246="nulová",J246,0)</f>
        <v>0</v>
      </c>
      <c r="BJ246" s="16" t="s">
        <v>81</v>
      </c>
      <c r="BK246" s="223">
        <f>ROUND(I246*H246,2)</f>
        <v>0</v>
      </c>
      <c r="BL246" s="16" t="s">
        <v>200</v>
      </c>
      <c r="BM246" s="222" t="s">
        <v>318</v>
      </c>
    </row>
    <row r="247" spans="1:47" s="2" customFormat="1" ht="12">
      <c r="A247" s="37"/>
      <c r="B247" s="38"/>
      <c r="C247" s="39"/>
      <c r="D247" s="224" t="s">
        <v>130</v>
      </c>
      <c r="E247" s="39"/>
      <c r="F247" s="225" t="s">
        <v>319</v>
      </c>
      <c r="G247" s="39"/>
      <c r="H247" s="39"/>
      <c r="I247" s="226"/>
      <c r="J247" s="39"/>
      <c r="K247" s="39"/>
      <c r="L247" s="43"/>
      <c r="M247" s="227"/>
      <c r="N247" s="228"/>
      <c r="O247" s="90"/>
      <c r="P247" s="90"/>
      <c r="Q247" s="90"/>
      <c r="R247" s="90"/>
      <c r="S247" s="90"/>
      <c r="T247" s="91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16" t="s">
        <v>130</v>
      </c>
      <c r="AU247" s="16" t="s">
        <v>81</v>
      </c>
    </row>
    <row r="248" spans="1:51" s="13" customFormat="1" ht="12">
      <c r="A248" s="13"/>
      <c r="B248" s="239"/>
      <c r="C248" s="240"/>
      <c r="D248" s="224" t="s">
        <v>132</v>
      </c>
      <c r="E248" s="241" t="s">
        <v>1</v>
      </c>
      <c r="F248" s="242" t="s">
        <v>320</v>
      </c>
      <c r="G248" s="240"/>
      <c r="H248" s="243">
        <v>4</v>
      </c>
      <c r="I248" s="244"/>
      <c r="J248" s="240"/>
      <c r="K248" s="240"/>
      <c r="L248" s="245"/>
      <c r="M248" s="246"/>
      <c r="N248" s="247"/>
      <c r="O248" s="247"/>
      <c r="P248" s="247"/>
      <c r="Q248" s="247"/>
      <c r="R248" s="247"/>
      <c r="S248" s="247"/>
      <c r="T248" s="24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9" t="s">
        <v>132</v>
      </c>
      <c r="AU248" s="249" t="s">
        <v>81</v>
      </c>
      <c r="AV248" s="13" t="s">
        <v>85</v>
      </c>
      <c r="AW248" s="13" t="s">
        <v>32</v>
      </c>
      <c r="AX248" s="13" t="s">
        <v>76</v>
      </c>
      <c r="AY248" s="249" t="s">
        <v>124</v>
      </c>
    </row>
    <row r="249" spans="1:51" s="12" customFormat="1" ht="12">
      <c r="A249" s="12"/>
      <c r="B249" s="229"/>
      <c r="C249" s="230"/>
      <c r="D249" s="224" t="s">
        <v>132</v>
      </c>
      <c r="E249" s="231" t="s">
        <v>1</v>
      </c>
      <c r="F249" s="232" t="s">
        <v>144</v>
      </c>
      <c r="G249" s="230"/>
      <c r="H249" s="231" t="s">
        <v>1</v>
      </c>
      <c r="I249" s="233"/>
      <c r="J249" s="230"/>
      <c r="K249" s="230"/>
      <c r="L249" s="234"/>
      <c r="M249" s="235"/>
      <c r="N249" s="236"/>
      <c r="O249" s="236"/>
      <c r="P249" s="236"/>
      <c r="Q249" s="236"/>
      <c r="R249" s="236"/>
      <c r="S249" s="236"/>
      <c r="T249" s="237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T249" s="238" t="s">
        <v>132</v>
      </c>
      <c r="AU249" s="238" t="s">
        <v>81</v>
      </c>
      <c r="AV249" s="12" t="s">
        <v>81</v>
      </c>
      <c r="AW249" s="12" t="s">
        <v>32</v>
      </c>
      <c r="AX249" s="12" t="s">
        <v>76</v>
      </c>
      <c r="AY249" s="238" t="s">
        <v>124</v>
      </c>
    </row>
    <row r="250" spans="1:51" s="13" customFormat="1" ht="12">
      <c r="A250" s="13"/>
      <c r="B250" s="239"/>
      <c r="C250" s="240"/>
      <c r="D250" s="224" t="s">
        <v>132</v>
      </c>
      <c r="E250" s="241" t="s">
        <v>1</v>
      </c>
      <c r="F250" s="242" t="s">
        <v>321</v>
      </c>
      <c r="G250" s="240"/>
      <c r="H250" s="243">
        <v>6</v>
      </c>
      <c r="I250" s="244"/>
      <c r="J250" s="240"/>
      <c r="K250" s="240"/>
      <c r="L250" s="245"/>
      <c r="M250" s="246"/>
      <c r="N250" s="247"/>
      <c r="O250" s="247"/>
      <c r="P250" s="247"/>
      <c r="Q250" s="247"/>
      <c r="R250" s="247"/>
      <c r="S250" s="247"/>
      <c r="T250" s="24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9" t="s">
        <v>132</v>
      </c>
      <c r="AU250" s="249" t="s">
        <v>81</v>
      </c>
      <c r="AV250" s="13" t="s">
        <v>85</v>
      </c>
      <c r="AW250" s="13" t="s">
        <v>32</v>
      </c>
      <c r="AX250" s="13" t="s">
        <v>76</v>
      </c>
      <c r="AY250" s="249" t="s">
        <v>124</v>
      </c>
    </row>
    <row r="251" spans="1:51" s="12" customFormat="1" ht="12">
      <c r="A251" s="12"/>
      <c r="B251" s="229"/>
      <c r="C251" s="230"/>
      <c r="D251" s="224" t="s">
        <v>132</v>
      </c>
      <c r="E251" s="231" t="s">
        <v>1</v>
      </c>
      <c r="F251" s="232" t="s">
        <v>322</v>
      </c>
      <c r="G251" s="230"/>
      <c r="H251" s="231" t="s">
        <v>1</v>
      </c>
      <c r="I251" s="233"/>
      <c r="J251" s="230"/>
      <c r="K251" s="230"/>
      <c r="L251" s="234"/>
      <c r="M251" s="235"/>
      <c r="N251" s="236"/>
      <c r="O251" s="236"/>
      <c r="P251" s="236"/>
      <c r="Q251" s="236"/>
      <c r="R251" s="236"/>
      <c r="S251" s="236"/>
      <c r="T251" s="237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T251" s="238" t="s">
        <v>132</v>
      </c>
      <c r="AU251" s="238" t="s">
        <v>81</v>
      </c>
      <c r="AV251" s="12" t="s">
        <v>81</v>
      </c>
      <c r="AW251" s="12" t="s">
        <v>32</v>
      </c>
      <c r="AX251" s="12" t="s">
        <v>76</v>
      </c>
      <c r="AY251" s="238" t="s">
        <v>124</v>
      </c>
    </row>
    <row r="252" spans="1:51" s="13" customFormat="1" ht="12">
      <c r="A252" s="13"/>
      <c r="B252" s="239"/>
      <c r="C252" s="240"/>
      <c r="D252" s="224" t="s">
        <v>132</v>
      </c>
      <c r="E252" s="241" t="s">
        <v>1</v>
      </c>
      <c r="F252" s="242" t="s">
        <v>323</v>
      </c>
      <c r="G252" s="240"/>
      <c r="H252" s="243">
        <v>7</v>
      </c>
      <c r="I252" s="244"/>
      <c r="J252" s="240"/>
      <c r="K252" s="240"/>
      <c r="L252" s="245"/>
      <c r="M252" s="246"/>
      <c r="N252" s="247"/>
      <c r="O252" s="247"/>
      <c r="P252" s="247"/>
      <c r="Q252" s="247"/>
      <c r="R252" s="247"/>
      <c r="S252" s="247"/>
      <c r="T252" s="24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9" t="s">
        <v>132</v>
      </c>
      <c r="AU252" s="249" t="s">
        <v>81</v>
      </c>
      <c r="AV252" s="13" t="s">
        <v>85</v>
      </c>
      <c r="AW252" s="13" t="s">
        <v>32</v>
      </c>
      <c r="AX252" s="13" t="s">
        <v>76</v>
      </c>
      <c r="AY252" s="249" t="s">
        <v>124</v>
      </c>
    </row>
    <row r="253" spans="1:51" s="14" customFormat="1" ht="12">
      <c r="A253" s="14"/>
      <c r="B253" s="250"/>
      <c r="C253" s="251"/>
      <c r="D253" s="224" t="s">
        <v>132</v>
      </c>
      <c r="E253" s="252" t="s">
        <v>1</v>
      </c>
      <c r="F253" s="253" t="s">
        <v>135</v>
      </c>
      <c r="G253" s="251"/>
      <c r="H253" s="254">
        <v>17</v>
      </c>
      <c r="I253" s="255"/>
      <c r="J253" s="251"/>
      <c r="K253" s="251"/>
      <c r="L253" s="256"/>
      <c r="M253" s="257"/>
      <c r="N253" s="258"/>
      <c r="O253" s="258"/>
      <c r="P253" s="258"/>
      <c r="Q253" s="258"/>
      <c r="R253" s="258"/>
      <c r="S253" s="258"/>
      <c r="T253" s="259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0" t="s">
        <v>132</v>
      </c>
      <c r="AU253" s="260" t="s">
        <v>81</v>
      </c>
      <c r="AV253" s="14" t="s">
        <v>129</v>
      </c>
      <c r="AW253" s="14" t="s">
        <v>32</v>
      </c>
      <c r="AX253" s="14" t="s">
        <v>81</v>
      </c>
      <c r="AY253" s="260" t="s">
        <v>124</v>
      </c>
    </row>
    <row r="254" spans="1:65" s="2" customFormat="1" ht="22.9" customHeight="1">
      <c r="A254" s="37"/>
      <c r="B254" s="38"/>
      <c r="C254" s="210" t="s">
        <v>237</v>
      </c>
      <c r="D254" s="210" t="s">
        <v>125</v>
      </c>
      <c r="E254" s="211" t="s">
        <v>324</v>
      </c>
      <c r="F254" s="212" t="s">
        <v>325</v>
      </c>
      <c r="G254" s="213" t="s">
        <v>186</v>
      </c>
      <c r="H254" s="214">
        <v>1</v>
      </c>
      <c r="I254" s="215"/>
      <c r="J254" s="216">
        <f>ROUND(I254*H254,2)</f>
        <v>0</v>
      </c>
      <c r="K254" s="217"/>
      <c r="L254" s="43"/>
      <c r="M254" s="218" t="s">
        <v>1</v>
      </c>
      <c r="N254" s="219" t="s">
        <v>41</v>
      </c>
      <c r="O254" s="90"/>
      <c r="P254" s="220">
        <f>O254*H254</f>
        <v>0</v>
      </c>
      <c r="Q254" s="220">
        <v>0</v>
      </c>
      <c r="R254" s="220">
        <f>Q254*H254</f>
        <v>0</v>
      </c>
      <c r="S254" s="220">
        <v>0</v>
      </c>
      <c r="T254" s="221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22" t="s">
        <v>200</v>
      </c>
      <c r="AT254" s="222" t="s">
        <v>125</v>
      </c>
      <c r="AU254" s="222" t="s">
        <v>81</v>
      </c>
      <c r="AY254" s="16" t="s">
        <v>124</v>
      </c>
      <c r="BE254" s="223">
        <f>IF(N254="základní",J254,0)</f>
        <v>0</v>
      </c>
      <c r="BF254" s="223">
        <f>IF(N254="snížená",J254,0)</f>
        <v>0</v>
      </c>
      <c r="BG254" s="223">
        <f>IF(N254="zákl. přenesená",J254,0)</f>
        <v>0</v>
      </c>
      <c r="BH254" s="223">
        <f>IF(N254="sníž. přenesená",J254,0)</f>
        <v>0</v>
      </c>
      <c r="BI254" s="223">
        <f>IF(N254="nulová",J254,0)</f>
        <v>0</v>
      </c>
      <c r="BJ254" s="16" t="s">
        <v>81</v>
      </c>
      <c r="BK254" s="223">
        <f>ROUND(I254*H254,2)</f>
        <v>0</v>
      </c>
      <c r="BL254" s="16" t="s">
        <v>200</v>
      </c>
      <c r="BM254" s="222" t="s">
        <v>326</v>
      </c>
    </row>
    <row r="255" spans="1:47" s="2" customFormat="1" ht="12">
      <c r="A255" s="37"/>
      <c r="B255" s="38"/>
      <c r="C255" s="39"/>
      <c r="D255" s="224" t="s">
        <v>130</v>
      </c>
      <c r="E255" s="39"/>
      <c r="F255" s="225" t="s">
        <v>327</v>
      </c>
      <c r="G255" s="39"/>
      <c r="H255" s="39"/>
      <c r="I255" s="226"/>
      <c r="J255" s="39"/>
      <c r="K255" s="39"/>
      <c r="L255" s="43"/>
      <c r="M255" s="227"/>
      <c r="N255" s="228"/>
      <c r="O255" s="90"/>
      <c r="P255" s="90"/>
      <c r="Q255" s="90"/>
      <c r="R255" s="90"/>
      <c r="S255" s="90"/>
      <c r="T255" s="91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6" t="s">
        <v>130</v>
      </c>
      <c r="AU255" s="16" t="s">
        <v>81</v>
      </c>
    </row>
    <row r="256" spans="1:65" s="2" customFormat="1" ht="13.9" customHeight="1">
      <c r="A256" s="37"/>
      <c r="B256" s="38"/>
      <c r="C256" s="210" t="s">
        <v>328</v>
      </c>
      <c r="D256" s="210" t="s">
        <v>125</v>
      </c>
      <c r="E256" s="211" t="s">
        <v>329</v>
      </c>
      <c r="F256" s="212" t="s">
        <v>330</v>
      </c>
      <c r="G256" s="213" t="s">
        <v>186</v>
      </c>
      <c r="H256" s="214">
        <v>20</v>
      </c>
      <c r="I256" s="215"/>
      <c r="J256" s="216">
        <f>ROUND(I256*H256,2)</f>
        <v>0</v>
      </c>
      <c r="K256" s="217"/>
      <c r="L256" s="43"/>
      <c r="M256" s="218" t="s">
        <v>1</v>
      </c>
      <c r="N256" s="219" t="s">
        <v>41</v>
      </c>
      <c r="O256" s="90"/>
      <c r="P256" s="220">
        <f>O256*H256</f>
        <v>0</v>
      </c>
      <c r="Q256" s="220">
        <v>0</v>
      </c>
      <c r="R256" s="220">
        <f>Q256*H256</f>
        <v>0</v>
      </c>
      <c r="S256" s="220">
        <v>0</v>
      </c>
      <c r="T256" s="221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22" t="s">
        <v>200</v>
      </c>
      <c r="AT256" s="222" t="s">
        <v>125</v>
      </c>
      <c r="AU256" s="222" t="s">
        <v>81</v>
      </c>
      <c r="AY256" s="16" t="s">
        <v>124</v>
      </c>
      <c r="BE256" s="223">
        <f>IF(N256="základní",J256,0)</f>
        <v>0</v>
      </c>
      <c r="BF256" s="223">
        <f>IF(N256="snížená",J256,0)</f>
        <v>0</v>
      </c>
      <c r="BG256" s="223">
        <f>IF(N256="zákl. přenesená",J256,0)</f>
        <v>0</v>
      </c>
      <c r="BH256" s="223">
        <f>IF(N256="sníž. přenesená",J256,0)</f>
        <v>0</v>
      </c>
      <c r="BI256" s="223">
        <f>IF(N256="nulová",J256,0)</f>
        <v>0</v>
      </c>
      <c r="BJ256" s="16" t="s">
        <v>81</v>
      </c>
      <c r="BK256" s="223">
        <f>ROUND(I256*H256,2)</f>
        <v>0</v>
      </c>
      <c r="BL256" s="16" t="s">
        <v>200</v>
      </c>
      <c r="BM256" s="222" t="s">
        <v>331</v>
      </c>
    </row>
    <row r="257" spans="1:47" s="2" customFormat="1" ht="12">
      <c r="A257" s="37"/>
      <c r="B257" s="38"/>
      <c r="C257" s="39"/>
      <c r="D257" s="224" t="s">
        <v>130</v>
      </c>
      <c r="E257" s="39"/>
      <c r="F257" s="225" t="s">
        <v>332</v>
      </c>
      <c r="G257" s="39"/>
      <c r="H257" s="39"/>
      <c r="I257" s="226"/>
      <c r="J257" s="39"/>
      <c r="K257" s="39"/>
      <c r="L257" s="43"/>
      <c r="M257" s="227"/>
      <c r="N257" s="228"/>
      <c r="O257" s="90"/>
      <c r="P257" s="90"/>
      <c r="Q257" s="90"/>
      <c r="R257" s="90"/>
      <c r="S257" s="90"/>
      <c r="T257" s="91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6" t="s">
        <v>130</v>
      </c>
      <c r="AU257" s="16" t="s">
        <v>81</v>
      </c>
    </row>
    <row r="258" spans="1:65" s="2" customFormat="1" ht="13.9" customHeight="1">
      <c r="A258" s="37"/>
      <c r="B258" s="38"/>
      <c r="C258" s="210" t="s">
        <v>243</v>
      </c>
      <c r="D258" s="210" t="s">
        <v>125</v>
      </c>
      <c r="E258" s="211" t="s">
        <v>333</v>
      </c>
      <c r="F258" s="212" t="s">
        <v>334</v>
      </c>
      <c r="G258" s="213" t="s">
        <v>186</v>
      </c>
      <c r="H258" s="214">
        <v>20</v>
      </c>
      <c r="I258" s="215"/>
      <c r="J258" s="216">
        <f>ROUND(I258*H258,2)</f>
        <v>0</v>
      </c>
      <c r="K258" s="217"/>
      <c r="L258" s="43"/>
      <c r="M258" s="218" t="s">
        <v>1</v>
      </c>
      <c r="N258" s="219" t="s">
        <v>41</v>
      </c>
      <c r="O258" s="90"/>
      <c r="P258" s="220">
        <f>O258*H258</f>
        <v>0</v>
      </c>
      <c r="Q258" s="220">
        <v>0</v>
      </c>
      <c r="R258" s="220">
        <f>Q258*H258</f>
        <v>0</v>
      </c>
      <c r="S258" s="220">
        <v>0</v>
      </c>
      <c r="T258" s="221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22" t="s">
        <v>200</v>
      </c>
      <c r="AT258" s="222" t="s">
        <v>125</v>
      </c>
      <c r="AU258" s="222" t="s">
        <v>81</v>
      </c>
      <c r="AY258" s="16" t="s">
        <v>124</v>
      </c>
      <c r="BE258" s="223">
        <f>IF(N258="základní",J258,0)</f>
        <v>0</v>
      </c>
      <c r="BF258" s="223">
        <f>IF(N258="snížená",J258,0)</f>
        <v>0</v>
      </c>
      <c r="BG258" s="223">
        <f>IF(N258="zákl. přenesená",J258,0)</f>
        <v>0</v>
      </c>
      <c r="BH258" s="223">
        <f>IF(N258="sníž. přenesená",J258,0)</f>
        <v>0</v>
      </c>
      <c r="BI258" s="223">
        <f>IF(N258="nulová",J258,0)</f>
        <v>0</v>
      </c>
      <c r="BJ258" s="16" t="s">
        <v>81</v>
      </c>
      <c r="BK258" s="223">
        <f>ROUND(I258*H258,2)</f>
        <v>0</v>
      </c>
      <c r="BL258" s="16" t="s">
        <v>200</v>
      </c>
      <c r="BM258" s="222" t="s">
        <v>335</v>
      </c>
    </row>
    <row r="259" spans="1:47" s="2" customFormat="1" ht="12">
      <c r="A259" s="37"/>
      <c r="B259" s="38"/>
      <c r="C259" s="39"/>
      <c r="D259" s="224" t="s">
        <v>130</v>
      </c>
      <c r="E259" s="39"/>
      <c r="F259" s="225" t="s">
        <v>336</v>
      </c>
      <c r="G259" s="39"/>
      <c r="H259" s="39"/>
      <c r="I259" s="226"/>
      <c r="J259" s="39"/>
      <c r="K259" s="39"/>
      <c r="L259" s="43"/>
      <c r="M259" s="227"/>
      <c r="N259" s="228"/>
      <c r="O259" s="90"/>
      <c r="P259" s="90"/>
      <c r="Q259" s="90"/>
      <c r="R259" s="90"/>
      <c r="S259" s="90"/>
      <c r="T259" s="91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6" t="s">
        <v>130</v>
      </c>
      <c r="AU259" s="16" t="s">
        <v>81</v>
      </c>
    </row>
    <row r="260" spans="1:65" s="2" customFormat="1" ht="13.9" customHeight="1">
      <c r="A260" s="37"/>
      <c r="B260" s="38"/>
      <c r="C260" s="210" t="s">
        <v>337</v>
      </c>
      <c r="D260" s="210" t="s">
        <v>125</v>
      </c>
      <c r="E260" s="211" t="s">
        <v>338</v>
      </c>
      <c r="F260" s="212" t="s">
        <v>339</v>
      </c>
      <c r="G260" s="213" t="s">
        <v>186</v>
      </c>
      <c r="H260" s="214">
        <v>19</v>
      </c>
      <c r="I260" s="215"/>
      <c r="J260" s="216">
        <f>ROUND(I260*H260,2)</f>
        <v>0</v>
      </c>
      <c r="K260" s="217"/>
      <c r="L260" s="43"/>
      <c r="M260" s="218" t="s">
        <v>1</v>
      </c>
      <c r="N260" s="219" t="s">
        <v>41</v>
      </c>
      <c r="O260" s="90"/>
      <c r="P260" s="220">
        <f>O260*H260</f>
        <v>0</v>
      </c>
      <c r="Q260" s="220">
        <v>0</v>
      </c>
      <c r="R260" s="220">
        <f>Q260*H260</f>
        <v>0</v>
      </c>
      <c r="S260" s="220">
        <v>0</v>
      </c>
      <c r="T260" s="221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22" t="s">
        <v>200</v>
      </c>
      <c r="AT260" s="222" t="s">
        <v>125</v>
      </c>
      <c r="AU260" s="222" t="s">
        <v>81</v>
      </c>
      <c r="AY260" s="16" t="s">
        <v>124</v>
      </c>
      <c r="BE260" s="223">
        <f>IF(N260="základní",J260,0)</f>
        <v>0</v>
      </c>
      <c r="BF260" s="223">
        <f>IF(N260="snížená",J260,0)</f>
        <v>0</v>
      </c>
      <c r="BG260" s="223">
        <f>IF(N260="zákl. přenesená",J260,0)</f>
        <v>0</v>
      </c>
      <c r="BH260" s="223">
        <f>IF(N260="sníž. přenesená",J260,0)</f>
        <v>0</v>
      </c>
      <c r="BI260" s="223">
        <f>IF(N260="nulová",J260,0)</f>
        <v>0</v>
      </c>
      <c r="BJ260" s="16" t="s">
        <v>81</v>
      </c>
      <c r="BK260" s="223">
        <f>ROUND(I260*H260,2)</f>
        <v>0</v>
      </c>
      <c r="BL260" s="16" t="s">
        <v>200</v>
      </c>
      <c r="BM260" s="222" t="s">
        <v>340</v>
      </c>
    </row>
    <row r="261" spans="1:47" s="2" customFormat="1" ht="12">
      <c r="A261" s="37"/>
      <c r="B261" s="38"/>
      <c r="C261" s="39"/>
      <c r="D261" s="224" t="s">
        <v>130</v>
      </c>
      <c r="E261" s="39"/>
      <c r="F261" s="225" t="s">
        <v>341</v>
      </c>
      <c r="G261" s="39"/>
      <c r="H261" s="39"/>
      <c r="I261" s="226"/>
      <c r="J261" s="39"/>
      <c r="K261" s="39"/>
      <c r="L261" s="43"/>
      <c r="M261" s="227"/>
      <c r="N261" s="228"/>
      <c r="O261" s="90"/>
      <c r="P261" s="90"/>
      <c r="Q261" s="90"/>
      <c r="R261" s="90"/>
      <c r="S261" s="90"/>
      <c r="T261" s="91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6" t="s">
        <v>130</v>
      </c>
      <c r="AU261" s="16" t="s">
        <v>81</v>
      </c>
    </row>
    <row r="262" spans="1:65" s="2" customFormat="1" ht="13.9" customHeight="1">
      <c r="A262" s="37"/>
      <c r="B262" s="38"/>
      <c r="C262" s="210" t="s">
        <v>249</v>
      </c>
      <c r="D262" s="210" t="s">
        <v>125</v>
      </c>
      <c r="E262" s="211" t="s">
        <v>342</v>
      </c>
      <c r="F262" s="212" t="s">
        <v>343</v>
      </c>
      <c r="G262" s="213" t="s">
        <v>160</v>
      </c>
      <c r="H262" s="214">
        <v>18</v>
      </c>
      <c r="I262" s="215"/>
      <c r="J262" s="216">
        <f>ROUND(I262*H262,2)</f>
        <v>0</v>
      </c>
      <c r="K262" s="217"/>
      <c r="L262" s="43"/>
      <c r="M262" s="218" t="s">
        <v>1</v>
      </c>
      <c r="N262" s="219" t="s">
        <v>41</v>
      </c>
      <c r="O262" s="90"/>
      <c r="P262" s="220">
        <f>O262*H262</f>
        <v>0</v>
      </c>
      <c r="Q262" s="220">
        <v>0</v>
      </c>
      <c r="R262" s="220">
        <f>Q262*H262</f>
        <v>0</v>
      </c>
      <c r="S262" s="220">
        <v>0</v>
      </c>
      <c r="T262" s="221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22" t="s">
        <v>200</v>
      </c>
      <c r="AT262" s="222" t="s">
        <v>125</v>
      </c>
      <c r="AU262" s="222" t="s">
        <v>81</v>
      </c>
      <c r="AY262" s="16" t="s">
        <v>124</v>
      </c>
      <c r="BE262" s="223">
        <f>IF(N262="základní",J262,0)</f>
        <v>0</v>
      </c>
      <c r="BF262" s="223">
        <f>IF(N262="snížená",J262,0)</f>
        <v>0</v>
      </c>
      <c r="BG262" s="223">
        <f>IF(N262="zákl. přenesená",J262,0)</f>
        <v>0</v>
      </c>
      <c r="BH262" s="223">
        <f>IF(N262="sníž. přenesená",J262,0)</f>
        <v>0</v>
      </c>
      <c r="BI262" s="223">
        <f>IF(N262="nulová",J262,0)</f>
        <v>0</v>
      </c>
      <c r="BJ262" s="16" t="s">
        <v>81</v>
      </c>
      <c r="BK262" s="223">
        <f>ROUND(I262*H262,2)</f>
        <v>0</v>
      </c>
      <c r="BL262" s="16" t="s">
        <v>200</v>
      </c>
      <c r="BM262" s="222" t="s">
        <v>344</v>
      </c>
    </row>
    <row r="263" spans="1:47" s="2" customFormat="1" ht="12">
      <c r="A263" s="37"/>
      <c r="B263" s="38"/>
      <c r="C263" s="39"/>
      <c r="D263" s="224" t="s">
        <v>130</v>
      </c>
      <c r="E263" s="39"/>
      <c r="F263" s="225" t="s">
        <v>345</v>
      </c>
      <c r="G263" s="39"/>
      <c r="H263" s="39"/>
      <c r="I263" s="226"/>
      <c r="J263" s="39"/>
      <c r="K263" s="39"/>
      <c r="L263" s="43"/>
      <c r="M263" s="227"/>
      <c r="N263" s="228"/>
      <c r="O263" s="90"/>
      <c r="P263" s="90"/>
      <c r="Q263" s="90"/>
      <c r="R263" s="90"/>
      <c r="S263" s="90"/>
      <c r="T263" s="91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6" t="s">
        <v>130</v>
      </c>
      <c r="AU263" s="16" t="s">
        <v>81</v>
      </c>
    </row>
    <row r="264" spans="1:65" s="2" customFormat="1" ht="22.9" customHeight="1">
      <c r="A264" s="37"/>
      <c r="B264" s="38"/>
      <c r="C264" s="210" t="s">
        <v>346</v>
      </c>
      <c r="D264" s="210" t="s">
        <v>125</v>
      </c>
      <c r="E264" s="211" t="s">
        <v>347</v>
      </c>
      <c r="F264" s="212" t="s">
        <v>348</v>
      </c>
      <c r="G264" s="213" t="s">
        <v>186</v>
      </c>
      <c r="H264" s="214">
        <v>18</v>
      </c>
      <c r="I264" s="215"/>
      <c r="J264" s="216">
        <f>ROUND(I264*H264,2)</f>
        <v>0</v>
      </c>
      <c r="K264" s="217"/>
      <c r="L264" s="43"/>
      <c r="M264" s="218" t="s">
        <v>1</v>
      </c>
      <c r="N264" s="219" t="s">
        <v>41</v>
      </c>
      <c r="O264" s="90"/>
      <c r="P264" s="220">
        <f>O264*H264</f>
        <v>0</v>
      </c>
      <c r="Q264" s="220">
        <v>0</v>
      </c>
      <c r="R264" s="220">
        <f>Q264*H264</f>
        <v>0</v>
      </c>
      <c r="S264" s="220">
        <v>0</v>
      </c>
      <c r="T264" s="221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22" t="s">
        <v>200</v>
      </c>
      <c r="AT264" s="222" t="s">
        <v>125</v>
      </c>
      <c r="AU264" s="222" t="s">
        <v>81</v>
      </c>
      <c r="AY264" s="16" t="s">
        <v>124</v>
      </c>
      <c r="BE264" s="223">
        <f>IF(N264="základní",J264,0)</f>
        <v>0</v>
      </c>
      <c r="BF264" s="223">
        <f>IF(N264="snížená",J264,0)</f>
        <v>0</v>
      </c>
      <c r="BG264" s="223">
        <f>IF(N264="zákl. přenesená",J264,0)</f>
        <v>0</v>
      </c>
      <c r="BH264" s="223">
        <f>IF(N264="sníž. přenesená",J264,0)</f>
        <v>0</v>
      </c>
      <c r="BI264" s="223">
        <f>IF(N264="nulová",J264,0)</f>
        <v>0</v>
      </c>
      <c r="BJ264" s="16" t="s">
        <v>81</v>
      </c>
      <c r="BK264" s="223">
        <f>ROUND(I264*H264,2)</f>
        <v>0</v>
      </c>
      <c r="BL264" s="16" t="s">
        <v>200</v>
      </c>
      <c r="BM264" s="222" t="s">
        <v>349</v>
      </c>
    </row>
    <row r="265" spans="1:47" s="2" customFormat="1" ht="12">
      <c r="A265" s="37"/>
      <c r="B265" s="38"/>
      <c r="C265" s="39"/>
      <c r="D265" s="224" t="s">
        <v>130</v>
      </c>
      <c r="E265" s="39"/>
      <c r="F265" s="225" t="s">
        <v>350</v>
      </c>
      <c r="G265" s="39"/>
      <c r="H265" s="39"/>
      <c r="I265" s="226"/>
      <c r="J265" s="39"/>
      <c r="K265" s="39"/>
      <c r="L265" s="43"/>
      <c r="M265" s="227"/>
      <c r="N265" s="228"/>
      <c r="O265" s="90"/>
      <c r="P265" s="90"/>
      <c r="Q265" s="90"/>
      <c r="R265" s="90"/>
      <c r="S265" s="90"/>
      <c r="T265" s="91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130</v>
      </c>
      <c r="AU265" s="16" t="s">
        <v>81</v>
      </c>
    </row>
    <row r="266" spans="1:65" s="2" customFormat="1" ht="13.9" customHeight="1">
      <c r="A266" s="37"/>
      <c r="B266" s="38"/>
      <c r="C266" s="210" t="s">
        <v>351</v>
      </c>
      <c r="D266" s="210" t="s">
        <v>125</v>
      </c>
      <c r="E266" s="211" t="s">
        <v>352</v>
      </c>
      <c r="F266" s="212" t="s">
        <v>353</v>
      </c>
      <c r="G266" s="213" t="s">
        <v>160</v>
      </c>
      <c r="H266" s="214">
        <v>18</v>
      </c>
      <c r="I266" s="215"/>
      <c r="J266" s="216">
        <f>ROUND(I266*H266,2)</f>
        <v>0</v>
      </c>
      <c r="K266" s="217"/>
      <c r="L266" s="43"/>
      <c r="M266" s="218" t="s">
        <v>1</v>
      </c>
      <c r="N266" s="219" t="s">
        <v>41</v>
      </c>
      <c r="O266" s="90"/>
      <c r="P266" s="220">
        <f>O266*H266</f>
        <v>0</v>
      </c>
      <c r="Q266" s="220">
        <v>0</v>
      </c>
      <c r="R266" s="220">
        <f>Q266*H266</f>
        <v>0</v>
      </c>
      <c r="S266" s="220">
        <v>0</v>
      </c>
      <c r="T266" s="221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22" t="s">
        <v>200</v>
      </c>
      <c r="AT266" s="222" t="s">
        <v>125</v>
      </c>
      <c r="AU266" s="222" t="s">
        <v>81</v>
      </c>
      <c r="AY266" s="16" t="s">
        <v>124</v>
      </c>
      <c r="BE266" s="223">
        <f>IF(N266="základní",J266,0)</f>
        <v>0</v>
      </c>
      <c r="BF266" s="223">
        <f>IF(N266="snížená",J266,0)</f>
        <v>0</v>
      </c>
      <c r="BG266" s="223">
        <f>IF(N266="zákl. přenesená",J266,0)</f>
        <v>0</v>
      </c>
      <c r="BH266" s="223">
        <f>IF(N266="sníž. přenesená",J266,0)</f>
        <v>0</v>
      </c>
      <c r="BI266" s="223">
        <f>IF(N266="nulová",J266,0)</f>
        <v>0</v>
      </c>
      <c r="BJ266" s="16" t="s">
        <v>81</v>
      </c>
      <c r="BK266" s="223">
        <f>ROUND(I266*H266,2)</f>
        <v>0</v>
      </c>
      <c r="BL266" s="16" t="s">
        <v>200</v>
      </c>
      <c r="BM266" s="222" t="s">
        <v>354</v>
      </c>
    </row>
    <row r="267" spans="1:47" s="2" customFormat="1" ht="12">
      <c r="A267" s="37"/>
      <c r="B267" s="38"/>
      <c r="C267" s="39"/>
      <c r="D267" s="224" t="s">
        <v>130</v>
      </c>
      <c r="E267" s="39"/>
      <c r="F267" s="225" t="s">
        <v>355</v>
      </c>
      <c r="G267" s="39"/>
      <c r="H267" s="39"/>
      <c r="I267" s="226"/>
      <c r="J267" s="39"/>
      <c r="K267" s="39"/>
      <c r="L267" s="43"/>
      <c r="M267" s="227"/>
      <c r="N267" s="228"/>
      <c r="O267" s="90"/>
      <c r="P267" s="90"/>
      <c r="Q267" s="90"/>
      <c r="R267" s="90"/>
      <c r="S267" s="90"/>
      <c r="T267" s="91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16" t="s">
        <v>130</v>
      </c>
      <c r="AU267" s="16" t="s">
        <v>81</v>
      </c>
    </row>
    <row r="268" spans="1:65" s="2" customFormat="1" ht="13.9" customHeight="1">
      <c r="A268" s="37"/>
      <c r="B268" s="38"/>
      <c r="C268" s="210" t="s">
        <v>267</v>
      </c>
      <c r="D268" s="210" t="s">
        <v>125</v>
      </c>
      <c r="E268" s="211" t="s">
        <v>356</v>
      </c>
      <c r="F268" s="212" t="s">
        <v>357</v>
      </c>
      <c r="G268" s="213" t="s">
        <v>160</v>
      </c>
      <c r="H268" s="214">
        <v>18</v>
      </c>
      <c r="I268" s="215"/>
      <c r="J268" s="216">
        <f>ROUND(I268*H268,2)</f>
        <v>0</v>
      </c>
      <c r="K268" s="217"/>
      <c r="L268" s="43"/>
      <c r="M268" s="218" t="s">
        <v>1</v>
      </c>
      <c r="N268" s="219" t="s">
        <v>41</v>
      </c>
      <c r="O268" s="90"/>
      <c r="P268" s="220">
        <f>O268*H268</f>
        <v>0</v>
      </c>
      <c r="Q268" s="220">
        <v>0</v>
      </c>
      <c r="R268" s="220">
        <f>Q268*H268</f>
        <v>0</v>
      </c>
      <c r="S268" s="220">
        <v>0</v>
      </c>
      <c r="T268" s="221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22" t="s">
        <v>200</v>
      </c>
      <c r="AT268" s="222" t="s">
        <v>125</v>
      </c>
      <c r="AU268" s="222" t="s">
        <v>81</v>
      </c>
      <c r="AY268" s="16" t="s">
        <v>124</v>
      </c>
      <c r="BE268" s="223">
        <f>IF(N268="základní",J268,0)</f>
        <v>0</v>
      </c>
      <c r="BF268" s="223">
        <f>IF(N268="snížená",J268,0)</f>
        <v>0</v>
      </c>
      <c r="BG268" s="223">
        <f>IF(N268="zákl. přenesená",J268,0)</f>
        <v>0</v>
      </c>
      <c r="BH268" s="223">
        <f>IF(N268="sníž. přenesená",J268,0)</f>
        <v>0</v>
      </c>
      <c r="BI268" s="223">
        <f>IF(N268="nulová",J268,0)</f>
        <v>0</v>
      </c>
      <c r="BJ268" s="16" t="s">
        <v>81</v>
      </c>
      <c r="BK268" s="223">
        <f>ROUND(I268*H268,2)</f>
        <v>0</v>
      </c>
      <c r="BL268" s="16" t="s">
        <v>200</v>
      </c>
      <c r="BM268" s="222" t="s">
        <v>358</v>
      </c>
    </row>
    <row r="269" spans="1:47" s="2" customFormat="1" ht="12">
      <c r="A269" s="37"/>
      <c r="B269" s="38"/>
      <c r="C269" s="39"/>
      <c r="D269" s="224" t="s">
        <v>130</v>
      </c>
      <c r="E269" s="39"/>
      <c r="F269" s="225" t="s">
        <v>359</v>
      </c>
      <c r="G269" s="39"/>
      <c r="H269" s="39"/>
      <c r="I269" s="226"/>
      <c r="J269" s="39"/>
      <c r="K269" s="39"/>
      <c r="L269" s="43"/>
      <c r="M269" s="227"/>
      <c r="N269" s="228"/>
      <c r="O269" s="90"/>
      <c r="P269" s="90"/>
      <c r="Q269" s="90"/>
      <c r="R269" s="90"/>
      <c r="S269" s="90"/>
      <c r="T269" s="91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6" t="s">
        <v>130</v>
      </c>
      <c r="AU269" s="16" t="s">
        <v>81</v>
      </c>
    </row>
    <row r="270" spans="1:65" s="2" customFormat="1" ht="22.9" customHeight="1">
      <c r="A270" s="37"/>
      <c r="B270" s="38"/>
      <c r="C270" s="210" t="s">
        <v>360</v>
      </c>
      <c r="D270" s="210" t="s">
        <v>125</v>
      </c>
      <c r="E270" s="211" t="s">
        <v>361</v>
      </c>
      <c r="F270" s="212" t="s">
        <v>362</v>
      </c>
      <c r="G270" s="213" t="s">
        <v>242</v>
      </c>
      <c r="H270" s="261"/>
      <c r="I270" s="215"/>
      <c r="J270" s="216">
        <f>ROUND(I270*H270,2)</f>
        <v>0</v>
      </c>
      <c r="K270" s="217"/>
      <c r="L270" s="43"/>
      <c r="M270" s="218" t="s">
        <v>1</v>
      </c>
      <c r="N270" s="219" t="s">
        <v>41</v>
      </c>
      <c r="O270" s="90"/>
      <c r="P270" s="220">
        <f>O270*H270</f>
        <v>0</v>
      </c>
      <c r="Q270" s="220">
        <v>0</v>
      </c>
      <c r="R270" s="220">
        <f>Q270*H270</f>
        <v>0</v>
      </c>
      <c r="S270" s="220">
        <v>0</v>
      </c>
      <c r="T270" s="221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22" t="s">
        <v>200</v>
      </c>
      <c r="AT270" s="222" t="s">
        <v>125</v>
      </c>
      <c r="AU270" s="222" t="s">
        <v>81</v>
      </c>
      <c r="AY270" s="16" t="s">
        <v>124</v>
      </c>
      <c r="BE270" s="223">
        <f>IF(N270="základní",J270,0)</f>
        <v>0</v>
      </c>
      <c r="BF270" s="223">
        <f>IF(N270="snížená",J270,0)</f>
        <v>0</v>
      </c>
      <c r="BG270" s="223">
        <f>IF(N270="zákl. přenesená",J270,0)</f>
        <v>0</v>
      </c>
      <c r="BH270" s="223">
        <f>IF(N270="sníž. přenesená",J270,0)</f>
        <v>0</v>
      </c>
      <c r="BI270" s="223">
        <f>IF(N270="nulová",J270,0)</f>
        <v>0</v>
      </c>
      <c r="BJ270" s="16" t="s">
        <v>81</v>
      </c>
      <c r="BK270" s="223">
        <f>ROUND(I270*H270,2)</f>
        <v>0</v>
      </c>
      <c r="BL270" s="16" t="s">
        <v>200</v>
      </c>
      <c r="BM270" s="222" t="s">
        <v>363</v>
      </c>
    </row>
    <row r="271" spans="1:47" s="2" customFormat="1" ht="12">
      <c r="A271" s="37"/>
      <c r="B271" s="38"/>
      <c r="C271" s="39"/>
      <c r="D271" s="224" t="s">
        <v>130</v>
      </c>
      <c r="E271" s="39"/>
      <c r="F271" s="225" t="s">
        <v>364</v>
      </c>
      <c r="G271" s="39"/>
      <c r="H271" s="39"/>
      <c r="I271" s="226"/>
      <c r="J271" s="39"/>
      <c r="K271" s="39"/>
      <c r="L271" s="43"/>
      <c r="M271" s="227"/>
      <c r="N271" s="228"/>
      <c r="O271" s="90"/>
      <c r="P271" s="90"/>
      <c r="Q271" s="90"/>
      <c r="R271" s="90"/>
      <c r="S271" s="90"/>
      <c r="T271" s="91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6" t="s">
        <v>130</v>
      </c>
      <c r="AU271" s="16" t="s">
        <v>81</v>
      </c>
    </row>
    <row r="272" spans="1:63" s="11" customFormat="1" ht="25.9" customHeight="1">
      <c r="A272" s="11"/>
      <c r="B272" s="196"/>
      <c r="C272" s="197"/>
      <c r="D272" s="198" t="s">
        <v>75</v>
      </c>
      <c r="E272" s="199" t="s">
        <v>365</v>
      </c>
      <c r="F272" s="199" t="s">
        <v>366</v>
      </c>
      <c r="G272" s="197"/>
      <c r="H272" s="197"/>
      <c r="I272" s="200"/>
      <c r="J272" s="201">
        <f>BK272</f>
        <v>0</v>
      </c>
      <c r="K272" s="197"/>
      <c r="L272" s="202"/>
      <c r="M272" s="203"/>
      <c r="N272" s="204"/>
      <c r="O272" s="204"/>
      <c r="P272" s="205">
        <f>SUM(P273:P288)</f>
        <v>0</v>
      </c>
      <c r="Q272" s="204"/>
      <c r="R272" s="205">
        <f>SUM(R273:R288)</f>
        <v>0</v>
      </c>
      <c r="S272" s="204"/>
      <c r="T272" s="206">
        <f>SUM(T273:T288)</f>
        <v>0</v>
      </c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R272" s="207" t="s">
        <v>85</v>
      </c>
      <c r="AT272" s="208" t="s">
        <v>75</v>
      </c>
      <c r="AU272" s="208" t="s">
        <v>76</v>
      </c>
      <c r="AY272" s="207" t="s">
        <v>124</v>
      </c>
      <c r="BK272" s="209">
        <f>SUM(BK273:BK288)</f>
        <v>0</v>
      </c>
    </row>
    <row r="273" spans="1:65" s="2" customFormat="1" ht="13.9" customHeight="1">
      <c r="A273" s="37"/>
      <c r="B273" s="38"/>
      <c r="C273" s="210" t="s">
        <v>282</v>
      </c>
      <c r="D273" s="210" t="s">
        <v>125</v>
      </c>
      <c r="E273" s="211" t="s">
        <v>367</v>
      </c>
      <c r="F273" s="212" t="s">
        <v>368</v>
      </c>
      <c r="G273" s="213" t="s">
        <v>138</v>
      </c>
      <c r="H273" s="214">
        <v>3.06</v>
      </c>
      <c r="I273" s="215"/>
      <c r="J273" s="216">
        <f>ROUND(I273*H273,2)</f>
        <v>0</v>
      </c>
      <c r="K273" s="217"/>
      <c r="L273" s="43"/>
      <c r="M273" s="218" t="s">
        <v>1</v>
      </c>
      <c r="N273" s="219" t="s">
        <v>41</v>
      </c>
      <c r="O273" s="90"/>
      <c r="P273" s="220">
        <f>O273*H273</f>
        <v>0</v>
      </c>
      <c r="Q273" s="220">
        <v>0</v>
      </c>
      <c r="R273" s="220">
        <f>Q273*H273</f>
        <v>0</v>
      </c>
      <c r="S273" s="220">
        <v>0</v>
      </c>
      <c r="T273" s="221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22" t="s">
        <v>200</v>
      </c>
      <c r="AT273" s="222" t="s">
        <v>125</v>
      </c>
      <c r="AU273" s="222" t="s">
        <v>81</v>
      </c>
      <c r="AY273" s="16" t="s">
        <v>124</v>
      </c>
      <c r="BE273" s="223">
        <f>IF(N273="základní",J273,0)</f>
        <v>0</v>
      </c>
      <c r="BF273" s="223">
        <f>IF(N273="snížená",J273,0)</f>
        <v>0</v>
      </c>
      <c r="BG273" s="223">
        <f>IF(N273="zákl. přenesená",J273,0)</f>
        <v>0</v>
      </c>
      <c r="BH273" s="223">
        <f>IF(N273="sníž. přenesená",J273,0)</f>
        <v>0</v>
      </c>
      <c r="BI273" s="223">
        <f>IF(N273="nulová",J273,0)</f>
        <v>0</v>
      </c>
      <c r="BJ273" s="16" t="s">
        <v>81</v>
      </c>
      <c r="BK273" s="223">
        <f>ROUND(I273*H273,2)</f>
        <v>0</v>
      </c>
      <c r="BL273" s="16" t="s">
        <v>200</v>
      </c>
      <c r="BM273" s="222" t="s">
        <v>369</v>
      </c>
    </row>
    <row r="274" spans="1:47" s="2" customFormat="1" ht="12">
      <c r="A274" s="37"/>
      <c r="B274" s="38"/>
      <c r="C274" s="39"/>
      <c r="D274" s="224" t="s">
        <v>130</v>
      </c>
      <c r="E274" s="39"/>
      <c r="F274" s="225" t="s">
        <v>370</v>
      </c>
      <c r="G274" s="39"/>
      <c r="H274" s="39"/>
      <c r="I274" s="226"/>
      <c r="J274" s="39"/>
      <c r="K274" s="39"/>
      <c r="L274" s="43"/>
      <c r="M274" s="227"/>
      <c r="N274" s="228"/>
      <c r="O274" s="90"/>
      <c r="P274" s="90"/>
      <c r="Q274" s="90"/>
      <c r="R274" s="90"/>
      <c r="S274" s="90"/>
      <c r="T274" s="91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6" t="s">
        <v>130</v>
      </c>
      <c r="AU274" s="16" t="s">
        <v>81</v>
      </c>
    </row>
    <row r="275" spans="1:51" s="13" customFormat="1" ht="12">
      <c r="A275" s="13"/>
      <c r="B275" s="239"/>
      <c r="C275" s="240"/>
      <c r="D275" s="224" t="s">
        <v>132</v>
      </c>
      <c r="E275" s="241" t="s">
        <v>1</v>
      </c>
      <c r="F275" s="242" t="s">
        <v>371</v>
      </c>
      <c r="G275" s="240"/>
      <c r="H275" s="243">
        <v>3.06</v>
      </c>
      <c r="I275" s="244"/>
      <c r="J275" s="240"/>
      <c r="K275" s="240"/>
      <c r="L275" s="245"/>
      <c r="M275" s="246"/>
      <c r="N275" s="247"/>
      <c r="O275" s="247"/>
      <c r="P275" s="247"/>
      <c r="Q275" s="247"/>
      <c r="R275" s="247"/>
      <c r="S275" s="247"/>
      <c r="T275" s="24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9" t="s">
        <v>132</v>
      </c>
      <c r="AU275" s="249" t="s">
        <v>81</v>
      </c>
      <c r="AV275" s="13" t="s">
        <v>85</v>
      </c>
      <c r="AW275" s="13" t="s">
        <v>32</v>
      </c>
      <c r="AX275" s="13" t="s">
        <v>76</v>
      </c>
      <c r="AY275" s="249" t="s">
        <v>124</v>
      </c>
    </row>
    <row r="276" spans="1:51" s="14" customFormat="1" ht="12">
      <c r="A276" s="14"/>
      <c r="B276" s="250"/>
      <c r="C276" s="251"/>
      <c r="D276" s="224" t="s">
        <v>132</v>
      </c>
      <c r="E276" s="252" t="s">
        <v>1</v>
      </c>
      <c r="F276" s="253" t="s">
        <v>135</v>
      </c>
      <c r="G276" s="251"/>
      <c r="H276" s="254">
        <v>3.06</v>
      </c>
      <c r="I276" s="255"/>
      <c r="J276" s="251"/>
      <c r="K276" s="251"/>
      <c r="L276" s="256"/>
      <c r="M276" s="257"/>
      <c r="N276" s="258"/>
      <c r="O276" s="258"/>
      <c r="P276" s="258"/>
      <c r="Q276" s="258"/>
      <c r="R276" s="258"/>
      <c r="S276" s="258"/>
      <c r="T276" s="25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0" t="s">
        <v>132</v>
      </c>
      <c r="AU276" s="260" t="s">
        <v>81</v>
      </c>
      <c r="AV276" s="14" t="s">
        <v>129</v>
      </c>
      <c r="AW276" s="14" t="s">
        <v>32</v>
      </c>
      <c r="AX276" s="14" t="s">
        <v>81</v>
      </c>
      <c r="AY276" s="260" t="s">
        <v>124</v>
      </c>
    </row>
    <row r="277" spans="1:65" s="2" customFormat="1" ht="22.9" customHeight="1">
      <c r="A277" s="37"/>
      <c r="B277" s="38"/>
      <c r="C277" s="210" t="s">
        <v>372</v>
      </c>
      <c r="D277" s="210" t="s">
        <v>125</v>
      </c>
      <c r="E277" s="211" t="s">
        <v>373</v>
      </c>
      <c r="F277" s="212" t="s">
        <v>374</v>
      </c>
      <c r="G277" s="213" t="s">
        <v>138</v>
      </c>
      <c r="H277" s="214">
        <v>3.06</v>
      </c>
      <c r="I277" s="215"/>
      <c r="J277" s="216">
        <f>ROUND(I277*H277,2)</f>
        <v>0</v>
      </c>
      <c r="K277" s="217"/>
      <c r="L277" s="43"/>
      <c r="M277" s="218" t="s">
        <v>1</v>
      </c>
      <c r="N277" s="219" t="s">
        <v>41</v>
      </c>
      <c r="O277" s="90"/>
      <c r="P277" s="220">
        <f>O277*H277</f>
        <v>0</v>
      </c>
      <c r="Q277" s="220">
        <v>0</v>
      </c>
      <c r="R277" s="220">
        <f>Q277*H277</f>
        <v>0</v>
      </c>
      <c r="S277" s="220">
        <v>0</v>
      </c>
      <c r="T277" s="221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22" t="s">
        <v>200</v>
      </c>
      <c r="AT277" s="222" t="s">
        <v>125</v>
      </c>
      <c r="AU277" s="222" t="s">
        <v>81</v>
      </c>
      <c r="AY277" s="16" t="s">
        <v>124</v>
      </c>
      <c r="BE277" s="223">
        <f>IF(N277="základní",J277,0)</f>
        <v>0</v>
      </c>
      <c r="BF277" s="223">
        <f>IF(N277="snížená",J277,0)</f>
        <v>0</v>
      </c>
      <c r="BG277" s="223">
        <f>IF(N277="zákl. přenesená",J277,0)</f>
        <v>0</v>
      </c>
      <c r="BH277" s="223">
        <f>IF(N277="sníž. přenesená",J277,0)</f>
        <v>0</v>
      </c>
      <c r="BI277" s="223">
        <f>IF(N277="nulová",J277,0)</f>
        <v>0</v>
      </c>
      <c r="BJ277" s="16" t="s">
        <v>81</v>
      </c>
      <c r="BK277" s="223">
        <f>ROUND(I277*H277,2)</f>
        <v>0</v>
      </c>
      <c r="BL277" s="16" t="s">
        <v>200</v>
      </c>
      <c r="BM277" s="222" t="s">
        <v>375</v>
      </c>
    </row>
    <row r="278" spans="1:47" s="2" customFormat="1" ht="12">
      <c r="A278" s="37"/>
      <c r="B278" s="38"/>
      <c r="C278" s="39"/>
      <c r="D278" s="224" t="s">
        <v>130</v>
      </c>
      <c r="E278" s="39"/>
      <c r="F278" s="225" t="s">
        <v>376</v>
      </c>
      <c r="G278" s="39"/>
      <c r="H278" s="39"/>
      <c r="I278" s="226"/>
      <c r="J278" s="39"/>
      <c r="K278" s="39"/>
      <c r="L278" s="43"/>
      <c r="M278" s="227"/>
      <c r="N278" s="228"/>
      <c r="O278" s="90"/>
      <c r="P278" s="90"/>
      <c r="Q278" s="90"/>
      <c r="R278" s="90"/>
      <c r="S278" s="90"/>
      <c r="T278" s="91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6" t="s">
        <v>130</v>
      </c>
      <c r="AU278" s="16" t="s">
        <v>81</v>
      </c>
    </row>
    <row r="279" spans="1:51" s="13" customFormat="1" ht="12">
      <c r="A279" s="13"/>
      <c r="B279" s="239"/>
      <c r="C279" s="240"/>
      <c r="D279" s="224" t="s">
        <v>132</v>
      </c>
      <c r="E279" s="241" t="s">
        <v>1</v>
      </c>
      <c r="F279" s="242" t="s">
        <v>377</v>
      </c>
      <c r="G279" s="240"/>
      <c r="H279" s="243">
        <v>3.06</v>
      </c>
      <c r="I279" s="244"/>
      <c r="J279" s="240"/>
      <c r="K279" s="240"/>
      <c r="L279" s="245"/>
      <c r="M279" s="246"/>
      <c r="N279" s="247"/>
      <c r="O279" s="247"/>
      <c r="P279" s="247"/>
      <c r="Q279" s="247"/>
      <c r="R279" s="247"/>
      <c r="S279" s="247"/>
      <c r="T279" s="24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9" t="s">
        <v>132</v>
      </c>
      <c r="AU279" s="249" t="s">
        <v>81</v>
      </c>
      <c r="AV279" s="13" t="s">
        <v>85</v>
      </c>
      <c r="AW279" s="13" t="s">
        <v>32</v>
      </c>
      <c r="AX279" s="13" t="s">
        <v>76</v>
      </c>
      <c r="AY279" s="249" t="s">
        <v>124</v>
      </c>
    </row>
    <row r="280" spans="1:51" s="14" customFormat="1" ht="12">
      <c r="A280" s="14"/>
      <c r="B280" s="250"/>
      <c r="C280" s="251"/>
      <c r="D280" s="224" t="s">
        <v>132</v>
      </c>
      <c r="E280" s="252" t="s">
        <v>1</v>
      </c>
      <c r="F280" s="253" t="s">
        <v>135</v>
      </c>
      <c r="G280" s="251"/>
      <c r="H280" s="254">
        <v>3.06</v>
      </c>
      <c r="I280" s="255"/>
      <c r="J280" s="251"/>
      <c r="K280" s="251"/>
      <c r="L280" s="256"/>
      <c r="M280" s="257"/>
      <c r="N280" s="258"/>
      <c r="O280" s="258"/>
      <c r="P280" s="258"/>
      <c r="Q280" s="258"/>
      <c r="R280" s="258"/>
      <c r="S280" s="258"/>
      <c r="T280" s="259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60" t="s">
        <v>132</v>
      </c>
      <c r="AU280" s="260" t="s">
        <v>81</v>
      </c>
      <c r="AV280" s="14" t="s">
        <v>129</v>
      </c>
      <c r="AW280" s="14" t="s">
        <v>32</v>
      </c>
      <c r="AX280" s="14" t="s">
        <v>81</v>
      </c>
      <c r="AY280" s="260" t="s">
        <v>124</v>
      </c>
    </row>
    <row r="281" spans="1:65" s="2" customFormat="1" ht="35.8" customHeight="1">
      <c r="A281" s="37"/>
      <c r="B281" s="38"/>
      <c r="C281" s="210" t="s">
        <v>287</v>
      </c>
      <c r="D281" s="210" t="s">
        <v>125</v>
      </c>
      <c r="E281" s="211" t="s">
        <v>378</v>
      </c>
      <c r="F281" s="212" t="s">
        <v>379</v>
      </c>
      <c r="G281" s="213" t="s">
        <v>138</v>
      </c>
      <c r="H281" s="214">
        <v>3.06</v>
      </c>
      <c r="I281" s="215"/>
      <c r="J281" s="216">
        <f>ROUND(I281*H281,2)</f>
        <v>0</v>
      </c>
      <c r="K281" s="217"/>
      <c r="L281" s="43"/>
      <c r="M281" s="218" t="s">
        <v>1</v>
      </c>
      <c r="N281" s="219" t="s">
        <v>41</v>
      </c>
      <c r="O281" s="90"/>
      <c r="P281" s="220">
        <f>O281*H281</f>
        <v>0</v>
      </c>
      <c r="Q281" s="220">
        <v>0</v>
      </c>
      <c r="R281" s="220">
        <f>Q281*H281</f>
        <v>0</v>
      </c>
      <c r="S281" s="220">
        <v>0</v>
      </c>
      <c r="T281" s="221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22" t="s">
        <v>200</v>
      </c>
      <c r="AT281" s="222" t="s">
        <v>125</v>
      </c>
      <c r="AU281" s="222" t="s">
        <v>81</v>
      </c>
      <c r="AY281" s="16" t="s">
        <v>124</v>
      </c>
      <c r="BE281" s="223">
        <f>IF(N281="základní",J281,0)</f>
        <v>0</v>
      </c>
      <c r="BF281" s="223">
        <f>IF(N281="snížená",J281,0)</f>
        <v>0</v>
      </c>
      <c r="BG281" s="223">
        <f>IF(N281="zákl. přenesená",J281,0)</f>
        <v>0</v>
      </c>
      <c r="BH281" s="223">
        <f>IF(N281="sníž. přenesená",J281,0)</f>
        <v>0</v>
      </c>
      <c r="BI281" s="223">
        <f>IF(N281="nulová",J281,0)</f>
        <v>0</v>
      </c>
      <c r="BJ281" s="16" t="s">
        <v>81</v>
      </c>
      <c r="BK281" s="223">
        <f>ROUND(I281*H281,2)</f>
        <v>0</v>
      </c>
      <c r="BL281" s="16" t="s">
        <v>200</v>
      </c>
      <c r="BM281" s="222" t="s">
        <v>380</v>
      </c>
    </row>
    <row r="282" spans="1:47" s="2" customFormat="1" ht="12">
      <c r="A282" s="37"/>
      <c r="B282" s="38"/>
      <c r="C282" s="39"/>
      <c r="D282" s="224" t="s">
        <v>130</v>
      </c>
      <c r="E282" s="39"/>
      <c r="F282" s="225" t="s">
        <v>381</v>
      </c>
      <c r="G282" s="39"/>
      <c r="H282" s="39"/>
      <c r="I282" s="226"/>
      <c r="J282" s="39"/>
      <c r="K282" s="39"/>
      <c r="L282" s="43"/>
      <c r="M282" s="227"/>
      <c r="N282" s="228"/>
      <c r="O282" s="90"/>
      <c r="P282" s="90"/>
      <c r="Q282" s="90"/>
      <c r="R282" s="90"/>
      <c r="S282" s="90"/>
      <c r="T282" s="91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16" t="s">
        <v>130</v>
      </c>
      <c r="AU282" s="16" t="s">
        <v>81</v>
      </c>
    </row>
    <row r="283" spans="1:65" s="2" customFormat="1" ht="35.8" customHeight="1">
      <c r="A283" s="37"/>
      <c r="B283" s="38"/>
      <c r="C283" s="262" t="s">
        <v>382</v>
      </c>
      <c r="D283" s="262" t="s">
        <v>383</v>
      </c>
      <c r="E283" s="263" t="s">
        <v>384</v>
      </c>
      <c r="F283" s="264" t="s">
        <v>385</v>
      </c>
      <c r="G283" s="265" t="s">
        <v>138</v>
      </c>
      <c r="H283" s="266">
        <v>3.366</v>
      </c>
      <c r="I283" s="267"/>
      <c r="J283" s="268">
        <f>ROUND(I283*H283,2)</f>
        <v>0</v>
      </c>
      <c r="K283" s="269"/>
      <c r="L283" s="270"/>
      <c r="M283" s="271" t="s">
        <v>1</v>
      </c>
      <c r="N283" s="272" t="s">
        <v>41</v>
      </c>
      <c r="O283" s="90"/>
      <c r="P283" s="220">
        <f>O283*H283</f>
        <v>0</v>
      </c>
      <c r="Q283" s="220">
        <v>0</v>
      </c>
      <c r="R283" s="220">
        <f>Q283*H283</f>
        <v>0</v>
      </c>
      <c r="S283" s="220">
        <v>0</v>
      </c>
      <c r="T283" s="221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22" t="s">
        <v>203</v>
      </c>
      <c r="AT283" s="222" t="s">
        <v>383</v>
      </c>
      <c r="AU283" s="222" t="s">
        <v>81</v>
      </c>
      <c r="AY283" s="16" t="s">
        <v>124</v>
      </c>
      <c r="BE283" s="223">
        <f>IF(N283="základní",J283,0)</f>
        <v>0</v>
      </c>
      <c r="BF283" s="223">
        <f>IF(N283="snížená",J283,0)</f>
        <v>0</v>
      </c>
      <c r="BG283" s="223">
        <f>IF(N283="zákl. přenesená",J283,0)</f>
        <v>0</v>
      </c>
      <c r="BH283" s="223">
        <f>IF(N283="sníž. přenesená",J283,0)</f>
        <v>0</v>
      </c>
      <c r="BI283" s="223">
        <f>IF(N283="nulová",J283,0)</f>
        <v>0</v>
      </c>
      <c r="BJ283" s="16" t="s">
        <v>81</v>
      </c>
      <c r="BK283" s="223">
        <f>ROUND(I283*H283,2)</f>
        <v>0</v>
      </c>
      <c r="BL283" s="16" t="s">
        <v>200</v>
      </c>
      <c r="BM283" s="222" t="s">
        <v>386</v>
      </c>
    </row>
    <row r="284" spans="1:47" s="2" customFormat="1" ht="12">
      <c r="A284" s="37"/>
      <c r="B284" s="38"/>
      <c r="C284" s="39"/>
      <c r="D284" s="224" t="s">
        <v>130</v>
      </c>
      <c r="E284" s="39"/>
      <c r="F284" s="225" t="s">
        <v>385</v>
      </c>
      <c r="G284" s="39"/>
      <c r="H284" s="39"/>
      <c r="I284" s="226"/>
      <c r="J284" s="39"/>
      <c r="K284" s="39"/>
      <c r="L284" s="43"/>
      <c r="M284" s="227"/>
      <c r="N284" s="228"/>
      <c r="O284" s="90"/>
      <c r="P284" s="90"/>
      <c r="Q284" s="90"/>
      <c r="R284" s="90"/>
      <c r="S284" s="90"/>
      <c r="T284" s="91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16" t="s">
        <v>130</v>
      </c>
      <c r="AU284" s="16" t="s">
        <v>81</v>
      </c>
    </row>
    <row r="285" spans="1:51" s="13" customFormat="1" ht="12">
      <c r="A285" s="13"/>
      <c r="B285" s="239"/>
      <c r="C285" s="240"/>
      <c r="D285" s="224" t="s">
        <v>132</v>
      </c>
      <c r="E285" s="241" t="s">
        <v>1</v>
      </c>
      <c r="F285" s="242" t="s">
        <v>387</v>
      </c>
      <c r="G285" s="240"/>
      <c r="H285" s="243">
        <v>3.366</v>
      </c>
      <c r="I285" s="244"/>
      <c r="J285" s="240"/>
      <c r="K285" s="240"/>
      <c r="L285" s="245"/>
      <c r="M285" s="246"/>
      <c r="N285" s="247"/>
      <c r="O285" s="247"/>
      <c r="P285" s="247"/>
      <c r="Q285" s="247"/>
      <c r="R285" s="247"/>
      <c r="S285" s="247"/>
      <c r="T285" s="24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9" t="s">
        <v>132</v>
      </c>
      <c r="AU285" s="249" t="s">
        <v>81</v>
      </c>
      <c r="AV285" s="13" t="s">
        <v>85</v>
      </c>
      <c r="AW285" s="13" t="s">
        <v>32</v>
      </c>
      <c r="AX285" s="13" t="s">
        <v>76</v>
      </c>
      <c r="AY285" s="249" t="s">
        <v>124</v>
      </c>
    </row>
    <row r="286" spans="1:51" s="14" customFormat="1" ht="12">
      <c r="A286" s="14"/>
      <c r="B286" s="250"/>
      <c r="C286" s="251"/>
      <c r="D286" s="224" t="s">
        <v>132</v>
      </c>
      <c r="E286" s="252" t="s">
        <v>1</v>
      </c>
      <c r="F286" s="253" t="s">
        <v>135</v>
      </c>
      <c r="G286" s="251"/>
      <c r="H286" s="254">
        <v>3.366</v>
      </c>
      <c r="I286" s="255"/>
      <c r="J286" s="251"/>
      <c r="K286" s="251"/>
      <c r="L286" s="256"/>
      <c r="M286" s="257"/>
      <c r="N286" s="258"/>
      <c r="O286" s="258"/>
      <c r="P286" s="258"/>
      <c r="Q286" s="258"/>
      <c r="R286" s="258"/>
      <c r="S286" s="258"/>
      <c r="T286" s="259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60" t="s">
        <v>132</v>
      </c>
      <c r="AU286" s="260" t="s">
        <v>81</v>
      </c>
      <c r="AV286" s="14" t="s">
        <v>129</v>
      </c>
      <c r="AW286" s="14" t="s">
        <v>32</v>
      </c>
      <c r="AX286" s="14" t="s">
        <v>81</v>
      </c>
      <c r="AY286" s="260" t="s">
        <v>124</v>
      </c>
    </row>
    <row r="287" spans="1:65" s="2" customFormat="1" ht="22.9" customHeight="1">
      <c r="A287" s="37"/>
      <c r="B287" s="38"/>
      <c r="C287" s="210" t="s">
        <v>291</v>
      </c>
      <c r="D287" s="210" t="s">
        <v>125</v>
      </c>
      <c r="E287" s="211" t="s">
        <v>388</v>
      </c>
      <c r="F287" s="212" t="s">
        <v>389</v>
      </c>
      <c r="G287" s="213" t="s">
        <v>242</v>
      </c>
      <c r="H287" s="261"/>
      <c r="I287" s="215"/>
      <c r="J287" s="216">
        <f>ROUND(I287*H287,2)</f>
        <v>0</v>
      </c>
      <c r="K287" s="217"/>
      <c r="L287" s="43"/>
      <c r="M287" s="218" t="s">
        <v>1</v>
      </c>
      <c r="N287" s="219" t="s">
        <v>41</v>
      </c>
      <c r="O287" s="90"/>
      <c r="P287" s="220">
        <f>O287*H287</f>
        <v>0</v>
      </c>
      <c r="Q287" s="220">
        <v>0</v>
      </c>
      <c r="R287" s="220">
        <f>Q287*H287</f>
        <v>0</v>
      </c>
      <c r="S287" s="220">
        <v>0</v>
      </c>
      <c r="T287" s="221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22" t="s">
        <v>200</v>
      </c>
      <c r="AT287" s="222" t="s">
        <v>125</v>
      </c>
      <c r="AU287" s="222" t="s">
        <v>81</v>
      </c>
      <c r="AY287" s="16" t="s">
        <v>124</v>
      </c>
      <c r="BE287" s="223">
        <f>IF(N287="základní",J287,0)</f>
        <v>0</v>
      </c>
      <c r="BF287" s="223">
        <f>IF(N287="snížená",J287,0)</f>
        <v>0</v>
      </c>
      <c r="BG287" s="223">
        <f>IF(N287="zákl. přenesená",J287,0)</f>
        <v>0</v>
      </c>
      <c r="BH287" s="223">
        <f>IF(N287="sníž. přenesená",J287,0)</f>
        <v>0</v>
      </c>
      <c r="BI287" s="223">
        <f>IF(N287="nulová",J287,0)</f>
        <v>0</v>
      </c>
      <c r="BJ287" s="16" t="s">
        <v>81</v>
      </c>
      <c r="BK287" s="223">
        <f>ROUND(I287*H287,2)</f>
        <v>0</v>
      </c>
      <c r="BL287" s="16" t="s">
        <v>200</v>
      </c>
      <c r="BM287" s="222" t="s">
        <v>390</v>
      </c>
    </row>
    <row r="288" spans="1:47" s="2" customFormat="1" ht="12">
      <c r="A288" s="37"/>
      <c r="B288" s="38"/>
      <c r="C288" s="39"/>
      <c r="D288" s="224" t="s">
        <v>130</v>
      </c>
      <c r="E288" s="39"/>
      <c r="F288" s="225" t="s">
        <v>391</v>
      </c>
      <c r="G288" s="39"/>
      <c r="H288" s="39"/>
      <c r="I288" s="226"/>
      <c r="J288" s="39"/>
      <c r="K288" s="39"/>
      <c r="L288" s="43"/>
      <c r="M288" s="227"/>
      <c r="N288" s="228"/>
      <c r="O288" s="90"/>
      <c r="P288" s="90"/>
      <c r="Q288" s="90"/>
      <c r="R288" s="90"/>
      <c r="S288" s="90"/>
      <c r="T288" s="91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6" t="s">
        <v>130</v>
      </c>
      <c r="AU288" s="16" t="s">
        <v>81</v>
      </c>
    </row>
    <row r="289" spans="1:63" s="11" customFormat="1" ht="25.9" customHeight="1">
      <c r="A289" s="11"/>
      <c r="B289" s="196"/>
      <c r="C289" s="197"/>
      <c r="D289" s="198" t="s">
        <v>75</v>
      </c>
      <c r="E289" s="199" t="s">
        <v>392</v>
      </c>
      <c r="F289" s="199" t="s">
        <v>393</v>
      </c>
      <c r="G289" s="197"/>
      <c r="H289" s="197"/>
      <c r="I289" s="200"/>
      <c r="J289" s="201">
        <f>BK289</f>
        <v>0</v>
      </c>
      <c r="K289" s="197"/>
      <c r="L289" s="202"/>
      <c r="M289" s="203"/>
      <c r="N289" s="204"/>
      <c r="O289" s="204"/>
      <c r="P289" s="205">
        <f>SUM(P290:P315)</f>
        <v>0</v>
      </c>
      <c r="Q289" s="204"/>
      <c r="R289" s="205">
        <f>SUM(R290:R315)</f>
        <v>0</v>
      </c>
      <c r="S289" s="204"/>
      <c r="T289" s="206">
        <f>SUM(T290:T315)</f>
        <v>0</v>
      </c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R289" s="207" t="s">
        <v>85</v>
      </c>
      <c r="AT289" s="208" t="s">
        <v>75</v>
      </c>
      <c r="AU289" s="208" t="s">
        <v>76</v>
      </c>
      <c r="AY289" s="207" t="s">
        <v>124</v>
      </c>
      <c r="BK289" s="209">
        <f>SUM(BK290:BK315)</f>
        <v>0</v>
      </c>
    </row>
    <row r="290" spans="1:65" s="2" customFormat="1" ht="22.9" customHeight="1">
      <c r="A290" s="37"/>
      <c r="B290" s="38"/>
      <c r="C290" s="210" t="s">
        <v>296</v>
      </c>
      <c r="D290" s="210" t="s">
        <v>125</v>
      </c>
      <c r="E290" s="211" t="s">
        <v>394</v>
      </c>
      <c r="F290" s="212" t="s">
        <v>395</v>
      </c>
      <c r="G290" s="213" t="s">
        <v>138</v>
      </c>
      <c r="H290" s="214">
        <v>49.55</v>
      </c>
      <c r="I290" s="215"/>
      <c r="J290" s="216">
        <f>ROUND(I290*H290,2)</f>
        <v>0</v>
      </c>
      <c r="K290" s="217"/>
      <c r="L290" s="43"/>
      <c r="M290" s="218" t="s">
        <v>1</v>
      </c>
      <c r="N290" s="219" t="s">
        <v>41</v>
      </c>
      <c r="O290" s="90"/>
      <c r="P290" s="220">
        <f>O290*H290</f>
        <v>0</v>
      </c>
      <c r="Q290" s="220">
        <v>0</v>
      </c>
      <c r="R290" s="220">
        <f>Q290*H290</f>
        <v>0</v>
      </c>
      <c r="S290" s="220">
        <v>0</v>
      </c>
      <c r="T290" s="221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22" t="s">
        <v>200</v>
      </c>
      <c r="AT290" s="222" t="s">
        <v>125</v>
      </c>
      <c r="AU290" s="222" t="s">
        <v>81</v>
      </c>
      <c r="AY290" s="16" t="s">
        <v>124</v>
      </c>
      <c r="BE290" s="223">
        <f>IF(N290="základní",J290,0)</f>
        <v>0</v>
      </c>
      <c r="BF290" s="223">
        <f>IF(N290="snížená",J290,0)</f>
        <v>0</v>
      </c>
      <c r="BG290" s="223">
        <f>IF(N290="zákl. přenesená",J290,0)</f>
        <v>0</v>
      </c>
      <c r="BH290" s="223">
        <f>IF(N290="sníž. přenesená",J290,0)</f>
        <v>0</v>
      </c>
      <c r="BI290" s="223">
        <f>IF(N290="nulová",J290,0)</f>
        <v>0</v>
      </c>
      <c r="BJ290" s="16" t="s">
        <v>81</v>
      </c>
      <c r="BK290" s="223">
        <f>ROUND(I290*H290,2)</f>
        <v>0</v>
      </c>
      <c r="BL290" s="16" t="s">
        <v>200</v>
      </c>
      <c r="BM290" s="222" t="s">
        <v>396</v>
      </c>
    </row>
    <row r="291" spans="1:47" s="2" customFormat="1" ht="12">
      <c r="A291" s="37"/>
      <c r="B291" s="38"/>
      <c r="C291" s="39"/>
      <c r="D291" s="224" t="s">
        <v>130</v>
      </c>
      <c r="E291" s="39"/>
      <c r="F291" s="225" t="s">
        <v>397</v>
      </c>
      <c r="G291" s="39"/>
      <c r="H291" s="39"/>
      <c r="I291" s="226"/>
      <c r="J291" s="39"/>
      <c r="K291" s="39"/>
      <c r="L291" s="43"/>
      <c r="M291" s="227"/>
      <c r="N291" s="228"/>
      <c r="O291" s="90"/>
      <c r="P291" s="90"/>
      <c r="Q291" s="90"/>
      <c r="R291" s="90"/>
      <c r="S291" s="90"/>
      <c r="T291" s="91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16" t="s">
        <v>130</v>
      </c>
      <c r="AU291" s="16" t="s">
        <v>81</v>
      </c>
    </row>
    <row r="292" spans="1:51" s="12" customFormat="1" ht="12">
      <c r="A292" s="12"/>
      <c r="B292" s="229"/>
      <c r="C292" s="230"/>
      <c r="D292" s="224" t="s">
        <v>132</v>
      </c>
      <c r="E292" s="231" t="s">
        <v>1</v>
      </c>
      <c r="F292" s="232" t="s">
        <v>398</v>
      </c>
      <c r="G292" s="230"/>
      <c r="H292" s="231" t="s">
        <v>1</v>
      </c>
      <c r="I292" s="233"/>
      <c r="J292" s="230"/>
      <c r="K292" s="230"/>
      <c r="L292" s="234"/>
      <c r="M292" s="235"/>
      <c r="N292" s="236"/>
      <c r="O292" s="236"/>
      <c r="P292" s="236"/>
      <c r="Q292" s="236"/>
      <c r="R292" s="236"/>
      <c r="S292" s="236"/>
      <c r="T292" s="237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T292" s="238" t="s">
        <v>132</v>
      </c>
      <c r="AU292" s="238" t="s">
        <v>81</v>
      </c>
      <c r="AV292" s="12" t="s">
        <v>81</v>
      </c>
      <c r="AW292" s="12" t="s">
        <v>32</v>
      </c>
      <c r="AX292" s="12" t="s">
        <v>76</v>
      </c>
      <c r="AY292" s="238" t="s">
        <v>124</v>
      </c>
    </row>
    <row r="293" spans="1:51" s="13" customFormat="1" ht="12">
      <c r="A293" s="13"/>
      <c r="B293" s="239"/>
      <c r="C293" s="240"/>
      <c r="D293" s="224" t="s">
        <v>132</v>
      </c>
      <c r="E293" s="241" t="s">
        <v>1</v>
      </c>
      <c r="F293" s="242" t="s">
        <v>399</v>
      </c>
      <c r="G293" s="240"/>
      <c r="H293" s="243">
        <v>2.24</v>
      </c>
      <c r="I293" s="244"/>
      <c r="J293" s="240"/>
      <c r="K293" s="240"/>
      <c r="L293" s="245"/>
      <c r="M293" s="246"/>
      <c r="N293" s="247"/>
      <c r="O293" s="247"/>
      <c r="P293" s="247"/>
      <c r="Q293" s="247"/>
      <c r="R293" s="247"/>
      <c r="S293" s="247"/>
      <c r="T293" s="24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9" t="s">
        <v>132</v>
      </c>
      <c r="AU293" s="249" t="s">
        <v>81</v>
      </c>
      <c r="AV293" s="13" t="s">
        <v>85</v>
      </c>
      <c r="AW293" s="13" t="s">
        <v>32</v>
      </c>
      <c r="AX293" s="13" t="s">
        <v>76</v>
      </c>
      <c r="AY293" s="249" t="s">
        <v>124</v>
      </c>
    </row>
    <row r="294" spans="1:51" s="12" customFormat="1" ht="12">
      <c r="A294" s="12"/>
      <c r="B294" s="229"/>
      <c r="C294" s="230"/>
      <c r="D294" s="224" t="s">
        <v>132</v>
      </c>
      <c r="E294" s="231" t="s">
        <v>1</v>
      </c>
      <c r="F294" s="232" t="s">
        <v>400</v>
      </c>
      <c r="G294" s="230"/>
      <c r="H294" s="231" t="s">
        <v>1</v>
      </c>
      <c r="I294" s="233"/>
      <c r="J294" s="230"/>
      <c r="K294" s="230"/>
      <c r="L294" s="234"/>
      <c r="M294" s="235"/>
      <c r="N294" s="236"/>
      <c r="O294" s="236"/>
      <c r="P294" s="236"/>
      <c r="Q294" s="236"/>
      <c r="R294" s="236"/>
      <c r="S294" s="236"/>
      <c r="T294" s="237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T294" s="238" t="s">
        <v>132</v>
      </c>
      <c r="AU294" s="238" t="s">
        <v>81</v>
      </c>
      <c r="AV294" s="12" t="s">
        <v>81</v>
      </c>
      <c r="AW294" s="12" t="s">
        <v>32</v>
      </c>
      <c r="AX294" s="12" t="s">
        <v>76</v>
      </c>
      <c r="AY294" s="238" t="s">
        <v>124</v>
      </c>
    </row>
    <row r="295" spans="1:51" s="13" customFormat="1" ht="12">
      <c r="A295" s="13"/>
      <c r="B295" s="239"/>
      <c r="C295" s="240"/>
      <c r="D295" s="224" t="s">
        <v>132</v>
      </c>
      <c r="E295" s="241" t="s">
        <v>1</v>
      </c>
      <c r="F295" s="242" t="s">
        <v>401</v>
      </c>
      <c r="G295" s="240"/>
      <c r="H295" s="243">
        <v>7.56</v>
      </c>
      <c r="I295" s="244"/>
      <c r="J295" s="240"/>
      <c r="K295" s="240"/>
      <c r="L295" s="245"/>
      <c r="M295" s="246"/>
      <c r="N295" s="247"/>
      <c r="O295" s="247"/>
      <c r="P295" s="247"/>
      <c r="Q295" s="247"/>
      <c r="R295" s="247"/>
      <c r="S295" s="247"/>
      <c r="T295" s="24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9" t="s">
        <v>132</v>
      </c>
      <c r="AU295" s="249" t="s">
        <v>81</v>
      </c>
      <c r="AV295" s="13" t="s">
        <v>85</v>
      </c>
      <c r="AW295" s="13" t="s">
        <v>32</v>
      </c>
      <c r="AX295" s="13" t="s">
        <v>76</v>
      </c>
      <c r="AY295" s="249" t="s">
        <v>124</v>
      </c>
    </row>
    <row r="296" spans="1:51" s="12" customFormat="1" ht="12">
      <c r="A296" s="12"/>
      <c r="B296" s="229"/>
      <c r="C296" s="230"/>
      <c r="D296" s="224" t="s">
        <v>132</v>
      </c>
      <c r="E296" s="231" t="s">
        <v>1</v>
      </c>
      <c r="F296" s="232" t="s">
        <v>402</v>
      </c>
      <c r="G296" s="230"/>
      <c r="H296" s="231" t="s">
        <v>1</v>
      </c>
      <c r="I296" s="233"/>
      <c r="J296" s="230"/>
      <c r="K296" s="230"/>
      <c r="L296" s="234"/>
      <c r="M296" s="235"/>
      <c r="N296" s="236"/>
      <c r="O296" s="236"/>
      <c r="P296" s="236"/>
      <c r="Q296" s="236"/>
      <c r="R296" s="236"/>
      <c r="S296" s="236"/>
      <c r="T296" s="237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T296" s="238" t="s">
        <v>132</v>
      </c>
      <c r="AU296" s="238" t="s">
        <v>81</v>
      </c>
      <c r="AV296" s="12" t="s">
        <v>81</v>
      </c>
      <c r="AW296" s="12" t="s">
        <v>32</v>
      </c>
      <c r="AX296" s="12" t="s">
        <v>76</v>
      </c>
      <c r="AY296" s="238" t="s">
        <v>124</v>
      </c>
    </row>
    <row r="297" spans="1:51" s="13" customFormat="1" ht="12">
      <c r="A297" s="13"/>
      <c r="B297" s="239"/>
      <c r="C297" s="240"/>
      <c r="D297" s="224" t="s">
        <v>132</v>
      </c>
      <c r="E297" s="241" t="s">
        <v>1</v>
      </c>
      <c r="F297" s="242" t="s">
        <v>403</v>
      </c>
      <c r="G297" s="240"/>
      <c r="H297" s="243">
        <v>5.1</v>
      </c>
      <c r="I297" s="244"/>
      <c r="J297" s="240"/>
      <c r="K297" s="240"/>
      <c r="L297" s="245"/>
      <c r="M297" s="246"/>
      <c r="N297" s="247"/>
      <c r="O297" s="247"/>
      <c r="P297" s="247"/>
      <c r="Q297" s="247"/>
      <c r="R297" s="247"/>
      <c r="S297" s="247"/>
      <c r="T297" s="248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9" t="s">
        <v>132</v>
      </c>
      <c r="AU297" s="249" t="s">
        <v>81</v>
      </c>
      <c r="AV297" s="13" t="s">
        <v>85</v>
      </c>
      <c r="AW297" s="13" t="s">
        <v>32</v>
      </c>
      <c r="AX297" s="13" t="s">
        <v>76</v>
      </c>
      <c r="AY297" s="249" t="s">
        <v>124</v>
      </c>
    </row>
    <row r="298" spans="1:51" s="12" customFormat="1" ht="12">
      <c r="A298" s="12"/>
      <c r="B298" s="229"/>
      <c r="C298" s="230"/>
      <c r="D298" s="224" t="s">
        <v>132</v>
      </c>
      <c r="E298" s="231" t="s">
        <v>1</v>
      </c>
      <c r="F298" s="232" t="s">
        <v>404</v>
      </c>
      <c r="G298" s="230"/>
      <c r="H298" s="231" t="s">
        <v>1</v>
      </c>
      <c r="I298" s="233"/>
      <c r="J298" s="230"/>
      <c r="K298" s="230"/>
      <c r="L298" s="234"/>
      <c r="M298" s="235"/>
      <c r="N298" s="236"/>
      <c r="O298" s="236"/>
      <c r="P298" s="236"/>
      <c r="Q298" s="236"/>
      <c r="R298" s="236"/>
      <c r="S298" s="236"/>
      <c r="T298" s="237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T298" s="238" t="s">
        <v>132</v>
      </c>
      <c r="AU298" s="238" t="s">
        <v>81</v>
      </c>
      <c r="AV298" s="12" t="s">
        <v>81</v>
      </c>
      <c r="AW298" s="12" t="s">
        <v>32</v>
      </c>
      <c r="AX298" s="12" t="s">
        <v>76</v>
      </c>
      <c r="AY298" s="238" t="s">
        <v>124</v>
      </c>
    </row>
    <row r="299" spans="1:51" s="13" customFormat="1" ht="12">
      <c r="A299" s="13"/>
      <c r="B299" s="239"/>
      <c r="C299" s="240"/>
      <c r="D299" s="224" t="s">
        <v>132</v>
      </c>
      <c r="E299" s="241" t="s">
        <v>1</v>
      </c>
      <c r="F299" s="242" t="s">
        <v>405</v>
      </c>
      <c r="G299" s="240"/>
      <c r="H299" s="243">
        <v>2.24</v>
      </c>
      <c r="I299" s="244"/>
      <c r="J299" s="240"/>
      <c r="K299" s="240"/>
      <c r="L299" s="245"/>
      <c r="M299" s="246"/>
      <c r="N299" s="247"/>
      <c r="O299" s="247"/>
      <c r="P299" s="247"/>
      <c r="Q299" s="247"/>
      <c r="R299" s="247"/>
      <c r="S299" s="247"/>
      <c r="T299" s="24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9" t="s">
        <v>132</v>
      </c>
      <c r="AU299" s="249" t="s">
        <v>81</v>
      </c>
      <c r="AV299" s="13" t="s">
        <v>85</v>
      </c>
      <c r="AW299" s="13" t="s">
        <v>32</v>
      </c>
      <c r="AX299" s="13" t="s">
        <v>76</v>
      </c>
      <c r="AY299" s="249" t="s">
        <v>124</v>
      </c>
    </row>
    <row r="300" spans="1:51" s="13" customFormat="1" ht="12">
      <c r="A300" s="13"/>
      <c r="B300" s="239"/>
      <c r="C300" s="240"/>
      <c r="D300" s="224" t="s">
        <v>132</v>
      </c>
      <c r="E300" s="241" t="s">
        <v>1</v>
      </c>
      <c r="F300" s="242" t="s">
        <v>406</v>
      </c>
      <c r="G300" s="240"/>
      <c r="H300" s="243">
        <v>5.04</v>
      </c>
      <c r="I300" s="244"/>
      <c r="J300" s="240"/>
      <c r="K300" s="240"/>
      <c r="L300" s="245"/>
      <c r="M300" s="246"/>
      <c r="N300" s="247"/>
      <c r="O300" s="247"/>
      <c r="P300" s="247"/>
      <c r="Q300" s="247"/>
      <c r="R300" s="247"/>
      <c r="S300" s="247"/>
      <c r="T300" s="24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9" t="s">
        <v>132</v>
      </c>
      <c r="AU300" s="249" t="s">
        <v>81</v>
      </c>
      <c r="AV300" s="13" t="s">
        <v>85</v>
      </c>
      <c r="AW300" s="13" t="s">
        <v>32</v>
      </c>
      <c r="AX300" s="13" t="s">
        <v>76</v>
      </c>
      <c r="AY300" s="249" t="s">
        <v>124</v>
      </c>
    </row>
    <row r="301" spans="1:51" s="13" customFormat="1" ht="12">
      <c r="A301" s="13"/>
      <c r="B301" s="239"/>
      <c r="C301" s="240"/>
      <c r="D301" s="224" t="s">
        <v>132</v>
      </c>
      <c r="E301" s="241" t="s">
        <v>1</v>
      </c>
      <c r="F301" s="242" t="s">
        <v>407</v>
      </c>
      <c r="G301" s="240"/>
      <c r="H301" s="243">
        <v>2.45</v>
      </c>
      <c r="I301" s="244"/>
      <c r="J301" s="240"/>
      <c r="K301" s="240"/>
      <c r="L301" s="245"/>
      <c r="M301" s="246"/>
      <c r="N301" s="247"/>
      <c r="O301" s="247"/>
      <c r="P301" s="247"/>
      <c r="Q301" s="247"/>
      <c r="R301" s="247"/>
      <c r="S301" s="247"/>
      <c r="T301" s="24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9" t="s">
        <v>132</v>
      </c>
      <c r="AU301" s="249" t="s">
        <v>81</v>
      </c>
      <c r="AV301" s="13" t="s">
        <v>85</v>
      </c>
      <c r="AW301" s="13" t="s">
        <v>32</v>
      </c>
      <c r="AX301" s="13" t="s">
        <v>76</v>
      </c>
      <c r="AY301" s="249" t="s">
        <v>124</v>
      </c>
    </row>
    <row r="302" spans="1:51" s="12" customFormat="1" ht="12">
      <c r="A302" s="12"/>
      <c r="B302" s="229"/>
      <c r="C302" s="230"/>
      <c r="D302" s="224" t="s">
        <v>132</v>
      </c>
      <c r="E302" s="231" t="s">
        <v>1</v>
      </c>
      <c r="F302" s="232" t="s">
        <v>408</v>
      </c>
      <c r="G302" s="230"/>
      <c r="H302" s="231" t="s">
        <v>1</v>
      </c>
      <c r="I302" s="233"/>
      <c r="J302" s="230"/>
      <c r="K302" s="230"/>
      <c r="L302" s="234"/>
      <c r="M302" s="235"/>
      <c r="N302" s="236"/>
      <c r="O302" s="236"/>
      <c r="P302" s="236"/>
      <c r="Q302" s="236"/>
      <c r="R302" s="236"/>
      <c r="S302" s="236"/>
      <c r="T302" s="237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T302" s="238" t="s">
        <v>132</v>
      </c>
      <c r="AU302" s="238" t="s">
        <v>81</v>
      </c>
      <c r="AV302" s="12" t="s">
        <v>81</v>
      </c>
      <c r="AW302" s="12" t="s">
        <v>32</v>
      </c>
      <c r="AX302" s="12" t="s">
        <v>76</v>
      </c>
      <c r="AY302" s="238" t="s">
        <v>124</v>
      </c>
    </row>
    <row r="303" spans="1:51" s="13" customFormat="1" ht="12">
      <c r="A303" s="13"/>
      <c r="B303" s="239"/>
      <c r="C303" s="240"/>
      <c r="D303" s="224" t="s">
        <v>132</v>
      </c>
      <c r="E303" s="241" t="s">
        <v>1</v>
      </c>
      <c r="F303" s="242" t="s">
        <v>409</v>
      </c>
      <c r="G303" s="240"/>
      <c r="H303" s="243">
        <v>7.56</v>
      </c>
      <c r="I303" s="244"/>
      <c r="J303" s="240"/>
      <c r="K303" s="240"/>
      <c r="L303" s="245"/>
      <c r="M303" s="246"/>
      <c r="N303" s="247"/>
      <c r="O303" s="247"/>
      <c r="P303" s="247"/>
      <c r="Q303" s="247"/>
      <c r="R303" s="247"/>
      <c r="S303" s="247"/>
      <c r="T303" s="248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9" t="s">
        <v>132</v>
      </c>
      <c r="AU303" s="249" t="s">
        <v>81</v>
      </c>
      <c r="AV303" s="13" t="s">
        <v>85</v>
      </c>
      <c r="AW303" s="13" t="s">
        <v>32</v>
      </c>
      <c r="AX303" s="13" t="s">
        <v>76</v>
      </c>
      <c r="AY303" s="249" t="s">
        <v>124</v>
      </c>
    </row>
    <row r="304" spans="1:51" s="12" customFormat="1" ht="12">
      <c r="A304" s="12"/>
      <c r="B304" s="229"/>
      <c r="C304" s="230"/>
      <c r="D304" s="224" t="s">
        <v>132</v>
      </c>
      <c r="E304" s="231" t="s">
        <v>1</v>
      </c>
      <c r="F304" s="232" t="s">
        <v>410</v>
      </c>
      <c r="G304" s="230"/>
      <c r="H304" s="231" t="s">
        <v>1</v>
      </c>
      <c r="I304" s="233"/>
      <c r="J304" s="230"/>
      <c r="K304" s="230"/>
      <c r="L304" s="234"/>
      <c r="M304" s="235"/>
      <c r="N304" s="236"/>
      <c r="O304" s="236"/>
      <c r="P304" s="236"/>
      <c r="Q304" s="236"/>
      <c r="R304" s="236"/>
      <c r="S304" s="236"/>
      <c r="T304" s="237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T304" s="238" t="s">
        <v>132</v>
      </c>
      <c r="AU304" s="238" t="s">
        <v>81</v>
      </c>
      <c r="AV304" s="12" t="s">
        <v>81</v>
      </c>
      <c r="AW304" s="12" t="s">
        <v>32</v>
      </c>
      <c r="AX304" s="12" t="s">
        <v>76</v>
      </c>
      <c r="AY304" s="238" t="s">
        <v>124</v>
      </c>
    </row>
    <row r="305" spans="1:51" s="13" customFormat="1" ht="12">
      <c r="A305" s="13"/>
      <c r="B305" s="239"/>
      <c r="C305" s="240"/>
      <c r="D305" s="224" t="s">
        <v>132</v>
      </c>
      <c r="E305" s="241" t="s">
        <v>1</v>
      </c>
      <c r="F305" s="242" t="s">
        <v>411</v>
      </c>
      <c r="G305" s="240"/>
      <c r="H305" s="243">
        <v>2.24</v>
      </c>
      <c r="I305" s="244"/>
      <c r="J305" s="240"/>
      <c r="K305" s="240"/>
      <c r="L305" s="245"/>
      <c r="M305" s="246"/>
      <c r="N305" s="247"/>
      <c r="O305" s="247"/>
      <c r="P305" s="247"/>
      <c r="Q305" s="247"/>
      <c r="R305" s="247"/>
      <c r="S305" s="247"/>
      <c r="T305" s="248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9" t="s">
        <v>132</v>
      </c>
      <c r="AU305" s="249" t="s">
        <v>81</v>
      </c>
      <c r="AV305" s="13" t="s">
        <v>85</v>
      </c>
      <c r="AW305" s="13" t="s">
        <v>32</v>
      </c>
      <c r="AX305" s="13" t="s">
        <v>76</v>
      </c>
      <c r="AY305" s="249" t="s">
        <v>124</v>
      </c>
    </row>
    <row r="306" spans="1:51" s="13" customFormat="1" ht="12">
      <c r="A306" s="13"/>
      <c r="B306" s="239"/>
      <c r="C306" s="240"/>
      <c r="D306" s="224" t="s">
        <v>132</v>
      </c>
      <c r="E306" s="241" t="s">
        <v>1</v>
      </c>
      <c r="F306" s="242" t="s">
        <v>409</v>
      </c>
      <c r="G306" s="240"/>
      <c r="H306" s="243">
        <v>7.56</v>
      </c>
      <c r="I306" s="244"/>
      <c r="J306" s="240"/>
      <c r="K306" s="240"/>
      <c r="L306" s="245"/>
      <c r="M306" s="246"/>
      <c r="N306" s="247"/>
      <c r="O306" s="247"/>
      <c r="P306" s="247"/>
      <c r="Q306" s="247"/>
      <c r="R306" s="247"/>
      <c r="S306" s="247"/>
      <c r="T306" s="24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9" t="s">
        <v>132</v>
      </c>
      <c r="AU306" s="249" t="s">
        <v>81</v>
      </c>
      <c r="AV306" s="13" t="s">
        <v>85</v>
      </c>
      <c r="AW306" s="13" t="s">
        <v>32</v>
      </c>
      <c r="AX306" s="13" t="s">
        <v>76</v>
      </c>
      <c r="AY306" s="249" t="s">
        <v>124</v>
      </c>
    </row>
    <row r="307" spans="1:51" s="12" customFormat="1" ht="12">
      <c r="A307" s="12"/>
      <c r="B307" s="229"/>
      <c r="C307" s="230"/>
      <c r="D307" s="224" t="s">
        <v>132</v>
      </c>
      <c r="E307" s="231" t="s">
        <v>1</v>
      </c>
      <c r="F307" s="232" t="s">
        <v>412</v>
      </c>
      <c r="G307" s="230"/>
      <c r="H307" s="231" t="s">
        <v>1</v>
      </c>
      <c r="I307" s="233"/>
      <c r="J307" s="230"/>
      <c r="K307" s="230"/>
      <c r="L307" s="234"/>
      <c r="M307" s="235"/>
      <c r="N307" s="236"/>
      <c r="O307" s="236"/>
      <c r="P307" s="236"/>
      <c r="Q307" s="236"/>
      <c r="R307" s="236"/>
      <c r="S307" s="236"/>
      <c r="T307" s="237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T307" s="238" t="s">
        <v>132</v>
      </c>
      <c r="AU307" s="238" t="s">
        <v>81</v>
      </c>
      <c r="AV307" s="12" t="s">
        <v>81</v>
      </c>
      <c r="AW307" s="12" t="s">
        <v>32</v>
      </c>
      <c r="AX307" s="12" t="s">
        <v>76</v>
      </c>
      <c r="AY307" s="238" t="s">
        <v>124</v>
      </c>
    </row>
    <row r="308" spans="1:51" s="13" customFormat="1" ht="12">
      <c r="A308" s="13"/>
      <c r="B308" s="239"/>
      <c r="C308" s="240"/>
      <c r="D308" s="224" t="s">
        <v>132</v>
      </c>
      <c r="E308" s="241" t="s">
        <v>1</v>
      </c>
      <c r="F308" s="242" t="s">
        <v>401</v>
      </c>
      <c r="G308" s="240"/>
      <c r="H308" s="243">
        <v>7.56</v>
      </c>
      <c r="I308" s="244"/>
      <c r="J308" s="240"/>
      <c r="K308" s="240"/>
      <c r="L308" s="245"/>
      <c r="M308" s="246"/>
      <c r="N308" s="247"/>
      <c r="O308" s="247"/>
      <c r="P308" s="247"/>
      <c r="Q308" s="247"/>
      <c r="R308" s="247"/>
      <c r="S308" s="247"/>
      <c r="T308" s="248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9" t="s">
        <v>132</v>
      </c>
      <c r="AU308" s="249" t="s">
        <v>81</v>
      </c>
      <c r="AV308" s="13" t="s">
        <v>85</v>
      </c>
      <c r="AW308" s="13" t="s">
        <v>32</v>
      </c>
      <c r="AX308" s="13" t="s">
        <v>76</v>
      </c>
      <c r="AY308" s="249" t="s">
        <v>124</v>
      </c>
    </row>
    <row r="309" spans="1:51" s="14" customFormat="1" ht="12">
      <c r="A309" s="14"/>
      <c r="B309" s="250"/>
      <c r="C309" s="251"/>
      <c r="D309" s="224" t="s">
        <v>132</v>
      </c>
      <c r="E309" s="252" t="s">
        <v>1</v>
      </c>
      <c r="F309" s="253" t="s">
        <v>135</v>
      </c>
      <c r="G309" s="251"/>
      <c r="H309" s="254">
        <v>49.550000000000004</v>
      </c>
      <c r="I309" s="255"/>
      <c r="J309" s="251"/>
      <c r="K309" s="251"/>
      <c r="L309" s="256"/>
      <c r="M309" s="257"/>
      <c r="N309" s="258"/>
      <c r="O309" s="258"/>
      <c r="P309" s="258"/>
      <c r="Q309" s="258"/>
      <c r="R309" s="258"/>
      <c r="S309" s="258"/>
      <c r="T309" s="259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60" t="s">
        <v>132</v>
      </c>
      <c r="AU309" s="260" t="s">
        <v>81</v>
      </c>
      <c r="AV309" s="14" t="s">
        <v>129</v>
      </c>
      <c r="AW309" s="14" t="s">
        <v>32</v>
      </c>
      <c r="AX309" s="14" t="s">
        <v>81</v>
      </c>
      <c r="AY309" s="260" t="s">
        <v>124</v>
      </c>
    </row>
    <row r="310" spans="1:65" s="2" customFormat="1" ht="13.9" customHeight="1">
      <c r="A310" s="37"/>
      <c r="B310" s="38"/>
      <c r="C310" s="262" t="s">
        <v>413</v>
      </c>
      <c r="D310" s="262" t="s">
        <v>383</v>
      </c>
      <c r="E310" s="263" t="s">
        <v>414</v>
      </c>
      <c r="F310" s="264" t="s">
        <v>415</v>
      </c>
      <c r="G310" s="265" t="s">
        <v>138</v>
      </c>
      <c r="H310" s="266">
        <v>54.505</v>
      </c>
      <c r="I310" s="267"/>
      <c r="J310" s="268">
        <f>ROUND(I310*H310,2)</f>
        <v>0</v>
      </c>
      <c r="K310" s="269"/>
      <c r="L310" s="270"/>
      <c r="M310" s="271" t="s">
        <v>1</v>
      </c>
      <c r="N310" s="272" t="s">
        <v>41</v>
      </c>
      <c r="O310" s="90"/>
      <c r="P310" s="220">
        <f>O310*H310</f>
        <v>0</v>
      </c>
      <c r="Q310" s="220">
        <v>0</v>
      </c>
      <c r="R310" s="220">
        <f>Q310*H310</f>
        <v>0</v>
      </c>
      <c r="S310" s="220">
        <v>0</v>
      </c>
      <c r="T310" s="221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22" t="s">
        <v>203</v>
      </c>
      <c r="AT310" s="222" t="s">
        <v>383</v>
      </c>
      <c r="AU310" s="222" t="s">
        <v>81</v>
      </c>
      <c r="AY310" s="16" t="s">
        <v>124</v>
      </c>
      <c r="BE310" s="223">
        <f>IF(N310="základní",J310,0)</f>
        <v>0</v>
      </c>
      <c r="BF310" s="223">
        <f>IF(N310="snížená",J310,0)</f>
        <v>0</v>
      </c>
      <c r="BG310" s="223">
        <f>IF(N310="zákl. přenesená",J310,0)</f>
        <v>0</v>
      </c>
      <c r="BH310" s="223">
        <f>IF(N310="sníž. přenesená",J310,0)</f>
        <v>0</v>
      </c>
      <c r="BI310" s="223">
        <f>IF(N310="nulová",J310,0)</f>
        <v>0</v>
      </c>
      <c r="BJ310" s="16" t="s">
        <v>81</v>
      </c>
      <c r="BK310" s="223">
        <f>ROUND(I310*H310,2)</f>
        <v>0</v>
      </c>
      <c r="BL310" s="16" t="s">
        <v>200</v>
      </c>
      <c r="BM310" s="222" t="s">
        <v>416</v>
      </c>
    </row>
    <row r="311" spans="1:47" s="2" customFormat="1" ht="12">
      <c r="A311" s="37"/>
      <c r="B311" s="38"/>
      <c r="C311" s="39"/>
      <c r="D311" s="224" t="s">
        <v>130</v>
      </c>
      <c r="E311" s="39"/>
      <c r="F311" s="225" t="s">
        <v>415</v>
      </c>
      <c r="G311" s="39"/>
      <c r="H311" s="39"/>
      <c r="I311" s="226"/>
      <c r="J311" s="39"/>
      <c r="K311" s="39"/>
      <c r="L311" s="43"/>
      <c r="M311" s="227"/>
      <c r="N311" s="228"/>
      <c r="O311" s="90"/>
      <c r="P311" s="90"/>
      <c r="Q311" s="90"/>
      <c r="R311" s="90"/>
      <c r="S311" s="90"/>
      <c r="T311" s="91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T311" s="16" t="s">
        <v>130</v>
      </c>
      <c r="AU311" s="16" t="s">
        <v>81</v>
      </c>
    </row>
    <row r="312" spans="1:51" s="13" customFormat="1" ht="12">
      <c r="A312" s="13"/>
      <c r="B312" s="239"/>
      <c r="C312" s="240"/>
      <c r="D312" s="224" t="s">
        <v>132</v>
      </c>
      <c r="E312" s="241" t="s">
        <v>1</v>
      </c>
      <c r="F312" s="242" t="s">
        <v>417</v>
      </c>
      <c r="G312" s="240"/>
      <c r="H312" s="243">
        <v>54.505</v>
      </c>
      <c r="I312" s="244"/>
      <c r="J312" s="240"/>
      <c r="K312" s="240"/>
      <c r="L312" s="245"/>
      <c r="M312" s="246"/>
      <c r="N312" s="247"/>
      <c r="O312" s="247"/>
      <c r="P312" s="247"/>
      <c r="Q312" s="247"/>
      <c r="R312" s="247"/>
      <c r="S312" s="247"/>
      <c r="T312" s="248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9" t="s">
        <v>132</v>
      </c>
      <c r="AU312" s="249" t="s">
        <v>81</v>
      </c>
      <c r="AV312" s="13" t="s">
        <v>85</v>
      </c>
      <c r="AW312" s="13" t="s">
        <v>32</v>
      </c>
      <c r="AX312" s="13" t="s">
        <v>76</v>
      </c>
      <c r="AY312" s="249" t="s">
        <v>124</v>
      </c>
    </row>
    <row r="313" spans="1:51" s="14" customFormat="1" ht="12">
      <c r="A313" s="14"/>
      <c r="B313" s="250"/>
      <c r="C313" s="251"/>
      <c r="D313" s="224" t="s">
        <v>132</v>
      </c>
      <c r="E313" s="252" t="s">
        <v>1</v>
      </c>
      <c r="F313" s="253" t="s">
        <v>135</v>
      </c>
      <c r="G313" s="251"/>
      <c r="H313" s="254">
        <v>54.505</v>
      </c>
      <c r="I313" s="255"/>
      <c r="J313" s="251"/>
      <c r="K313" s="251"/>
      <c r="L313" s="256"/>
      <c r="M313" s="257"/>
      <c r="N313" s="258"/>
      <c r="O313" s="258"/>
      <c r="P313" s="258"/>
      <c r="Q313" s="258"/>
      <c r="R313" s="258"/>
      <c r="S313" s="258"/>
      <c r="T313" s="259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60" t="s">
        <v>132</v>
      </c>
      <c r="AU313" s="260" t="s">
        <v>81</v>
      </c>
      <c r="AV313" s="14" t="s">
        <v>129</v>
      </c>
      <c r="AW313" s="14" t="s">
        <v>32</v>
      </c>
      <c r="AX313" s="14" t="s">
        <v>81</v>
      </c>
      <c r="AY313" s="260" t="s">
        <v>124</v>
      </c>
    </row>
    <row r="314" spans="1:65" s="2" customFormat="1" ht="22.9" customHeight="1">
      <c r="A314" s="37"/>
      <c r="B314" s="38"/>
      <c r="C314" s="210" t="s">
        <v>299</v>
      </c>
      <c r="D314" s="210" t="s">
        <v>125</v>
      </c>
      <c r="E314" s="211" t="s">
        <v>418</v>
      </c>
      <c r="F314" s="212" t="s">
        <v>419</v>
      </c>
      <c r="G314" s="213" t="s">
        <v>242</v>
      </c>
      <c r="H314" s="261"/>
      <c r="I314" s="215"/>
      <c r="J314" s="216">
        <f>ROUND(I314*H314,2)</f>
        <v>0</v>
      </c>
      <c r="K314" s="217"/>
      <c r="L314" s="43"/>
      <c r="M314" s="218" t="s">
        <v>1</v>
      </c>
      <c r="N314" s="219" t="s">
        <v>41</v>
      </c>
      <c r="O314" s="90"/>
      <c r="P314" s="220">
        <f>O314*H314</f>
        <v>0</v>
      </c>
      <c r="Q314" s="220">
        <v>0</v>
      </c>
      <c r="R314" s="220">
        <f>Q314*H314</f>
        <v>0</v>
      </c>
      <c r="S314" s="220">
        <v>0</v>
      </c>
      <c r="T314" s="221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22" t="s">
        <v>200</v>
      </c>
      <c r="AT314" s="222" t="s">
        <v>125</v>
      </c>
      <c r="AU314" s="222" t="s">
        <v>81</v>
      </c>
      <c r="AY314" s="16" t="s">
        <v>124</v>
      </c>
      <c r="BE314" s="223">
        <f>IF(N314="základní",J314,0)</f>
        <v>0</v>
      </c>
      <c r="BF314" s="223">
        <f>IF(N314="snížená",J314,0)</f>
        <v>0</v>
      </c>
      <c r="BG314" s="223">
        <f>IF(N314="zákl. přenesená",J314,0)</f>
        <v>0</v>
      </c>
      <c r="BH314" s="223">
        <f>IF(N314="sníž. přenesená",J314,0)</f>
        <v>0</v>
      </c>
      <c r="BI314" s="223">
        <f>IF(N314="nulová",J314,0)</f>
        <v>0</v>
      </c>
      <c r="BJ314" s="16" t="s">
        <v>81</v>
      </c>
      <c r="BK314" s="223">
        <f>ROUND(I314*H314,2)</f>
        <v>0</v>
      </c>
      <c r="BL314" s="16" t="s">
        <v>200</v>
      </c>
      <c r="BM314" s="222" t="s">
        <v>420</v>
      </c>
    </row>
    <row r="315" spans="1:47" s="2" customFormat="1" ht="12">
      <c r="A315" s="37"/>
      <c r="B315" s="38"/>
      <c r="C315" s="39"/>
      <c r="D315" s="224" t="s">
        <v>130</v>
      </c>
      <c r="E315" s="39"/>
      <c r="F315" s="225" t="s">
        <v>421</v>
      </c>
      <c r="G315" s="39"/>
      <c r="H315" s="39"/>
      <c r="I315" s="226"/>
      <c r="J315" s="39"/>
      <c r="K315" s="39"/>
      <c r="L315" s="43"/>
      <c r="M315" s="227"/>
      <c r="N315" s="228"/>
      <c r="O315" s="90"/>
      <c r="P315" s="90"/>
      <c r="Q315" s="90"/>
      <c r="R315" s="90"/>
      <c r="S315" s="90"/>
      <c r="T315" s="91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T315" s="16" t="s">
        <v>130</v>
      </c>
      <c r="AU315" s="16" t="s">
        <v>81</v>
      </c>
    </row>
    <row r="316" spans="1:63" s="11" customFormat="1" ht="25.9" customHeight="1">
      <c r="A316" s="11"/>
      <c r="B316" s="196"/>
      <c r="C316" s="197"/>
      <c r="D316" s="198" t="s">
        <v>75</v>
      </c>
      <c r="E316" s="199" t="s">
        <v>422</v>
      </c>
      <c r="F316" s="199" t="s">
        <v>423</v>
      </c>
      <c r="G316" s="197"/>
      <c r="H316" s="197"/>
      <c r="I316" s="200"/>
      <c r="J316" s="201">
        <f>BK316</f>
        <v>0</v>
      </c>
      <c r="K316" s="197"/>
      <c r="L316" s="202"/>
      <c r="M316" s="203"/>
      <c r="N316" s="204"/>
      <c r="O316" s="204"/>
      <c r="P316" s="205">
        <f>SUM(P317:P335)</f>
        <v>0</v>
      </c>
      <c r="Q316" s="204"/>
      <c r="R316" s="205">
        <f>SUM(R317:R335)</f>
        <v>0</v>
      </c>
      <c r="S316" s="204"/>
      <c r="T316" s="206">
        <f>SUM(T317:T335)</f>
        <v>0</v>
      </c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R316" s="207" t="s">
        <v>85</v>
      </c>
      <c r="AT316" s="208" t="s">
        <v>75</v>
      </c>
      <c r="AU316" s="208" t="s">
        <v>76</v>
      </c>
      <c r="AY316" s="207" t="s">
        <v>124</v>
      </c>
      <c r="BK316" s="209">
        <f>SUM(BK317:BK335)</f>
        <v>0</v>
      </c>
    </row>
    <row r="317" spans="1:65" s="2" customFormat="1" ht="13.9" customHeight="1">
      <c r="A317" s="37"/>
      <c r="B317" s="38"/>
      <c r="C317" s="210" t="s">
        <v>424</v>
      </c>
      <c r="D317" s="210" t="s">
        <v>125</v>
      </c>
      <c r="E317" s="211" t="s">
        <v>425</v>
      </c>
      <c r="F317" s="212" t="s">
        <v>426</v>
      </c>
      <c r="G317" s="213" t="s">
        <v>138</v>
      </c>
      <c r="H317" s="214">
        <v>26.99</v>
      </c>
      <c r="I317" s="215"/>
      <c r="J317" s="216">
        <f>ROUND(I317*H317,2)</f>
        <v>0</v>
      </c>
      <c r="K317" s="217"/>
      <c r="L317" s="43"/>
      <c r="M317" s="218" t="s">
        <v>1</v>
      </c>
      <c r="N317" s="219" t="s">
        <v>41</v>
      </c>
      <c r="O317" s="90"/>
      <c r="P317" s="220">
        <f>O317*H317</f>
        <v>0</v>
      </c>
      <c r="Q317" s="220">
        <v>0</v>
      </c>
      <c r="R317" s="220">
        <f>Q317*H317</f>
        <v>0</v>
      </c>
      <c r="S317" s="220">
        <v>0</v>
      </c>
      <c r="T317" s="221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22" t="s">
        <v>200</v>
      </c>
      <c r="AT317" s="222" t="s">
        <v>125</v>
      </c>
      <c r="AU317" s="222" t="s">
        <v>81</v>
      </c>
      <c r="AY317" s="16" t="s">
        <v>124</v>
      </c>
      <c r="BE317" s="223">
        <f>IF(N317="základní",J317,0)</f>
        <v>0</v>
      </c>
      <c r="BF317" s="223">
        <f>IF(N317="snížená",J317,0)</f>
        <v>0</v>
      </c>
      <c r="BG317" s="223">
        <f>IF(N317="zákl. přenesená",J317,0)</f>
        <v>0</v>
      </c>
      <c r="BH317" s="223">
        <f>IF(N317="sníž. přenesená",J317,0)</f>
        <v>0</v>
      </c>
      <c r="BI317" s="223">
        <f>IF(N317="nulová",J317,0)</f>
        <v>0</v>
      </c>
      <c r="BJ317" s="16" t="s">
        <v>81</v>
      </c>
      <c r="BK317" s="223">
        <f>ROUND(I317*H317,2)</f>
        <v>0</v>
      </c>
      <c r="BL317" s="16" t="s">
        <v>200</v>
      </c>
      <c r="BM317" s="222" t="s">
        <v>427</v>
      </c>
    </row>
    <row r="318" spans="1:47" s="2" customFormat="1" ht="12">
      <c r="A318" s="37"/>
      <c r="B318" s="38"/>
      <c r="C318" s="39"/>
      <c r="D318" s="224" t="s">
        <v>130</v>
      </c>
      <c r="E318" s="39"/>
      <c r="F318" s="225" t="s">
        <v>428</v>
      </c>
      <c r="G318" s="39"/>
      <c r="H318" s="39"/>
      <c r="I318" s="226"/>
      <c r="J318" s="39"/>
      <c r="K318" s="39"/>
      <c r="L318" s="43"/>
      <c r="M318" s="227"/>
      <c r="N318" s="228"/>
      <c r="O318" s="90"/>
      <c r="P318" s="90"/>
      <c r="Q318" s="90"/>
      <c r="R318" s="90"/>
      <c r="S318" s="90"/>
      <c r="T318" s="91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T318" s="16" t="s">
        <v>130</v>
      </c>
      <c r="AU318" s="16" t="s">
        <v>81</v>
      </c>
    </row>
    <row r="319" spans="1:51" s="13" customFormat="1" ht="12">
      <c r="A319" s="13"/>
      <c r="B319" s="239"/>
      <c r="C319" s="240"/>
      <c r="D319" s="224" t="s">
        <v>132</v>
      </c>
      <c r="E319" s="241" t="s">
        <v>1</v>
      </c>
      <c r="F319" s="242" t="s">
        <v>429</v>
      </c>
      <c r="G319" s="240"/>
      <c r="H319" s="243">
        <v>3.23</v>
      </c>
      <c r="I319" s="244"/>
      <c r="J319" s="240"/>
      <c r="K319" s="240"/>
      <c r="L319" s="245"/>
      <c r="M319" s="246"/>
      <c r="N319" s="247"/>
      <c r="O319" s="247"/>
      <c r="P319" s="247"/>
      <c r="Q319" s="247"/>
      <c r="R319" s="247"/>
      <c r="S319" s="247"/>
      <c r="T319" s="24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9" t="s">
        <v>132</v>
      </c>
      <c r="AU319" s="249" t="s">
        <v>81</v>
      </c>
      <c r="AV319" s="13" t="s">
        <v>85</v>
      </c>
      <c r="AW319" s="13" t="s">
        <v>32</v>
      </c>
      <c r="AX319" s="13" t="s">
        <v>76</v>
      </c>
      <c r="AY319" s="249" t="s">
        <v>124</v>
      </c>
    </row>
    <row r="320" spans="1:51" s="13" customFormat="1" ht="12">
      <c r="A320" s="13"/>
      <c r="B320" s="239"/>
      <c r="C320" s="240"/>
      <c r="D320" s="224" t="s">
        <v>132</v>
      </c>
      <c r="E320" s="241" t="s">
        <v>1</v>
      </c>
      <c r="F320" s="242" t="s">
        <v>430</v>
      </c>
      <c r="G320" s="240"/>
      <c r="H320" s="243">
        <v>23.76</v>
      </c>
      <c r="I320" s="244"/>
      <c r="J320" s="240"/>
      <c r="K320" s="240"/>
      <c r="L320" s="245"/>
      <c r="M320" s="246"/>
      <c r="N320" s="247"/>
      <c r="O320" s="247"/>
      <c r="P320" s="247"/>
      <c r="Q320" s="247"/>
      <c r="R320" s="247"/>
      <c r="S320" s="247"/>
      <c r="T320" s="248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9" t="s">
        <v>132</v>
      </c>
      <c r="AU320" s="249" t="s">
        <v>81</v>
      </c>
      <c r="AV320" s="13" t="s">
        <v>85</v>
      </c>
      <c r="AW320" s="13" t="s">
        <v>32</v>
      </c>
      <c r="AX320" s="13" t="s">
        <v>76</v>
      </c>
      <c r="AY320" s="249" t="s">
        <v>124</v>
      </c>
    </row>
    <row r="321" spans="1:51" s="14" customFormat="1" ht="12">
      <c r="A321" s="14"/>
      <c r="B321" s="250"/>
      <c r="C321" s="251"/>
      <c r="D321" s="224" t="s">
        <v>132</v>
      </c>
      <c r="E321" s="252" t="s">
        <v>1</v>
      </c>
      <c r="F321" s="253" t="s">
        <v>135</v>
      </c>
      <c r="G321" s="251"/>
      <c r="H321" s="254">
        <v>26.990000000000002</v>
      </c>
      <c r="I321" s="255"/>
      <c r="J321" s="251"/>
      <c r="K321" s="251"/>
      <c r="L321" s="256"/>
      <c r="M321" s="257"/>
      <c r="N321" s="258"/>
      <c r="O321" s="258"/>
      <c r="P321" s="258"/>
      <c r="Q321" s="258"/>
      <c r="R321" s="258"/>
      <c r="S321" s="258"/>
      <c r="T321" s="259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60" t="s">
        <v>132</v>
      </c>
      <c r="AU321" s="260" t="s">
        <v>81</v>
      </c>
      <c r="AV321" s="14" t="s">
        <v>129</v>
      </c>
      <c r="AW321" s="14" t="s">
        <v>32</v>
      </c>
      <c r="AX321" s="14" t="s">
        <v>81</v>
      </c>
      <c r="AY321" s="260" t="s">
        <v>124</v>
      </c>
    </row>
    <row r="322" spans="1:65" s="2" customFormat="1" ht="22.9" customHeight="1">
      <c r="A322" s="37"/>
      <c r="B322" s="38"/>
      <c r="C322" s="210" t="s">
        <v>304</v>
      </c>
      <c r="D322" s="210" t="s">
        <v>125</v>
      </c>
      <c r="E322" s="211" t="s">
        <v>431</v>
      </c>
      <c r="F322" s="212" t="s">
        <v>432</v>
      </c>
      <c r="G322" s="213" t="s">
        <v>138</v>
      </c>
      <c r="H322" s="214">
        <v>224.99</v>
      </c>
      <c r="I322" s="215"/>
      <c r="J322" s="216">
        <f>ROUND(I322*H322,2)</f>
        <v>0</v>
      </c>
      <c r="K322" s="217"/>
      <c r="L322" s="43"/>
      <c r="M322" s="218" t="s">
        <v>1</v>
      </c>
      <c r="N322" s="219" t="s">
        <v>41</v>
      </c>
      <c r="O322" s="90"/>
      <c r="P322" s="220">
        <f>O322*H322</f>
        <v>0</v>
      </c>
      <c r="Q322" s="220">
        <v>0</v>
      </c>
      <c r="R322" s="220">
        <f>Q322*H322</f>
        <v>0</v>
      </c>
      <c r="S322" s="220">
        <v>0</v>
      </c>
      <c r="T322" s="221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22" t="s">
        <v>200</v>
      </c>
      <c r="AT322" s="222" t="s">
        <v>125</v>
      </c>
      <c r="AU322" s="222" t="s">
        <v>81</v>
      </c>
      <c r="AY322" s="16" t="s">
        <v>124</v>
      </c>
      <c r="BE322" s="223">
        <f>IF(N322="základní",J322,0)</f>
        <v>0</v>
      </c>
      <c r="BF322" s="223">
        <f>IF(N322="snížená",J322,0)</f>
        <v>0</v>
      </c>
      <c r="BG322" s="223">
        <f>IF(N322="zákl. přenesená",J322,0)</f>
        <v>0</v>
      </c>
      <c r="BH322" s="223">
        <f>IF(N322="sníž. přenesená",J322,0)</f>
        <v>0</v>
      </c>
      <c r="BI322" s="223">
        <f>IF(N322="nulová",J322,0)</f>
        <v>0</v>
      </c>
      <c r="BJ322" s="16" t="s">
        <v>81</v>
      </c>
      <c r="BK322" s="223">
        <f>ROUND(I322*H322,2)</f>
        <v>0</v>
      </c>
      <c r="BL322" s="16" t="s">
        <v>200</v>
      </c>
      <c r="BM322" s="222" t="s">
        <v>433</v>
      </c>
    </row>
    <row r="323" spans="1:47" s="2" customFormat="1" ht="12">
      <c r="A323" s="37"/>
      <c r="B323" s="38"/>
      <c r="C323" s="39"/>
      <c r="D323" s="224" t="s">
        <v>130</v>
      </c>
      <c r="E323" s="39"/>
      <c r="F323" s="225" t="s">
        <v>434</v>
      </c>
      <c r="G323" s="39"/>
      <c r="H323" s="39"/>
      <c r="I323" s="226"/>
      <c r="J323" s="39"/>
      <c r="K323" s="39"/>
      <c r="L323" s="43"/>
      <c r="M323" s="227"/>
      <c r="N323" s="228"/>
      <c r="O323" s="90"/>
      <c r="P323" s="90"/>
      <c r="Q323" s="90"/>
      <c r="R323" s="90"/>
      <c r="S323" s="90"/>
      <c r="T323" s="91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T323" s="16" t="s">
        <v>130</v>
      </c>
      <c r="AU323" s="16" t="s">
        <v>81</v>
      </c>
    </row>
    <row r="324" spans="1:51" s="13" customFormat="1" ht="12">
      <c r="A324" s="13"/>
      <c r="B324" s="239"/>
      <c r="C324" s="240"/>
      <c r="D324" s="224" t="s">
        <v>132</v>
      </c>
      <c r="E324" s="241" t="s">
        <v>1</v>
      </c>
      <c r="F324" s="242" t="s">
        <v>429</v>
      </c>
      <c r="G324" s="240"/>
      <c r="H324" s="243">
        <v>3.23</v>
      </c>
      <c r="I324" s="244"/>
      <c r="J324" s="240"/>
      <c r="K324" s="240"/>
      <c r="L324" s="245"/>
      <c r="M324" s="246"/>
      <c r="N324" s="247"/>
      <c r="O324" s="247"/>
      <c r="P324" s="247"/>
      <c r="Q324" s="247"/>
      <c r="R324" s="247"/>
      <c r="S324" s="247"/>
      <c r="T324" s="248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9" t="s">
        <v>132</v>
      </c>
      <c r="AU324" s="249" t="s">
        <v>81</v>
      </c>
      <c r="AV324" s="13" t="s">
        <v>85</v>
      </c>
      <c r="AW324" s="13" t="s">
        <v>32</v>
      </c>
      <c r="AX324" s="13" t="s">
        <v>76</v>
      </c>
      <c r="AY324" s="249" t="s">
        <v>124</v>
      </c>
    </row>
    <row r="325" spans="1:51" s="13" customFormat="1" ht="12">
      <c r="A325" s="13"/>
      <c r="B325" s="239"/>
      <c r="C325" s="240"/>
      <c r="D325" s="224" t="s">
        <v>132</v>
      </c>
      <c r="E325" s="241" t="s">
        <v>1</v>
      </c>
      <c r="F325" s="242" t="s">
        <v>430</v>
      </c>
      <c r="G325" s="240"/>
      <c r="H325" s="243">
        <v>23.76</v>
      </c>
      <c r="I325" s="244"/>
      <c r="J325" s="240"/>
      <c r="K325" s="240"/>
      <c r="L325" s="245"/>
      <c r="M325" s="246"/>
      <c r="N325" s="247"/>
      <c r="O325" s="247"/>
      <c r="P325" s="247"/>
      <c r="Q325" s="247"/>
      <c r="R325" s="247"/>
      <c r="S325" s="247"/>
      <c r="T325" s="248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9" t="s">
        <v>132</v>
      </c>
      <c r="AU325" s="249" t="s">
        <v>81</v>
      </c>
      <c r="AV325" s="13" t="s">
        <v>85</v>
      </c>
      <c r="AW325" s="13" t="s">
        <v>32</v>
      </c>
      <c r="AX325" s="13" t="s">
        <v>76</v>
      </c>
      <c r="AY325" s="249" t="s">
        <v>124</v>
      </c>
    </row>
    <row r="326" spans="1:51" s="13" customFormat="1" ht="12">
      <c r="A326" s="13"/>
      <c r="B326" s="239"/>
      <c r="C326" s="240"/>
      <c r="D326" s="224" t="s">
        <v>132</v>
      </c>
      <c r="E326" s="241" t="s">
        <v>1</v>
      </c>
      <c r="F326" s="242" t="s">
        <v>435</v>
      </c>
      <c r="G326" s="240"/>
      <c r="H326" s="243">
        <v>174</v>
      </c>
      <c r="I326" s="244"/>
      <c r="J326" s="240"/>
      <c r="K326" s="240"/>
      <c r="L326" s="245"/>
      <c r="M326" s="246"/>
      <c r="N326" s="247"/>
      <c r="O326" s="247"/>
      <c r="P326" s="247"/>
      <c r="Q326" s="247"/>
      <c r="R326" s="247"/>
      <c r="S326" s="247"/>
      <c r="T326" s="24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9" t="s">
        <v>132</v>
      </c>
      <c r="AU326" s="249" t="s">
        <v>81</v>
      </c>
      <c r="AV326" s="13" t="s">
        <v>85</v>
      </c>
      <c r="AW326" s="13" t="s">
        <v>32</v>
      </c>
      <c r="AX326" s="13" t="s">
        <v>76</v>
      </c>
      <c r="AY326" s="249" t="s">
        <v>124</v>
      </c>
    </row>
    <row r="327" spans="1:51" s="13" customFormat="1" ht="12">
      <c r="A327" s="13"/>
      <c r="B327" s="239"/>
      <c r="C327" s="240"/>
      <c r="D327" s="224" t="s">
        <v>132</v>
      </c>
      <c r="E327" s="241" t="s">
        <v>1</v>
      </c>
      <c r="F327" s="242" t="s">
        <v>436</v>
      </c>
      <c r="G327" s="240"/>
      <c r="H327" s="243">
        <v>24</v>
      </c>
      <c r="I327" s="244"/>
      <c r="J327" s="240"/>
      <c r="K327" s="240"/>
      <c r="L327" s="245"/>
      <c r="M327" s="246"/>
      <c r="N327" s="247"/>
      <c r="O327" s="247"/>
      <c r="P327" s="247"/>
      <c r="Q327" s="247"/>
      <c r="R327" s="247"/>
      <c r="S327" s="247"/>
      <c r="T327" s="248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9" t="s">
        <v>132</v>
      </c>
      <c r="AU327" s="249" t="s">
        <v>81</v>
      </c>
      <c r="AV327" s="13" t="s">
        <v>85</v>
      </c>
      <c r="AW327" s="13" t="s">
        <v>32</v>
      </c>
      <c r="AX327" s="13" t="s">
        <v>76</v>
      </c>
      <c r="AY327" s="249" t="s">
        <v>124</v>
      </c>
    </row>
    <row r="328" spans="1:51" s="14" customFormat="1" ht="12">
      <c r="A328" s="14"/>
      <c r="B328" s="250"/>
      <c r="C328" s="251"/>
      <c r="D328" s="224" t="s">
        <v>132</v>
      </c>
      <c r="E328" s="252" t="s">
        <v>1</v>
      </c>
      <c r="F328" s="253" t="s">
        <v>135</v>
      </c>
      <c r="G328" s="251"/>
      <c r="H328" s="254">
        <v>224.99</v>
      </c>
      <c r="I328" s="255"/>
      <c r="J328" s="251"/>
      <c r="K328" s="251"/>
      <c r="L328" s="256"/>
      <c r="M328" s="257"/>
      <c r="N328" s="258"/>
      <c r="O328" s="258"/>
      <c r="P328" s="258"/>
      <c r="Q328" s="258"/>
      <c r="R328" s="258"/>
      <c r="S328" s="258"/>
      <c r="T328" s="259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60" t="s">
        <v>132</v>
      </c>
      <c r="AU328" s="260" t="s">
        <v>81</v>
      </c>
      <c r="AV328" s="14" t="s">
        <v>129</v>
      </c>
      <c r="AW328" s="14" t="s">
        <v>32</v>
      </c>
      <c r="AX328" s="14" t="s">
        <v>81</v>
      </c>
      <c r="AY328" s="260" t="s">
        <v>124</v>
      </c>
    </row>
    <row r="329" spans="1:65" s="2" customFormat="1" ht="22.9" customHeight="1">
      <c r="A329" s="37"/>
      <c r="B329" s="38"/>
      <c r="C329" s="210" t="s">
        <v>437</v>
      </c>
      <c r="D329" s="210" t="s">
        <v>125</v>
      </c>
      <c r="E329" s="211" t="s">
        <v>438</v>
      </c>
      <c r="F329" s="212" t="s">
        <v>439</v>
      </c>
      <c r="G329" s="213" t="s">
        <v>138</v>
      </c>
      <c r="H329" s="214">
        <v>224.99</v>
      </c>
      <c r="I329" s="215"/>
      <c r="J329" s="216">
        <f>ROUND(I329*H329,2)</f>
        <v>0</v>
      </c>
      <c r="K329" s="217"/>
      <c r="L329" s="43"/>
      <c r="M329" s="218" t="s">
        <v>1</v>
      </c>
      <c r="N329" s="219" t="s">
        <v>41</v>
      </c>
      <c r="O329" s="90"/>
      <c r="P329" s="220">
        <f>O329*H329</f>
        <v>0</v>
      </c>
      <c r="Q329" s="220">
        <v>0</v>
      </c>
      <c r="R329" s="220">
        <f>Q329*H329</f>
        <v>0</v>
      </c>
      <c r="S329" s="220">
        <v>0</v>
      </c>
      <c r="T329" s="221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22" t="s">
        <v>200</v>
      </c>
      <c r="AT329" s="222" t="s">
        <v>125</v>
      </c>
      <c r="AU329" s="222" t="s">
        <v>81</v>
      </c>
      <c r="AY329" s="16" t="s">
        <v>124</v>
      </c>
      <c r="BE329" s="223">
        <f>IF(N329="základní",J329,0)</f>
        <v>0</v>
      </c>
      <c r="BF329" s="223">
        <f>IF(N329="snížená",J329,0)</f>
        <v>0</v>
      </c>
      <c r="BG329" s="223">
        <f>IF(N329="zákl. přenesená",J329,0)</f>
        <v>0</v>
      </c>
      <c r="BH329" s="223">
        <f>IF(N329="sníž. přenesená",J329,0)</f>
        <v>0</v>
      </c>
      <c r="BI329" s="223">
        <f>IF(N329="nulová",J329,0)</f>
        <v>0</v>
      </c>
      <c r="BJ329" s="16" t="s">
        <v>81</v>
      </c>
      <c r="BK329" s="223">
        <f>ROUND(I329*H329,2)</f>
        <v>0</v>
      </c>
      <c r="BL329" s="16" t="s">
        <v>200</v>
      </c>
      <c r="BM329" s="222" t="s">
        <v>440</v>
      </c>
    </row>
    <row r="330" spans="1:47" s="2" customFormat="1" ht="12">
      <c r="A330" s="37"/>
      <c r="B330" s="38"/>
      <c r="C330" s="39"/>
      <c r="D330" s="224" t="s">
        <v>130</v>
      </c>
      <c r="E330" s="39"/>
      <c r="F330" s="225" t="s">
        <v>441</v>
      </c>
      <c r="G330" s="39"/>
      <c r="H330" s="39"/>
      <c r="I330" s="226"/>
      <c r="J330" s="39"/>
      <c r="K330" s="39"/>
      <c r="L330" s="43"/>
      <c r="M330" s="227"/>
      <c r="N330" s="228"/>
      <c r="O330" s="90"/>
      <c r="P330" s="90"/>
      <c r="Q330" s="90"/>
      <c r="R330" s="90"/>
      <c r="S330" s="90"/>
      <c r="T330" s="91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T330" s="16" t="s">
        <v>130</v>
      </c>
      <c r="AU330" s="16" t="s">
        <v>81</v>
      </c>
    </row>
    <row r="331" spans="1:51" s="13" customFormat="1" ht="12">
      <c r="A331" s="13"/>
      <c r="B331" s="239"/>
      <c r="C331" s="240"/>
      <c r="D331" s="224" t="s">
        <v>132</v>
      </c>
      <c r="E331" s="241" t="s">
        <v>1</v>
      </c>
      <c r="F331" s="242" t="s">
        <v>429</v>
      </c>
      <c r="G331" s="240"/>
      <c r="H331" s="243">
        <v>3.23</v>
      </c>
      <c r="I331" s="244"/>
      <c r="J331" s="240"/>
      <c r="K331" s="240"/>
      <c r="L331" s="245"/>
      <c r="M331" s="246"/>
      <c r="N331" s="247"/>
      <c r="O331" s="247"/>
      <c r="P331" s="247"/>
      <c r="Q331" s="247"/>
      <c r="R331" s="247"/>
      <c r="S331" s="247"/>
      <c r="T331" s="248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9" t="s">
        <v>132</v>
      </c>
      <c r="AU331" s="249" t="s">
        <v>81</v>
      </c>
      <c r="AV331" s="13" t="s">
        <v>85</v>
      </c>
      <c r="AW331" s="13" t="s">
        <v>32</v>
      </c>
      <c r="AX331" s="13" t="s">
        <v>76</v>
      </c>
      <c r="AY331" s="249" t="s">
        <v>124</v>
      </c>
    </row>
    <row r="332" spans="1:51" s="13" customFormat="1" ht="12">
      <c r="A332" s="13"/>
      <c r="B332" s="239"/>
      <c r="C332" s="240"/>
      <c r="D332" s="224" t="s">
        <v>132</v>
      </c>
      <c r="E332" s="241" t="s">
        <v>1</v>
      </c>
      <c r="F332" s="242" t="s">
        <v>430</v>
      </c>
      <c r="G332" s="240"/>
      <c r="H332" s="243">
        <v>23.76</v>
      </c>
      <c r="I332" s="244"/>
      <c r="J332" s="240"/>
      <c r="K332" s="240"/>
      <c r="L332" s="245"/>
      <c r="M332" s="246"/>
      <c r="N332" s="247"/>
      <c r="O332" s="247"/>
      <c r="P332" s="247"/>
      <c r="Q332" s="247"/>
      <c r="R332" s="247"/>
      <c r="S332" s="247"/>
      <c r="T332" s="248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9" t="s">
        <v>132</v>
      </c>
      <c r="AU332" s="249" t="s">
        <v>81</v>
      </c>
      <c r="AV332" s="13" t="s">
        <v>85</v>
      </c>
      <c r="AW332" s="13" t="s">
        <v>32</v>
      </c>
      <c r="AX332" s="13" t="s">
        <v>76</v>
      </c>
      <c r="AY332" s="249" t="s">
        <v>124</v>
      </c>
    </row>
    <row r="333" spans="1:51" s="13" customFormat="1" ht="12">
      <c r="A333" s="13"/>
      <c r="B333" s="239"/>
      <c r="C333" s="240"/>
      <c r="D333" s="224" t="s">
        <v>132</v>
      </c>
      <c r="E333" s="241" t="s">
        <v>1</v>
      </c>
      <c r="F333" s="242" t="s">
        <v>435</v>
      </c>
      <c r="G333" s="240"/>
      <c r="H333" s="243">
        <v>174</v>
      </c>
      <c r="I333" s="244"/>
      <c r="J333" s="240"/>
      <c r="K333" s="240"/>
      <c r="L333" s="245"/>
      <c r="M333" s="246"/>
      <c r="N333" s="247"/>
      <c r="O333" s="247"/>
      <c r="P333" s="247"/>
      <c r="Q333" s="247"/>
      <c r="R333" s="247"/>
      <c r="S333" s="247"/>
      <c r="T333" s="248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9" t="s">
        <v>132</v>
      </c>
      <c r="AU333" s="249" t="s">
        <v>81</v>
      </c>
      <c r="AV333" s="13" t="s">
        <v>85</v>
      </c>
      <c r="AW333" s="13" t="s">
        <v>32</v>
      </c>
      <c r="AX333" s="13" t="s">
        <v>76</v>
      </c>
      <c r="AY333" s="249" t="s">
        <v>124</v>
      </c>
    </row>
    <row r="334" spans="1:51" s="13" customFormat="1" ht="12">
      <c r="A334" s="13"/>
      <c r="B334" s="239"/>
      <c r="C334" s="240"/>
      <c r="D334" s="224" t="s">
        <v>132</v>
      </c>
      <c r="E334" s="241" t="s">
        <v>1</v>
      </c>
      <c r="F334" s="242" t="s">
        <v>436</v>
      </c>
      <c r="G334" s="240"/>
      <c r="H334" s="243">
        <v>24</v>
      </c>
      <c r="I334" s="244"/>
      <c r="J334" s="240"/>
      <c r="K334" s="240"/>
      <c r="L334" s="245"/>
      <c r="M334" s="246"/>
      <c r="N334" s="247"/>
      <c r="O334" s="247"/>
      <c r="P334" s="247"/>
      <c r="Q334" s="247"/>
      <c r="R334" s="247"/>
      <c r="S334" s="247"/>
      <c r="T334" s="248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9" t="s">
        <v>132</v>
      </c>
      <c r="AU334" s="249" t="s">
        <v>81</v>
      </c>
      <c r="AV334" s="13" t="s">
        <v>85</v>
      </c>
      <c r="AW334" s="13" t="s">
        <v>32</v>
      </c>
      <c r="AX334" s="13" t="s">
        <v>76</v>
      </c>
      <c r="AY334" s="249" t="s">
        <v>124</v>
      </c>
    </row>
    <row r="335" spans="1:51" s="14" customFormat="1" ht="12">
      <c r="A335" s="14"/>
      <c r="B335" s="250"/>
      <c r="C335" s="251"/>
      <c r="D335" s="224" t="s">
        <v>132</v>
      </c>
      <c r="E335" s="252" t="s">
        <v>1</v>
      </c>
      <c r="F335" s="253" t="s">
        <v>135</v>
      </c>
      <c r="G335" s="251"/>
      <c r="H335" s="254">
        <v>224.99</v>
      </c>
      <c r="I335" s="255"/>
      <c r="J335" s="251"/>
      <c r="K335" s="251"/>
      <c r="L335" s="256"/>
      <c r="M335" s="273"/>
      <c r="N335" s="274"/>
      <c r="O335" s="274"/>
      <c r="P335" s="274"/>
      <c r="Q335" s="274"/>
      <c r="R335" s="274"/>
      <c r="S335" s="274"/>
      <c r="T335" s="275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60" t="s">
        <v>132</v>
      </c>
      <c r="AU335" s="260" t="s">
        <v>81</v>
      </c>
      <c r="AV335" s="14" t="s">
        <v>129</v>
      </c>
      <c r="AW335" s="14" t="s">
        <v>32</v>
      </c>
      <c r="AX335" s="14" t="s">
        <v>81</v>
      </c>
      <c r="AY335" s="260" t="s">
        <v>124</v>
      </c>
    </row>
    <row r="336" spans="1:31" s="2" customFormat="1" ht="6.95" customHeight="1">
      <c r="A336" s="37"/>
      <c r="B336" s="65"/>
      <c r="C336" s="66"/>
      <c r="D336" s="66"/>
      <c r="E336" s="66"/>
      <c r="F336" s="66"/>
      <c r="G336" s="66"/>
      <c r="H336" s="66"/>
      <c r="I336" s="66"/>
      <c r="J336" s="66"/>
      <c r="K336" s="66"/>
      <c r="L336" s="43"/>
      <c r="M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</row>
  </sheetData>
  <sheetProtection password="CC35" sheet="1" objects="1" scenarios="1" formatColumns="0" formatRows="0" autoFilter="0"/>
  <autoFilter ref="C127:K335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7109375" style="1" hidden="1" customWidth="1"/>
    <col min="14" max="14" width="8.85156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8.8515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87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85</v>
      </c>
    </row>
    <row r="4" spans="2:46" s="1" customFormat="1" ht="24.95" customHeight="1">
      <c r="B4" s="19"/>
      <c r="D4" s="137" t="s">
        <v>88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4.5" customHeight="1">
      <c r="B7" s="19"/>
      <c r="E7" s="140" t="str">
        <f>'Rekapitulace stavby'!K6</f>
        <v>ZŠ Komenského, F-M- výměna rozvodů vodovodu a kanalizace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89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4.5" customHeight="1">
      <c r="A9" s="37"/>
      <c r="B9" s="43"/>
      <c r="C9" s="37"/>
      <c r="D9" s="37"/>
      <c r="E9" s="141" t="s">
        <v>442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26. 4. 2021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ROUND(J127,2)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ROUND((SUM(BE127:BE298)),2)</f>
        <v>0</v>
      </c>
      <c r="G33" s="37"/>
      <c r="H33" s="37"/>
      <c r="I33" s="154">
        <v>0.21</v>
      </c>
      <c r="J33" s="153">
        <f>ROUND(((SUM(BE127:BE298))*I33),2)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42</v>
      </c>
      <c r="F34" s="153">
        <f>ROUND((SUM(BF127:BF298)),2)</f>
        <v>0</v>
      </c>
      <c r="G34" s="37"/>
      <c r="H34" s="37"/>
      <c r="I34" s="154">
        <v>0.15</v>
      </c>
      <c r="J34" s="153">
        <f>ROUND(((SUM(BF127:BF298))*I34),2)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43</v>
      </c>
      <c r="F35" s="153">
        <f>ROUND((SUM(BG127:BG298)),2)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44</v>
      </c>
      <c r="F36" s="153">
        <f>ROUND((SUM(BH127:BH298)),2)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45</v>
      </c>
      <c r="F37" s="153">
        <f>ROUND((SUM(BI127:BI298)),2)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 hidden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92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4.5" customHeight="1" hidden="1">
      <c r="A85" s="37"/>
      <c r="B85" s="38"/>
      <c r="C85" s="39"/>
      <c r="D85" s="39"/>
      <c r="E85" s="173" t="str">
        <f>E7</f>
        <v>ZŠ Komenského, F-M- výměna rozvodů vodovodu a kanalizace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 hidden="1">
      <c r="A86" s="37"/>
      <c r="B86" s="38"/>
      <c r="C86" s="31" t="s">
        <v>89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4.5" customHeight="1" hidden="1">
      <c r="A87" s="37"/>
      <c r="B87" s="38"/>
      <c r="C87" s="39"/>
      <c r="D87" s="39"/>
      <c r="E87" s="75" t="str">
        <f>E9</f>
        <v>2 - ZŠ Komenského, F-M - bezbarierové WC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 hidden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 hidden="1">
      <c r="A89" s="37"/>
      <c r="B89" s="38"/>
      <c r="C89" s="31" t="s">
        <v>20</v>
      </c>
      <c r="D89" s="39"/>
      <c r="E89" s="39"/>
      <c r="F89" s="26" t="str">
        <f>F12</f>
        <v>F-M</v>
      </c>
      <c r="G89" s="39"/>
      <c r="H89" s="39"/>
      <c r="I89" s="31" t="s">
        <v>22</v>
      </c>
      <c r="J89" s="78" t="str">
        <f>IF(J12="","",J12)</f>
        <v>26. 4. 2021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4.9" customHeight="1" hidden="1">
      <c r="A91" s="37"/>
      <c r="B91" s="38"/>
      <c r="C91" s="31" t="s">
        <v>24</v>
      </c>
      <c r="D91" s="39"/>
      <c r="E91" s="39"/>
      <c r="F91" s="26" t="str">
        <f>E15</f>
        <v>ZŠ Komenského, F-M</v>
      </c>
      <c r="G91" s="39"/>
      <c r="H91" s="39"/>
      <c r="I91" s="31" t="s">
        <v>30</v>
      </c>
      <c r="J91" s="35" t="str">
        <f>E21</f>
        <v>Ing. Miloslav Klich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4.9" customHeight="1" hidden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Johančíková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 hidden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 hidden="1">
      <c r="A94" s="37"/>
      <c r="B94" s="38"/>
      <c r="C94" s="174" t="s">
        <v>93</v>
      </c>
      <c r="D94" s="175"/>
      <c r="E94" s="175"/>
      <c r="F94" s="175"/>
      <c r="G94" s="175"/>
      <c r="H94" s="175"/>
      <c r="I94" s="175"/>
      <c r="J94" s="176" t="s">
        <v>94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 hidden="1">
      <c r="A96" s="37"/>
      <c r="B96" s="38"/>
      <c r="C96" s="177" t="s">
        <v>95</v>
      </c>
      <c r="D96" s="39"/>
      <c r="E96" s="39"/>
      <c r="F96" s="39"/>
      <c r="G96" s="39"/>
      <c r="H96" s="39"/>
      <c r="I96" s="39"/>
      <c r="J96" s="109">
        <f>J127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96</v>
      </c>
    </row>
    <row r="97" spans="1:31" s="9" customFormat="1" ht="24.95" customHeight="1" hidden="1">
      <c r="A97" s="9"/>
      <c r="B97" s="178"/>
      <c r="C97" s="179"/>
      <c r="D97" s="180" t="s">
        <v>97</v>
      </c>
      <c r="E97" s="181"/>
      <c r="F97" s="181"/>
      <c r="G97" s="181"/>
      <c r="H97" s="181"/>
      <c r="I97" s="181"/>
      <c r="J97" s="182">
        <f>J128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 hidden="1">
      <c r="A98" s="9"/>
      <c r="B98" s="178"/>
      <c r="C98" s="179"/>
      <c r="D98" s="180" t="s">
        <v>98</v>
      </c>
      <c r="E98" s="181"/>
      <c r="F98" s="181"/>
      <c r="G98" s="181"/>
      <c r="H98" s="181"/>
      <c r="I98" s="181"/>
      <c r="J98" s="182">
        <f>J133</f>
        <v>0</v>
      </c>
      <c r="K98" s="179"/>
      <c r="L98" s="18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 hidden="1">
      <c r="A99" s="9"/>
      <c r="B99" s="178"/>
      <c r="C99" s="179"/>
      <c r="D99" s="180" t="s">
        <v>99</v>
      </c>
      <c r="E99" s="181"/>
      <c r="F99" s="181"/>
      <c r="G99" s="181"/>
      <c r="H99" s="181"/>
      <c r="I99" s="181"/>
      <c r="J99" s="182">
        <f>J149</f>
        <v>0</v>
      </c>
      <c r="K99" s="179"/>
      <c r="L99" s="18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 hidden="1">
      <c r="A100" s="9"/>
      <c r="B100" s="178"/>
      <c r="C100" s="179"/>
      <c r="D100" s="180" t="s">
        <v>102</v>
      </c>
      <c r="E100" s="181"/>
      <c r="F100" s="181"/>
      <c r="G100" s="181"/>
      <c r="H100" s="181"/>
      <c r="I100" s="181"/>
      <c r="J100" s="182">
        <f>J173</f>
        <v>0</v>
      </c>
      <c r="K100" s="179"/>
      <c r="L100" s="18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 hidden="1">
      <c r="A101" s="9"/>
      <c r="B101" s="178"/>
      <c r="C101" s="179"/>
      <c r="D101" s="180" t="s">
        <v>101</v>
      </c>
      <c r="E101" s="181"/>
      <c r="F101" s="181"/>
      <c r="G101" s="181"/>
      <c r="H101" s="181"/>
      <c r="I101" s="181"/>
      <c r="J101" s="182">
        <f>J176</f>
        <v>0</v>
      </c>
      <c r="K101" s="179"/>
      <c r="L101" s="18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 hidden="1">
      <c r="A102" s="9"/>
      <c r="B102" s="178"/>
      <c r="C102" s="179"/>
      <c r="D102" s="180" t="s">
        <v>103</v>
      </c>
      <c r="E102" s="181"/>
      <c r="F102" s="181"/>
      <c r="G102" s="181"/>
      <c r="H102" s="181"/>
      <c r="I102" s="181"/>
      <c r="J102" s="182">
        <f>J187</f>
        <v>0</v>
      </c>
      <c r="K102" s="179"/>
      <c r="L102" s="18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 hidden="1">
      <c r="A103" s="9"/>
      <c r="B103" s="178"/>
      <c r="C103" s="179"/>
      <c r="D103" s="180" t="s">
        <v>104</v>
      </c>
      <c r="E103" s="181"/>
      <c r="F103" s="181"/>
      <c r="G103" s="181"/>
      <c r="H103" s="181"/>
      <c r="I103" s="181"/>
      <c r="J103" s="182">
        <f>J198</f>
        <v>0</v>
      </c>
      <c r="K103" s="179"/>
      <c r="L103" s="18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 hidden="1">
      <c r="A104" s="9"/>
      <c r="B104" s="178"/>
      <c r="C104" s="179"/>
      <c r="D104" s="180" t="s">
        <v>105</v>
      </c>
      <c r="E104" s="181"/>
      <c r="F104" s="181"/>
      <c r="G104" s="181"/>
      <c r="H104" s="181"/>
      <c r="I104" s="181"/>
      <c r="J104" s="182">
        <f>J219</f>
        <v>0</v>
      </c>
      <c r="K104" s="179"/>
      <c r="L104" s="18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 hidden="1">
      <c r="A105" s="9"/>
      <c r="B105" s="178"/>
      <c r="C105" s="179"/>
      <c r="D105" s="180" t="s">
        <v>443</v>
      </c>
      <c r="E105" s="181"/>
      <c r="F105" s="181"/>
      <c r="G105" s="181"/>
      <c r="H105" s="181"/>
      <c r="I105" s="181"/>
      <c r="J105" s="182">
        <f>J259</f>
        <v>0</v>
      </c>
      <c r="K105" s="179"/>
      <c r="L105" s="18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 hidden="1">
      <c r="A106" s="9"/>
      <c r="B106" s="178"/>
      <c r="C106" s="179"/>
      <c r="D106" s="180" t="s">
        <v>107</v>
      </c>
      <c r="E106" s="181"/>
      <c r="F106" s="181"/>
      <c r="G106" s="181"/>
      <c r="H106" s="181"/>
      <c r="I106" s="181"/>
      <c r="J106" s="182">
        <f>J270</f>
        <v>0</v>
      </c>
      <c r="K106" s="179"/>
      <c r="L106" s="183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 hidden="1">
      <c r="A107" s="9"/>
      <c r="B107" s="178"/>
      <c r="C107" s="179"/>
      <c r="D107" s="180" t="s">
        <v>108</v>
      </c>
      <c r="E107" s="181"/>
      <c r="F107" s="181"/>
      <c r="G107" s="181"/>
      <c r="H107" s="181"/>
      <c r="I107" s="181"/>
      <c r="J107" s="182">
        <f>J286</f>
        <v>0</v>
      </c>
      <c r="K107" s="179"/>
      <c r="L107" s="183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2" customFormat="1" ht="21.8" customHeight="1" hidden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 hidden="1">
      <c r="A109" s="37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ht="12" hidden="1"/>
    <row r="111" ht="12" hidden="1"/>
    <row r="112" ht="12" hidden="1"/>
    <row r="113" spans="1:31" s="2" customFormat="1" ht="6.95" customHeight="1">
      <c r="A113" s="37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4.95" customHeight="1">
      <c r="A114" s="37"/>
      <c r="B114" s="38"/>
      <c r="C114" s="22" t="s">
        <v>109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16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4.5" customHeight="1">
      <c r="A117" s="37"/>
      <c r="B117" s="38"/>
      <c r="C117" s="39"/>
      <c r="D117" s="39"/>
      <c r="E117" s="173" t="str">
        <f>E7</f>
        <v>ZŠ Komenského, F-M- výměna rozvodů vodovodu a kanalizace</v>
      </c>
      <c r="F117" s="31"/>
      <c r="G117" s="31"/>
      <c r="H117" s="31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89</v>
      </c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4.5" customHeight="1">
      <c r="A119" s="37"/>
      <c r="B119" s="38"/>
      <c r="C119" s="39"/>
      <c r="D119" s="39"/>
      <c r="E119" s="75" t="str">
        <f>E9</f>
        <v>2 - ZŠ Komenského, F-M - bezbarierové WC</v>
      </c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2" customHeight="1">
      <c r="A121" s="37"/>
      <c r="B121" s="38"/>
      <c r="C121" s="31" t="s">
        <v>20</v>
      </c>
      <c r="D121" s="39"/>
      <c r="E121" s="39"/>
      <c r="F121" s="26" t="str">
        <f>F12</f>
        <v>F-M</v>
      </c>
      <c r="G121" s="39"/>
      <c r="H121" s="39"/>
      <c r="I121" s="31" t="s">
        <v>22</v>
      </c>
      <c r="J121" s="78" t="str">
        <f>IF(J12="","",J12)</f>
        <v>26. 4. 2021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4.9" customHeight="1">
      <c r="A123" s="37"/>
      <c r="B123" s="38"/>
      <c r="C123" s="31" t="s">
        <v>24</v>
      </c>
      <c r="D123" s="39"/>
      <c r="E123" s="39"/>
      <c r="F123" s="26" t="str">
        <f>E15</f>
        <v>ZŠ Komenského, F-M</v>
      </c>
      <c r="G123" s="39"/>
      <c r="H123" s="39"/>
      <c r="I123" s="31" t="s">
        <v>30</v>
      </c>
      <c r="J123" s="35" t="str">
        <f>E21</f>
        <v>Ing. Miloslav Klich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4.9" customHeight="1">
      <c r="A124" s="37"/>
      <c r="B124" s="38"/>
      <c r="C124" s="31" t="s">
        <v>28</v>
      </c>
      <c r="D124" s="39"/>
      <c r="E124" s="39"/>
      <c r="F124" s="26" t="str">
        <f>IF(E18="","",E18)</f>
        <v>Vyplň údaj</v>
      </c>
      <c r="G124" s="39"/>
      <c r="H124" s="39"/>
      <c r="I124" s="31" t="s">
        <v>33</v>
      </c>
      <c r="J124" s="35" t="str">
        <f>E24</f>
        <v>Johančíková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0.3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10" customFormat="1" ht="29.25" customHeight="1">
      <c r="A126" s="184"/>
      <c r="B126" s="185"/>
      <c r="C126" s="186" t="s">
        <v>110</v>
      </c>
      <c r="D126" s="187" t="s">
        <v>61</v>
      </c>
      <c r="E126" s="187" t="s">
        <v>57</v>
      </c>
      <c r="F126" s="187" t="s">
        <v>58</v>
      </c>
      <c r="G126" s="187" t="s">
        <v>111</v>
      </c>
      <c r="H126" s="187" t="s">
        <v>112</v>
      </c>
      <c r="I126" s="187" t="s">
        <v>113</v>
      </c>
      <c r="J126" s="188" t="s">
        <v>94</v>
      </c>
      <c r="K126" s="189" t="s">
        <v>114</v>
      </c>
      <c r="L126" s="190"/>
      <c r="M126" s="99" t="s">
        <v>1</v>
      </c>
      <c r="N126" s="100" t="s">
        <v>40</v>
      </c>
      <c r="O126" s="100" t="s">
        <v>115</v>
      </c>
      <c r="P126" s="100" t="s">
        <v>116</v>
      </c>
      <c r="Q126" s="100" t="s">
        <v>117</v>
      </c>
      <c r="R126" s="100" t="s">
        <v>118</v>
      </c>
      <c r="S126" s="100" t="s">
        <v>119</v>
      </c>
      <c r="T126" s="101" t="s">
        <v>120</v>
      </c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</row>
    <row r="127" spans="1:63" s="2" customFormat="1" ht="22.8" customHeight="1">
      <c r="A127" s="37"/>
      <c r="B127" s="38"/>
      <c r="C127" s="106" t="s">
        <v>121</v>
      </c>
      <c r="D127" s="39"/>
      <c r="E127" s="39"/>
      <c r="F127" s="39"/>
      <c r="G127" s="39"/>
      <c r="H127" s="39"/>
      <c r="I127" s="39"/>
      <c r="J127" s="191">
        <f>BK127</f>
        <v>0</v>
      </c>
      <c r="K127" s="39"/>
      <c r="L127" s="43"/>
      <c r="M127" s="102"/>
      <c r="N127" s="192"/>
      <c r="O127" s="103"/>
      <c r="P127" s="193">
        <f>P128+P133+P149+P173+P176+P187+P198+P219+P259+P270+P286</f>
        <v>0</v>
      </c>
      <c r="Q127" s="103"/>
      <c r="R127" s="193">
        <f>R128+R133+R149+R173+R176+R187+R198+R219+R259+R270+R286</f>
        <v>0.88536366</v>
      </c>
      <c r="S127" s="103"/>
      <c r="T127" s="194">
        <f>T128+T133+T149+T173+T176+T187+T198+T219+T259+T270+T286</f>
        <v>1.53414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75</v>
      </c>
      <c r="AU127" s="16" t="s">
        <v>96</v>
      </c>
      <c r="BK127" s="195">
        <f>BK128+BK133+BK149+BK173+BK176+BK187+BK198+BK219+BK259+BK270+BK286</f>
        <v>0</v>
      </c>
    </row>
    <row r="128" spans="1:63" s="11" customFormat="1" ht="25.9" customHeight="1">
      <c r="A128" s="11"/>
      <c r="B128" s="196"/>
      <c r="C128" s="197"/>
      <c r="D128" s="198" t="s">
        <v>75</v>
      </c>
      <c r="E128" s="199" t="s">
        <v>122</v>
      </c>
      <c r="F128" s="199" t="s">
        <v>123</v>
      </c>
      <c r="G128" s="197"/>
      <c r="H128" s="197"/>
      <c r="I128" s="200"/>
      <c r="J128" s="201">
        <f>BK128</f>
        <v>0</v>
      </c>
      <c r="K128" s="197"/>
      <c r="L128" s="202"/>
      <c r="M128" s="203"/>
      <c r="N128" s="204"/>
      <c r="O128" s="204"/>
      <c r="P128" s="205">
        <f>SUM(P129:P132)</f>
        <v>0</v>
      </c>
      <c r="Q128" s="204"/>
      <c r="R128" s="205">
        <f>SUM(R129:R132)</f>
        <v>0.23027420000000004</v>
      </c>
      <c r="S128" s="204"/>
      <c r="T128" s="206">
        <f>SUM(T129:T132)</f>
        <v>0</v>
      </c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R128" s="207" t="s">
        <v>81</v>
      </c>
      <c r="AT128" s="208" t="s">
        <v>75</v>
      </c>
      <c r="AU128" s="208" t="s">
        <v>76</v>
      </c>
      <c r="AY128" s="207" t="s">
        <v>124</v>
      </c>
      <c r="BK128" s="209">
        <f>SUM(BK129:BK132)</f>
        <v>0</v>
      </c>
    </row>
    <row r="129" spans="1:65" s="2" customFormat="1" ht="13.9" customHeight="1">
      <c r="A129" s="37"/>
      <c r="B129" s="38"/>
      <c r="C129" s="210" t="s">
        <v>81</v>
      </c>
      <c r="D129" s="210" t="s">
        <v>125</v>
      </c>
      <c r="E129" s="211" t="s">
        <v>136</v>
      </c>
      <c r="F129" s="212" t="s">
        <v>137</v>
      </c>
      <c r="G129" s="213" t="s">
        <v>138</v>
      </c>
      <c r="H129" s="214">
        <v>8.06</v>
      </c>
      <c r="I129" s="215"/>
      <c r="J129" s="216">
        <f>ROUND(I129*H129,2)</f>
        <v>0</v>
      </c>
      <c r="K129" s="217"/>
      <c r="L129" s="43"/>
      <c r="M129" s="218" t="s">
        <v>1</v>
      </c>
      <c r="N129" s="219" t="s">
        <v>41</v>
      </c>
      <c r="O129" s="90"/>
      <c r="P129" s="220">
        <f>O129*H129</f>
        <v>0</v>
      </c>
      <c r="Q129" s="220">
        <v>0.02857</v>
      </c>
      <c r="R129" s="220">
        <f>Q129*H129</f>
        <v>0.23027420000000004</v>
      </c>
      <c r="S129" s="220">
        <v>0</v>
      </c>
      <c r="T129" s="221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2" t="s">
        <v>129</v>
      </c>
      <c r="AT129" s="222" t="s">
        <v>125</v>
      </c>
      <c r="AU129" s="222" t="s">
        <v>81</v>
      </c>
      <c r="AY129" s="16" t="s">
        <v>124</v>
      </c>
      <c r="BE129" s="223">
        <f>IF(N129="základní",J129,0)</f>
        <v>0</v>
      </c>
      <c r="BF129" s="223">
        <f>IF(N129="snížená",J129,0)</f>
        <v>0</v>
      </c>
      <c r="BG129" s="223">
        <f>IF(N129="zákl. přenesená",J129,0)</f>
        <v>0</v>
      </c>
      <c r="BH129" s="223">
        <f>IF(N129="sníž. přenesená",J129,0)</f>
        <v>0</v>
      </c>
      <c r="BI129" s="223">
        <f>IF(N129="nulová",J129,0)</f>
        <v>0</v>
      </c>
      <c r="BJ129" s="16" t="s">
        <v>81</v>
      </c>
      <c r="BK129" s="223">
        <f>ROUND(I129*H129,2)</f>
        <v>0</v>
      </c>
      <c r="BL129" s="16" t="s">
        <v>129</v>
      </c>
      <c r="BM129" s="222" t="s">
        <v>444</v>
      </c>
    </row>
    <row r="130" spans="1:47" s="2" customFormat="1" ht="12">
      <c r="A130" s="37"/>
      <c r="B130" s="38"/>
      <c r="C130" s="39"/>
      <c r="D130" s="224" t="s">
        <v>130</v>
      </c>
      <c r="E130" s="39"/>
      <c r="F130" s="225" t="s">
        <v>139</v>
      </c>
      <c r="G130" s="39"/>
      <c r="H130" s="39"/>
      <c r="I130" s="226"/>
      <c r="J130" s="39"/>
      <c r="K130" s="39"/>
      <c r="L130" s="43"/>
      <c r="M130" s="227"/>
      <c r="N130" s="228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130</v>
      </c>
      <c r="AU130" s="16" t="s">
        <v>81</v>
      </c>
    </row>
    <row r="131" spans="1:51" s="12" customFormat="1" ht="12">
      <c r="A131" s="12"/>
      <c r="B131" s="229"/>
      <c r="C131" s="230"/>
      <c r="D131" s="224" t="s">
        <v>132</v>
      </c>
      <c r="E131" s="231" t="s">
        <v>1</v>
      </c>
      <c r="F131" s="232" t="s">
        <v>140</v>
      </c>
      <c r="G131" s="230"/>
      <c r="H131" s="231" t="s">
        <v>1</v>
      </c>
      <c r="I131" s="233"/>
      <c r="J131" s="230"/>
      <c r="K131" s="230"/>
      <c r="L131" s="234"/>
      <c r="M131" s="235"/>
      <c r="N131" s="236"/>
      <c r="O131" s="236"/>
      <c r="P131" s="236"/>
      <c r="Q131" s="236"/>
      <c r="R131" s="236"/>
      <c r="S131" s="236"/>
      <c r="T131" s="237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T131" s="238" t="s">
        <v>132</v>
      </c>
      <c r="AU131" s="238" t="s">
        <v>81</v>
      </c>
      <c r="AV131" s="12" t="s">
        <v>81</v>
      </c>
      <c r="AW131" s="12" t="s">
        <v>32</v>
      </c>
      <c r="AX131" s="12" t="s">
        <v>76</v>
      </c>
      <c r="AY131" s="238" t="s">
        <v>124</v>
      </c>
    </row>
    <row r="132" spans="1:51" s="13" customFormat="1" ht="12">
      <c r="A132" s="13"/>
      <c r="B132" s="239"/>
      <c r="C132" s="240"/>
      <c r="D132" s="224" t="s">
        <v>132</v>
      </c>
      <c r="E132" s="241" t="s">
        <v>1</v>
      </c>
      <c r="F132" s="242" t="s">
        <v>445</v>
      </c>
      <c r="G132" s="240"/>
      <c r="H132" s="243">
        <v>8.06</v>
      </c>
      <c r="I132" s="244"/>
      <c r="J132" s="240"/>
      <c r="K132" s="240"/>
      <c r="L132" s="245"/>
      <c r="M132" s="246"/>
      <c r="N132" s="247"/>
      <c r="O132" s="247"/>
      <c r="P132" s="247"/>
      <c r="Q132" s="247"/>
      <c r="R132" s="247"/>
      <c r="S132" s="247"/>
      <c r="T132" s="24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9" t="s">
        <v>132</v>
      </c>
      <c r="AU132" s="249" t="s">
        <v>81</v>
      </c>
      <c r="AV132" s="13" t="s">
        <v>85</v>
      </c>
      <c r="AW132" s="13" t="s">
        <v>32</v>
      </c>
      <c r="AX132" s="13" t="s">
        <v>76</v>
      </c>
      <c r="AY132" s="249" t="s">
        <v>124</v>
      </c>
    </row>
    <row r="133" spans="1:63" s="11" customFormat="1" ht="25.9" customHeight="1">
      <c r="A133" s="11"/>
      <c r="B133" s="196"/>
      <c r="C133" s="197"/>
      <c r="D133" s="198" t="s">
        <v>75</v>
      </c>
      <c r="E133" s="199" t="s">
        <v>155</v>
      </c>
      <c r="F133" s="199" t="s">
        <v>156</v>
      </c>
      <c r="G133" s="197"/>
      <c r="H133" s="197"/>
      <c r="I133" s="200"/>
      <c r="J133" s="201">
        <f>BK133</f>
        <v>0</v>
      </c>
      <c r="K133" s="197"/>
      <c r="L133" s="202"/>
      <c r="M133" s="203"/>
      <c r="N133" s="204"/>
      <c r="O133" s="204"/>
      <c r="P133" s="205">
        <f>SUM(P134:P148)</f>
        <v>0</v>
      </c>
      <c r="Q133" s="204"/>
      <c r="R133" s="205">
        <f>SUM(R134:R148)</f>
        <v>0.11818148</v>
      </c>
      <c r="S133" s="204"/>
      <c r="T133" s="206">
        <f>SUM(T134:T148)</f>
        <v>0</v>
      </c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R133" s="207" t="s">
        <v>81</v>
      </c>
      <c r="AT133" s="208" t="s">
        <v>75</v>
      </c>
      <c r="AU133" s="208" t="s">
        <v>76</v>
      </c>
      <c r="AY133" s="207" t="s">
        <v>124</v>
      </c>
      <c r="BK133" s="209">
        <f>SUM(BK134:BK148)</f>
        <v>0</v>
      </c>
    </row>
    <row r="134" spans="1:65" s="2" customFormat="1" ht="13.9" customHeight="1">
      <c r="A134" s="37"/>
      <c r="B134" s="38"/>
      <c r="C134" s="210" t="s">
        <v>85</v>
      </c>
      <c r="D134" s="210" t="s">
        <v>125</v>
      </c>
      <c r="E134" s="211" t="s">
        <v>446</v>
      </c>
      <c r="F134" s="212" t="s">
        <v>447</v>
      </c>
      <c r="G134" s="213" t="s">
        <v>138</v>
      </c>
      <c r="H134" s="214">
        <v>0.99</v>
      </c>
      <c r="I134" s="215"/>
      <c r="J134" s="216">
        <f>ROUND(I134*H134,2)</f>
        <v>0</v>
      </c>
      <c r="K134" s="217"/>
      <c r="L134" s="43"/>
      <c r="M134" s="218" t="s">
        <v>1</v>
      </c>
      <c r="N134" s="219" t="s">
        <v>41</v>
      </c>
      <c r="O134" s="90"/>
      <c r="P134" s="220">
        <f>O134*H134</f>
        <v>0</v>
      </c>
      <c r="Q134" s="220">
        <v>0.04</v>
      </c>
      <c r="R134" s="220">
        <f>Q134*H134</f>
        <v>0.0396</v>
      </c>
      <c r="S134" s="220">
        <v>0</v>
      </c>
      <c r="T134" s="221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2" t="s">
        <v>129</v>
      </c>
      <c r="AT134" s="222" t="s">
        <v>125</v>
      </c>
      <c r="AU134" s="222" t="s">
        <v>81</v>
      </c>
      <c r="AY134" s="16" t="s">
        <v>124</v>
      </c>
      <c r="BE134" s="223">
        <f>IF(N134="základní",J134,0)</f>
        <v>0</v>
      </c>
      <c r="BF134" s="223">
        <f>IF(N134="snížená",J134,0)</f>
        <v>0</v>
      </c>
      <c r="BG134" s="223">
        <f>IF(N134="zákl. přenesená",J134,0)</f>
        <v>0</v>
      </c>
      <c r="BH134" s="223">
        <f>IF(N134="sníž. přenesená",J134,0)</f>
        <v>0</v>
      </c>
      <c r="BI134" s="223">
        <f>IF(N134="nulová",J134,0)</f>
        <v>0</v>
      </c>
      <c r="BJ134" s="16" t="s">
        <v>81</v>
      </c>
      <c r="BK134" s="223">
        <f>ROUND(I134*H134,2)</f>
        <v>0</v>
      </c>
      <c r="BL134" s="16" t="s">
        <v>129</v>
      </c>
      <c r="BM134" s="222" t="s">
        <v>448</v>
      </c>
    </row>
    <row r="135" spans="1:47" s="2" customFormat="1" ht="12">
      <c r="A135" s="37"/>
      <c r="B135" s="38"/>
      <c r="C135" s="39"/>
      <c r="D135" s="224" t="s">
        <v>130</v>
      </c>
      <c r="E135" s="39"/>
      <c r="F135" s="225" t="s">
        <v>449</v>
      </c>
      <c r="G135" s="39"/>
      <c r="H135" s="39"/>
      <c r="I135" s="226"/>
      <c r="J135" s="39"/>
      <c r="K135" s="39"/>
      <c r="L135" s="43"/>
      <c r="M135" s="227"/>
      <c r="N135" s="228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130</v>
      </c>
      <c r="AU135" s="16" t="s">
        <v>81</v>
      </c>
    </row>
    <row r="136" spans="1:51" s="13" customFormat="1" ht="12">
      <c r="A136" s="13"/>
      <c r="B136" s="239"/>
      <c r="C136" s="240"/>
      <c r="D136" s="224" t="s">
        <v>132</v>
      </c>
      <c r="E136" s="241" t="s">
        <v>1</v>
      </c>
      <c r="F136" s="242" t="s">
        <v>450</v>
      </c>
      <c r="G136" s="240"/>
      <c r="H136" s="243">
        <v>0.99</v>
      </c>
      <c r="I136" s="244"/>
      <c r="J136" s="240"/>
      <c r="K136" s="240"/>
      <c r="L136" s="245"/>
      <c r="M136" s="246"/>
      <c r="N136" s="247"/>
      <c r="O136" s="247"/>
      <c r="P136" s="247"/>
      <c r="Q136" s="247"/>
      <c r="R136" s="247"/>
      <c r="S136" s="247"/>
      <c r="T136" s="24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9" t="s">
        <v>132</v>
      </c>
      <c r="AU136" s="249" t="s">
        <v>81</v>
      </c>
      <c r="AV136" s="13" t="s">
        <v>85</v>
      </c>
      <c r="AW136" s="13" t="s">
        <v>32</v>
      </c>
      <c r="AX136" s="13" t="s">
        <v>76</v>
      </c>
      <c r="AY136" s="249" t="s">
        <v>124</v>
      </c>
    </row>
    <row r="137" spans="1:51" s="14" customFormat="1" ht="12">
      <c r="A137" s="14"/>
      <c r="B137" s="250"/>
      <c r="C137" s="251"/>
      <c r="D137" s="224" t="s">
        <v>132</v>
      </c>
      <c r="E137" s="252" t="s">
        <v>1</v>
      </c>
      <c r="F137" s="253" t="s">
        <v>135</v>
      </c>
      <c r="G137" s="251"/>
      <c r="H137" s="254">
        <v>0.99</v>
      </c>
      <c r="I137" s="255"/>
      <c r="J137" s="251"/>
      <c r="K137" s="251"/>
      <c r="L137" s="256"/>
      <c r="M137" s="257"/>
      <c r="N137" s="258"/>
      <c r="O137" s="258"/>
      <c r="P137" s="258"/>
      <c r="Q137" s="258"/>
      <c r="R137" s="258"/>
      <c r="S137" s="258"/>
      <c r="T137" s="25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0" t="s">
        <v>132</v>
      </c>
      <c r="AU137" s="260" t="s">
        <v>81</v>
      </c>
      <c r="AV137" s="14" t="s">
        <v>129</v>
      </c>
      <c r="AW137" s="14" t="s">
        <v>32</v>
      </c>
      <c r="AX137" s="14" t="s">
        <v>81</v>
      </c>
      <c r="AY137" s="260" t="s">
        <v>124</v>
      </c>
    </row>
    <row r="138" spans="1:65" s="2" customFormat="1" ht="22.9" customHeight="1">
      <c r="A138" s="37"/>
      <c r="B138" s="38"/>
      <c r="C138" s="210" t="s">
        <v>122</v>
      </c>
      <c r="D138" s="210" t="s">
        <v>125</v>
      </c>
      <c r="E138" s="211" t="s">
        <v>451</v>
      </c>
      <c r="F138" s="212" t="s">
        <v>452</v>
      </c>
      <c r="G138" s="213" t="s">
        <v>138</v>
      </c>
      <c r="H138" s="214">
        <v>0.99</v>
      </c>
      <c r="I138" s="215"/>
      <c r="J138" s="216">
        <f>ROUND(I138*H138,2)</f>
        <v>0</v>
      </c>
      <c r="K138" s="217"/>
      <c r="L138" s="43"/>
      <c r="M138" s="218" t="s">
        <v>1</v>
      </c>
      <c r="N138" s="219" t="s">
        <v>41</v>
      </c>
      <c r="O138" s="90"/>
      <c r="P138" s="220">
        <f>O138*H138</f>
        <v>0</v>
      </c>
      <c r="Q138" s="220">
        <v>0.04063</v>
      </c>
      <c r="R138" s="220">
        <f>Q138*H138</f>
        <v>0.0402237</v>
      </c>
      <c r="S138" s="220">
        <v>0</v>
      </c>
      <c r="T138" s="221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2" t="s">
        <v>129</v>
      </c>
      <c r="AT138" s="222" t="s">
        <v>125</v>
      </c>
      <c r="AU138" s="222" t="s">
        <v>81</v>
      </c>
      <c r="AY138" s="16" t="s">
        <v>124</v>
      </c>
      <c r="BE138" s="223">
        <f>IF(N138="základní",J138,0)</f>
        <v>0</v>
      </c>
      <c r="BF138" s="223">
        <f>IF(N138="snížená",J138,0)</f>
        <v>0</v>
      </c>
      <c r="BG138" s="223">
        <f>IF(N138="zákl. přenesená",J138,0)</f>
        <v>0</v>
      </c>
      <c r="BH138" s="223">
        <f>IF(N138="sníž. přenesená",J138,0)</f>
        <v>0</v>
      </c>
      <c r="BI138" s="223">
        <f>IF(N138="nulová",J138,0)</f>
        <v>0</v>
      </c>
      <c r="BJ138" s="16" t="s">
        <v>81</v>
      </c>
      <c r="BK138" s="223">
        <f>ROUND(I138*H138,2)</f>
        <v>0</v>
      </c>
      <c r="BL138" s="16" t="s">
        <v>129</v>
      </c>
      <c r="BM138" s="222" t="s">
        <v>453</v>
      </c>
    </row>
    <row r="139" spans="1:47" s="2" customFormat="1" ht="12">
      <c r="A139" s="37"/>
      <c r="B139" s="38"/>
      <c r="C139" s="39"/>
      <c r="D139" s="224" t="s">
        <v>130</v>
      </c>
      <c r="E139" s="39"/>
      <c r="F139" s="225" t="s">
        <v>454</v>
      </c>
      <c r="G139" s="39"/>
      <c r="H139" s="39"/>
      <c r="I139" s="226"/>
      <c r="J139" s="39"/>
      <c r="K139" s="39"/>
      <c r="L139" s="43"/>
      <c r="M139" s="227"/>
      <c r="N139" s="228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130</v>
      </c>
      <c r="AU139" s="16" t="s">
        <v>81</v>
      </c>
    </row>
    <row r="140" spans="1:51" s="13" customFormat="1" ht="12">
      <c r="A140" s="13"/>
      <c r="B140" s="239"/>
      <c r="C140" s="240"/>
      <c r="D140" s="224" t="s">
        <v>132</v>
      </c>
      <c r="E140" s="241" t="s">
        <v>1</v>
      </c>
      <c r="F140" s="242" t="s">
        <v>450</v>
      </c>
      <c r="G140" s="240"/>
      <c r="H140" s="243">
        <v>0.99</v>
      </c>
      <c r="I140" s="244"/>
      <c r="J140" s="240"/>
      <c r="K140" s="240"/>
      <c r="L140" s="245"/>
      <c r="M140" s="246"/>
      <c r="N140" s="247"/>
      <c r="O140" s="247"/>
      <c r="P140" s="247"/>
      <c r="Q140" s="247"/>
      <c r="R140" s="247"/>
      <c r="S140" s="247"/>
      <c r="T140" s="24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9" t="s">
        <v>132</v>
      </c>
      <c r="AU140" s="249" t="s">
        <v>81</v>
      </c>
      <c r="AV140" s="13" t="s">
        <v>85</v>
      </c>
      <c r="AW140" s="13" t="s">
        <v>32</v>
      </c>
      <c r="AX140" s="13" t="s">
        <v>76</v>
      </c>
      <c r="AY140" s="249" t="s">
        <v>124</v>
      </c>
    </row>
    <row r="141" spans="1:51" s="14" customFormat="1" ht="12">
      <c r="A141" s="14"/>
      <c r="B141" s="250"/>
      <c r="C141" s="251"/>
      <c r="D141" s="224" t="s">
        <v>132</v>
      </c>
      <c r="E141" s="252" t="s">
        <v>1</v>
      </c>
      <c r="F141" s="253" t="s">
        <v>135</v>
      </c>
      <c r="G141" s="251"/>
      <c r="H141" s="254">
        <v>0.99</v>
      </c>
      <c r="I141" s="255"/>
      <c r="J141" s="251"/>
      <c r="K141" s="251"/>
      <c r="L141" s="256"/>
      <c r="M141" s="257"/>
      <c r="N141" s="258"/>
      <c r="O141" s="258"/>
      <c r="P141" s="258"/>
      <c r="Q141" s="258"/>
      <c r="R141" s="258"/>
      <c r="S141" s="258"/>
      <c r="T141" s="25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0" t="s">
        <v>132</v>
      </c>
      <c r="AU141" s="260" t="s">
        <v>81</v>
      </c>
      <c r="AV141" s="14" t="s">
        <v>129</v>
      </c>
      <c r="AW141" s="14" t="s">
        <v>32</v>
      </c>
      <c r="AX141" s="14" t="s">
        <v>81</v>
      </c>
      <c r="AY141" s="260" t="s">
        <v>124</v>
      </c>
    </row>
    <row r="142" spans="1:65" s="2" customFormat="1" ht="13.9" customHeight="1">
      <c r="A142" s="37"/>
      <c r="B142" s="38"/>
      <c r="C142" s="210" t="s">
        <v>129</v>
      </c>
      <c r="D142" s="210" t="s">
        <v>125</v>
      </c>
      <c r="E142" s="211" t="s">
        <v>164</v>
      </c>
      <c r="F142" s="212" t="s">
        <v>165</v>
      </c>
      <c r="G142" s="213" t="s">
        <v>138</v>
      </c>
      <c r="H142" s="214">
        <v>8.06</v>
      </c>
      <c r="I142" s="215"/>
      <c r="J142" s="216">
        <f>ROUND(I142*H142,2)</f>
        <v>0</v>
      </c>
      <c r="K142" s="217"/>
      <c r="L142" s="43"/>
      <c r="M142" s="218" t="s">
        <v>1</v>
      </c>
      <c r="N142" s="219" t="s">
        <v>41</v>
      </c>
      <c r="O142" s="90"/>
      <c r="P142" s="220">
        <f>O142*H142</f>
        <v>0</v>
      </c>
      <c r="Q142" s="220">
        <v>0</v>
      </c>
      <c r="R142" s="220">
        <f>Q142*H142</f>
        <v>0</v>
      </c>
      <c r="S142" s="220">
        <v>0</v>
      </c>
      <c r="T142" s="221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2" t="s">
        <v>129</v>
      </c>
      <c r="AT142" s="222" t="s">
        <v>125</v>
      </c>
      <c r="AU142" s="222" t="s">
        <v>81</v>
      </c>
      <c r="AY142" s="16" t="s">
        <v>124</v>
      </c>
      <c r="BE142" s="223">
        <f>IF(N142="základní",J142,0)</f>
        <v>0</v>
      </c>
      <c r="BF142" s="223">
        <f>IF(N142="snížená",J142,0)</f>
        <v>0</v>
      </c>
      <c r="BG142" s="223">
        <f>IF(N142="zákl. přenesená",J142,0)</f>
        <v>0</v>
      </c>
      <c r="BH142" s="223">
        <f>IF(N142="sníž. přenesená",J142,0)</f>
        <v>0</v>
      </c>
      <c r="BI142" s="223">
        <f>IF(N142="nulová",J142,0)</f>
        <v>0</v>
      </c>
      <c r="BJ142" s="16" t="s">
        <v>81</v>
      </c>
      <c r="BK142" s="223">
        <f>ROUND(I142*H142,2)</f>
        <v>0</v>
      </c>
      <c r="BL142" s="16" t="s">
        <v>129</v>
      </c>
      <c r="BM142" s="222" t="s">
        <v>455</v>
      </c>
    </row>
    <row r="143" spans="1:47" s="2" customFormat="1" ht="12">
      <c r="A143" s="37"/>
      <c r="B143" s="38"/>
      <c r="C143" s="39"/>
      <c r="D143" s="224" t="s">
        <v>130</v>
      </c>
      <c r="E143" s="39"/>
      <c r="F143" s="225" t="s">
        <v>167</v>
      </c>
      <c r="G143" s="39"/>
      <c r="H143" s="39"/>
      <c r="I143" s="226"/>
      <c r="J143" s="39"/>
      <c r="K143" s="39"/>
      <c r="L143" s="43"/>
      <c r="M143" s="227"/>
      <c r="N143" s="228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130</v>
      </c>
      <c r="AU143" s="16" t="s">
        <v>81</v>
      </c>
    </row>
    <row r="144" spans="1:51" s="13" customFormat="1" ht="12">
      <c r="A144" s="13"/>
      <c r="B144" s="239"/>
      <c r="C144" s="240"/>
      <c r="D144" s="224" t="s">
        <v>132</v>
      </c>
      <c r="E144" s="241" t="s">
        <v>1</v>
      </c>
      <c r="F144" s="242" t="s">
        <v>456</v>
      </c>
      <c r="G144" s="240"/>
      <c r="H144" s="243">
        <v>8.06</v>
      </c>
      <c r="I144" s="244"/>
      <c r="J144" s="240"/>
      <c r="K144" s="240"/>
      <c r="L144" s="245"/>
      <c r="M144" s="246"/>
      <c r="N144" s="247"/>
      <c r="O144" s="247"/>
      <c r="P144" s="247"/>
      <c r="Q144" s="247"/>
      <c r="R144" s="247"/>
      <c r="S144" s="247"/>
      <c r="T144" s="24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9" t="s">
        <v>132</v>
      </c>
      <c r="AU144" s="249" t="s">
        <v>81</v>
      </c>
      <c r="AV144" s="13" t="s">
        <v>85</v>
      </c>
      <c r="AW144" s="13" t="s">
        <v>32</v>
      </c>
      <c r="AX144" s="13" t="s">
        <v>76</v>
      </c>
      <c r="AY144" s="249" t="s">
        <v>124</v>
      </c>
    </row>
    <row r="145" spans="1:65" s="2" customFormat="1" ht="22.9" customHeight="1">
      <c r="A145" s="37"/>
      <c r="B145" s="38"/>
      <c r="C145" s="210" t="s">
        <v>157</v>
      </c>
      <c r="D145" s="210" t="s">
        <v>125</v>
      </c>
      <c r="E145" s="211" t="s">
        <v>457</v>
      </c>
      <c r="F145" s="212" t="s">
        <v>458</v>
      </c>
      <c r="G145" s="213" t="s">
        <v>128</v>
      </c>
      <c r="H145" s="214">
        <v>0.017</v>
      </c>
      <c r="I145" s="215"/>
      <c r="J145" s="216">
        <f>ROUND(I145*H145,2)</f>
        <v>0</v>
      </c>
      <c r="K145" s="217"/>
      <c r="L145" s="43"/>
      <c r="M145" s="218" t="s">
        <v>1</v>
      </c>
      <c r="N145" s="219" t="s">
        <v>41</v>
      </c>
      <c r="O145" s="90"/>
      <c r="P145" s="220">
        <f>O145*H145</f>
        <v>0</v>
      </c>
      <c r="Q145" s="220">
        <v>2.25634</v>
      </c>
      <c r="R145" s="220">
        <f>Q145*H145</f>
        <v>0.03835778</v>
      </c>
      <c r="S145" s="220">
        <v>0</v>
      </c>
      <c r="T145" s="221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2" t="s">
        <v>129</v>
      </c>
      <c r="AT145" s="222" t="s">
        <v>125</v>
      </c>
      <c r="AU145" s="222" t="s">
        <v>81</v>
      </c>
      <c r="AY145" s="16" t="s">
        <v>124</v>
      </c>
      <c r="BE145" s="223">
        <f>IF(N145="základní",J145,0)</f>
        <v>0</v>
      </c>
      <c r="BF145" s="223">
        <f>IF(N145="snížená",J145,0)</f>
        <v>0</v>
      </c>
      <c r="BG145" s="223">
        <f>IF(N145="zákl. přenesená",J145,0)</f>
        <v>0</v>
      </c>
      <c r="BH145" s="223">
        <f>IF(N145="sníž. přenesená",J145,0)</f>
        <v>0</v>
      </c>
      <c r="BI145" s="223">
        <f>IF(N145="nulová",J145,0)</f>
        <v>0</v>
      </c>
      <c r="BJ145" s="16" t="s">
        <v>81</v>
      </c>
      <c r="BK145" s="223">
        <f>ROUND(I145*H145,2)</f>
        <v>0</v>
      </c>
      <c r="BL145" s="16" t="s">
        <v>129</v>
      </c>
      <c r="BM145" s="222" t="s">
        <v>459</v>
      </c>
    </row>
    <row r="146" spans="1:47" s="2" customFormat="1" ht="12">
      <c r="A146" s="37"/>
      <c r="B146" s="38"/>
      <c r="C146" s="39"/>
      <c r="D146" s="224" t="s">
        <v>130</v>
      </c>
      <c r="E146" s="39"/>
      <c r="F146" s="225" t="s">
        <v>460</v>
      </c>
      <c r="G146" s="39"/>
      <c r="H146" s="39"/>
      <c r="I146" s="226"/>
      <c r="J146" s="39"/>
      <c r="K146" s="39"/>
      <c r="L146" s="43"/>
      <c r="M146" s="227"/>
      <c r="N146" s="228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130</v>
      </c>
      <c r="AU146" s="16" t="s">
        <v>81</v>
      </c>
    </row>
    <row r="147" spans="1:51" s="13" customFormat="1" ht="12">
      <c r="A147" s="13"/>
      <c r="B147" s="239"/>
      <c r="C147" s="240"/>
      <c r="D147" s="224" t="s">
        <v>132</v>
      </c>
      <c r="E147" s="241" t="s">
        <v>1</v>
      </c>
      <c r="F147" s="242" t="s">
        <v>461</v>
      </c>
      <c r="G147" s="240"/>
      <c r="H147" s="243">
        <v>0.017</v>
      </c>
      <c r="I147" s="244"/>
      <c r="J147" s="240"/>
      <c r="K147" s="240"/>
      <c r="L147" s="245"/>
      <c r="M147" s="246"/>
      <c r="N147" s="247"/>
      <c r="O147" s="247"/>
      <c r="P147" s="247"/>
      <c r="Q147" s="247"/>
      <c r="R147" s="247"/>
      <c r="S147" s="247"/>
      <c r="T147" s="24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9" t="s">
        <v>132</v>
      </c>
      <c r="AU147" s="249" t="s">
        <v>81</v>
      </c>
      <c r="AV147" s="13" t="s">
        <v>85</v>
      </c>
      <c r="AW147" s="13" t="s">
        <v>32</v>
      </c>
      <c r="AX147" s="13" t="s">
        <v>76</v>
      </c>
      <c r="AY147" s="249" t="s">
        <v>124</v>
      </c>
    </row>
    <row r="148" spans="1:51" s="14" customFormat="1" ht="12">
      <c r="A148" s="14"/>
      <c r="B148" s="250"/>
      <c r="C148" s="251"/>
      <c r="D148" s="224" t="s">
        <v>132</v>
      </c>
      <c r="E148" s="252" t="s">
        <v>1</v>
      </c>
      <c r="F148" s="253" t="s">
        <v>135</v>
      </c>
      <c r="G148" s="251"/>
      <c r="H148" s="254">
        <v>0.017</v>
      </c>
      <c r="I148" s="255"/>
      <c r="J148" s="251"/>
      <c r="K148" s="251"/>
      <c r="L148" s="256"/>
      <c r="M148" s="257"/>
      <c r="N148" s="258"/>
      <c r="O148" s="258"/>
      <c r="P148" s="258"/>
      <c r="Q148" s="258"/>
      <c r="R148" s="258"/>
      <c r="S148" s="258"/>
      <c r="T148" s="25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0" t="s">
        <v>132</v>
      </c>
      <c r="AU148" s="260" t="s">
        <v>81</v>
      </c>
      <c r="AV148" s="14" t="s">
        <v>129</v>
      </c>
      <c r="AW148" s="14" t="s">
        <v>32</v>
      </c>
      <c r="AX148" s="14" t="s">
        <v>81</v>
      </c>
      <c r="AY148" s="260" t="s">
        <v>124</v>
      </c>
    </row>
    <row r="149" spans="1:63" s="11" customFormat="1" ht="25.9" customHeight="1">
      <c r="A149" s="11"/>
      <c r="B149" s="196"/>
      <c r="C149" s="197"/>
      <c r="D149" s="198" t="s">
        <v>75</v>
      </c>
      <c r="E149" s="199" t="s">
        <v>168</v>
      </c>
      <c r="F149" s="199" t="s">
        <v>169</v>
      </c>
      <c r="G149" s="197"/>
      <c r="H149" s="197"/>
      <c r="I149" s="200"/>
      <c r="J149" s="201">
        <f>BK149</f>
        <v>0</v>
      </c>
      <c r="K149" s="197"/>
      <c r="L149" s="202"/>
      <c r="M149" s="203"/>
      <c r="N149" s="204"/>
      <c r="O149" s="204"/>
      <c r="P149" s="205">
        <f>SUM(P150:P172)</f>
        <v>0</v>
      </c>
      <c r="Q149" s="204"/>
      <c r="R149" s="205">
        <f>SUM(R150:R172)</f>
        <v>0</v>
      </c>
      <c r="S149" s="204"/>
      <c r="T149" s="206">
        <f>SUM(T150:T172)</f>
        <v>1.35796</v>
      </c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R149" s="207" t="s">
        <v>81</v>
      </c>
      <c r="AT149" s="208" t="s">
        <v>75</v>
      </c>
      <c r="AU149" s="208" t="s">
        <v>76</v>
      </c>
      <c r="AY149" s="207" t="s">
        <v>124</v>
      </c>
      <c r="BK149" s="209">
        <f>SUM(BK150:BK172)</f>
        <v>0</v>
      </c>
    </row>
    <row r="150" spans="1:65" s="2" customFormat="1" ht="13.9" customHeight="1">
      <c r="A150" s="37"/>
      <c r="B150" s="38"/>
      <c r="C150" s="210" t="s">
        <v>155</v>
      </c>
      <c r="D150" s="210" t="s">
        <v>125</v>
      </c>
      <c r="E150" s="211" t="s">
        <v>462</v>
      </c>
      <c r="F150" s="212" t="s">
        <v>463</v>
      </c>
      <c r="G150" s="213" t="s">
        <v>138</v>
      </c>
      <c r="H150" s="214">
        <v>4.18</v>
      </c>
      <c r="I150" s="215"/>
      <c r="J150" s="216">
        <f>ROUND(I150*H150,2)</f>
        <v>0</v>
      </c>
      <c r="K150" s="217"/>
      <c r="L150" s="43"/>
      <c r="M150" s="218" t="s">
        <v>1</v>
      </c>
      <c r="N150" s="219" t="s">
        <v>41</v>
      </c>
      <c r="O150" s="90"/>
      <c r="P150" s="220">
        <f>O150*H150</f>
        <v>0</v>
      </c>
      <c r="Q150" s="220">
        <v>0</v>
      </c>
      <c r="R150" s="220">
        <f>Q150*H150</f>
        <v>0</v>
      </c>
      <c r="S150" s="220">
        <v>0.131</v>
      </c>
      <c r="T150" s="221">
        <f>S150*H150</f>
        <v>0.54758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2" t="s">
        <v>129</v>
      </c>
      <c r="AT150" s="222" t="s">
        <v>125</v>
      </c>
      <c r="AU150" s="222" t="s">
        <v>81</v>
      </c>
      <c r="AY150" s="16" t="s">
        <v>124</v>
      </c>
      <c r="BE150" s="223">
        <f>IF(N150="základní",J150,0)</f>
        <v>0</v>
      </c>
      <c r="BF150" s="223">
        <f>IF(N150="snížená",J150,0)</f>
        <v>0</v>
      </c>
      <c r="BG150" s="223">
        <f>IF(N150="zákl. přenesená",J150,0)</f>
        <v>0</v>
      </c>
      <c r="BH150" s="223">
        <f>IF(N150="sníž. přenesená",J150,0)</f>
        <v>0</v>
      </c>
      <c r="BI150" s="223">
        <f>IF(N150="nulová",J150,0)</f>
        <v>0</v>
      </c>
      <c r="BJ150" s="16" t="s">
        <v>81</v>
      </c>
      <c r="BK150" s="223">
        <f>ROUND(I150*H150,2)</f>
        <v>0</v>
      </c>
      <c r="BL150" s="16" t="s">
        <v>129</v>
      </c>
      <c r="BM150" s="222" t="s">
        <v>464</v>
      </c>
    </row>
    <row r="151" spans="1:47" s="2" customFormat="1" ht="12">
      <c r="A151" s="37"/>
      <c r="B151" s="38"/>
      <c r="C151" s="39"/>
      <c r="D151" s="224" t="s">
        <v>130</v>
      </c>
      <c r="E151" s="39"/>
      <c r="F151" s="225" t="s">
        <v>465</v>
      </c>
      <c r="G151" s="39"/>
      <c r="H151" s="39"/>
      <c r="I151" s="226"/>
      <c r="J151" s="39"/>
      <c r="K151" s="39"/>
      <c r="L151" s="43"/>
      <c r="M151" s="227"/>
      <c r="N151" s="228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130</v>
      </c>
      <c r="AU151" s="16" t="s">
        <v>81</v>
      </c>
    </row>
    <row r="152" spans="1:51" s="13" customFormat="1" ht="12">
      <c r="A152" s="13"/>
      <c r="B152" s="239"/>
      <c r="C152" s="240"/>
      <c r="D152" s="224" t="s">
        <v>132</v>
      </c>
      <c r="E152" s="241" t="s">
        <v>1</v>
      </c>
      <c r="F152" s="242" t="s">
        <v>466</v>
      </c>
      <c r="G152" s="240"/>
      <c r="H152" s="243">
        <v>4.18</v>
      </c>
      <c r="I152" s="244"/>
      <c r="J152" s="240"/>
      <c r="K152" s="240"/>
      <c r="L152" s="245"/>
      <c r="M152" s="246"/>
      <c r="N152" s="247"/>
      <c r="O152" s="247"/>
      <c r="P152" s="247"/>
      <c r="Q152" s="247"/>
      <c r="R152" s="247"/>
      <c r="S152" s="247"/>
      <c r="T152" s="24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9" t="s">
        <v>132</v>
      </c>
      <c r="AU152" s="249" t="s">
        <v>81</v>
      </c>
      <c r="AV152" s="13" t="s">
        <v>85</v>
      </c>
      <c r="AW152" s="13" t="s">
        <v>32</v>
      </c>
      <c r="AX152" s="13" t="s">
        <v>76</v>
      </c>
      <c r="AY152" s="249" t="s">
        <v>124</v>
      </c>
    </row>
    <row r="153" spans="1:51" s="14" customFormat="1" ht="12">
      <c r="A153" s="14"/>
      <c r="B153" s="250"/>
      <c r="C153" s="251"/>
      <c r="D153" s="224" t="s">
        <v>132</v>
      </c>
      <c r="E153" s="252" t="s">
        <v>1</v>
      </c>
      <c r="F153" s="253" t="s">
        <v>135</v>
      </c>
      <c r="G153" s="251"/>
      <c r="H153" s="254">
        <v>4.18</v>
      </c>
      <c r="I153" s="255"/>
      <c r="J153" s="251"/>
      <c r="K153" s="251"/>
      <c r="L153" s="256"/>
      <c r="M153" s="257"/>
      <c r="N153" s="258"/>
      <c r="O153" s="258"/>
      <c r="P153" s="258"/>
      <c r="Q153" s="258"/>
      <c r="R153" s="258"/>
      <c r="S153" s="258"/>
      <c r="T153" s="25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0" t="s">
        <v>132</v>
      </c>
      <c r="AU153" s="260" t="s">
        <v>81</v>
      </c>
      <c r="AV153" s="14" t="s">
        <v>129</v>
      </c>
      <c r="AW153" s="14" t="s">
        <v>32</v>
      </c>
      <c r="AX153" s="14" t="s">
        <v>81</v>
      </c>
      <c r="AY153" s="260" t="s">
        <v>124</v>
      </c>
    </row>
    <row r="154" spans="1:65" s="2" customFormat="1" ht="13.9" customHeight="1">
      <c r="A154" s="37"/>
      <c r="B154" s="38"/>
      <c r="C154" s="210" t="s">
        <v>467</v>
      </c>
      <c r="D154" s="210" t="s">
        <v>125</v>
      </c>
      <c r="E154" s="211" t="s">
        <v>468</v>
      </c>
      <c r="F154" s="212" t="s">
        <v>469</v>
      </c>
      <c r="G154" s="213" t="s">
        <v>138</v>
      </c>
      <c r="H154" s="214">
        <v>2.09</v>
      </c>
      <c r="I154" s="215"/>
      <c r="J154" s="216">
        <f>ROUND(I154*H154,2)</f>
        <v>0</v>
      </c>
      <c r="K154" s="217"/>
      <c r="L154" s="43"/>
      <c r="M154" s="218" t="s">
        <v>1</v>
      </c>
      <c r="N154" s="219" t="s">
        <v>41</v>
      </c>
      <c r="O154" s="90"/>
      <c r="P154" s="220">
        <f>O154*H154</f>
        <v>0</v>
      </c>
      <c r="Q154" s="220">
        <v>0</v>
      </c>
      <c r="R154" s="220">
        <f>Q154*H154</f>
        <v>0</v>
      </c>
      <c r="S154" s="220">
        <v>0.055</v>
      </c>
      <c r="T154" s="221">
        <f>S154*H154</f>
        <v>0.11495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2" t="s">
        <v>129</v>
      </c>
      <c r="AT154" s="222" t="s">
        <v>125</v>
      </c>
      <c r="AU154" s="222" t="s">
        <v>81</v>
      </c>
      <c r="AY154" s="16" t="s">
        <v>124</v>
      </c>
      <c r="BE154" s="223">
        <f>IF(N154="základní",J154,0)</f>
        <v>0</v>
      </c>
      <c r="BF154" s="223">
        <f>IF(N154="snížená",J154,0)</f>
        <v>0</v>
      </c>
      <c r="BG154" s="223">
        <f>IF(N154="zákl. přenesená",J154,0)</f>
        <v>0</v>
      </c>
      <c r="BH154" s="223">
        <f>IF(N154="sníž. přenesená",J154,0)</f>
        <v>0</v>
      </c>
      <c r="BI154" s="223">
        <f>IF(N154="nulová",J154,0)</f>
        <v>0</v>
      </c>
      <c r="BJ154" s="16" t="s">
        <v>81</v>
      </c>
      <c r="BK154" s="223">
        <f>ROUND(I154*H154,2)</f>
        <v>0</v>
      </c>
      <c r="BL154" s="16" t="s">
        <v>129</v>
      </c>
      <c r="BM154" s="222" t="s">
        <v>470</v>
      </c>
    </row>
    <row r="155" spans="1:47" s="2" customFormat="1" ht="12">
      <c r="A155" s="37"/>
      <c r="B155" s="38"/>
      <c r="C155" s="39"/>
      <c r="D155" s="224" t="s">
        <v>130</v>
      </c>
      <c r="E155" s="39"/>
      <c r="F155" s="225" t="s">
        <v>471</v>
      </c>
      <c r="G155" s="39"/>
      <c r="H155" s="39"/>
      <c r="I155" s="226"/>
      <c r="J155" s="39"/>
      <c r="K155" s="39"/>
      <c r="L155" s="43"/>
      <c r="M155" s="227"/>
      <c r="N155" s="228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130</v>
      </c>
      <c r="AU155" s="16" t="s">
        <v>81</v>
      </c>
    </row>
    <row r="156" spans="1:51" s="13" customFormat="1" ht="12">
      <c r="A156" s="13"/>
      <c r="B156" s="239"/>
      <c r="C156" s="240"/>
      <c r="D156" s="224" t="s">
        <v>132</v>
      </c>
      <c r="E156" s="241" t="s">
        <v>1</v>
      </c>
      <c r="F156" s="242" t="s">
        <v>472</v>
      </c>
      <c r="G156" s="240"/>
      <c r="H156" s="243">
        <v>2.09</v>
      </c>
      <c r="I156" s="244"/>
      <c r="J156" s="240"/>
      <c r="K156" s="240"/>
      <c r="L156" s="245"/>
      <c r="M156" s="246"/>
      <c r="N156" s="247"/>
      <c r="O156" s="247"/>
      <c r="P156" s="247"/>
      <c r="Q156" s="247"/>
      <c r="R156" s="247"/>
      <c r="S156" s="247"/>
      <c r="T156" s="24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9" t="s">
        <v>132</v>
      </c>
      <c r="AU156" s="249" t="s">
        <v>81</v>
      </c>
      <c r="AV156" s="13" t="s">
        <v>85</v>
      </c>
      <c r="AW156" s="13" t="s">
        <v>32</v>
      </c>
      <c r="AX156" s="13" t="s">
        <v>76</v>
      </c>
      <c r="AY156" s="249" t="s">
        <v>124</v>
      </c>
    </row>
    <row r="157" spans="1:51" s="14" customFormat="1" ht="12">
      <c r="A157" s="14"/>
      <c r="B157" s="250"/>
      <c r="C157" s="251"/>
      <c r="D157" s="224" t="s">
        <v>132</v>
      </c>
      <c r="E157" s="252" t="s">
        <v>1</v>
      </c>
      <c r="F157" s="253" t="s">
        <v>135</v>
      </c>
      <c r="G157" s="251"/>
      <c r="H157" s="254">
        <v>2.09</v>
      </c>
      <c r="I157" s="255"/>
      <c r="J157" s="251"/>
      <c r="K157" s="251"/>
      <c r="L157" s="256"/>
      <c r="M157" s="257"/>
      <c r="N157" s="258"/>
      <c r="O157" s="258"/>
      <c r="P157" s="258"/>
      <c r="Q157" s="258"/>
      <c r="R157" s="258"/>
      <c r="S157" s="258"/>
      <c r="T157" s="25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0" t="s">
        <v>132</v>
      </c>
      <c r="AU157" s="260" t="s">
        <v>81</v>
      </c>
      <c r="AV157" s="14" t="s">
        <v>129</v>
      </c>
      <c r="AW157" s="14" t="s">
        <v>32</v>
      </c>
      <c r="AX157" s="14" t="s">
        <v>81</v>
      </c>
      <c r="AY157" s="260" t="s">
        <v>124</v>
      </c>
    </row>
    <row r="158" spans="1:65" s="2" customFormat="1" ht="22.9" customHeight="1">
      <c r="A158" s="37"/>
      <c r="B158" s="38"/>
      <c r="C158" s="210" t="s">
        <v>473</v>
      </c>
      <c r="D158" s="210" t="s">
        <v>125</v>
      </c>
      <c r="E158" s="211" t="s">
        <v>474</v>
      </c>
      <c r="F158" s="212" t="s">
        <v>475</v>
      </c>
      <c r="G158" s="213" t="s">
        <v>138</v>
      </c>
      <c r="H158" s="214">
        <v>2.89</v>
      </c>
      <c r="I158" s="215"/>
      <c r="J158" s="216">
        <f>ROUND(I158*H158,2)</f>
        <v>0</v>
      </c>
      <c r="K158" s="217"/>
      <c r="L158" s="43"/>
      <c r="M158" s="218" t="s">
        <v>1</v>
      </c>
      <c r="N158" s="219" t="s">
        <v>41</v>
      </c>
      <c r="O158" s="90"/>
      <c r="P158" s="220">
        <f>O158*H158</f>
        <v>0</v>
      </c>
      <c r="Q158" s="220">
        <v>0</v>
      </c>
      <c r="R158" s="220">
        <f>Q158*H158</f>
        <v>0</v>
      </c>
      <c r="S158" s="220">
        <v>0.035</v>
      </c>
      <c r="T158" s="221">
        <f>S158*H158</f>
        <v>0.10115000000000002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2" t="s">
        <v>129</v>
      </c>
      <c r="AT158" s="222" t="s">
        <v>125</v>
      </c>
      <c r="AU158" s="222" t="s">
        <v>81</v>
      </c>
      <c r="AY158" s="16" t="s">
        <v>124</v>
      </c>
      <c r="BE158" s="223">
        <f>IF(N158="základní",J158,0)</f>
        <v>0</v>
      </c>
      <c r="BF158" s="223">
        <f>IF(N158="snížená",J158,0)</f>
        <v>0</v>
      </c>
      <c r="BG158" s="223">
        <f>IF(N158="zákl. přenesená",J158,0)</f>
        <v>0</v>
      </c>
      <c r="BH158" s="223">
        <f>IF(N158="sníž. přenesená",J158,0)</f>
        <v>0</v>
      </c>
      <c r="BI158" s="223">
        <f>IF(N158="nulová",J158,0)</f>
        <v>0</v>
      </c>
      <c r="BJ158" s="16" t="s">
        <v>81</v>
      </c>
      <c r="BK158" s="223">
        <f>ROUND(I158*H158,2)</f>
        <v>0</v>
      </c>
      <c r="BL158" s="16" t="s">
        <v>129</v>
      </c>
      <c r="BM158" s="222" t="s">
        <v>476</v>
      </c>
    </row>
    <row r="159" spans="1:47" s="2" customFormat="1" ht="12">
      <c r="A159" s="37"/>
      <c r="B159" s="38"/>
      <c r="C159" s="39"/>
      <c r="D159" s="224" t="s">
        <v>130</v>
      </c>
      <c r="E159" s="39"/>
      <c r="F159" s="225" t="s">
        <v>477</v>
      </c>
      <c r="G159" s="39"/>
      <c r="H159" s="39"/>
      <c r="I159" s="226"/>
      <c r="J159" s="39"/>
      <c r="K159" s="39"/>
      <c r="L159" s="43"/>
      <c r="M159" s="227"/>
      <c r="N159" s="228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130</v>
      </c>
      <c r="AU159" s="16" t="s">
        <v>81</v>
      </c>
    </row>
    <row r="160" spans="1:51" s="12" customFormat="1" ht="12">
      <c r="A160" s="12"/>
      <c r="B160" s="229"/>
      <c r="C160" s="230"/>
      <c r="D160" s="224" t="s">
        <v>132</v>
      </c>
      <c r="E160" s="231" t="s">
        <v>1</v>
      </c>
      <c r="F160" s="232" t="s">
        <v>478</v>
      </c>
      <c r="G160" s="230"/>
      <c r="H160" s="231" t="s">
        <v>1</v>
      </c>
      <c r="I160" s="233"/>
      <c r="J160" s="230"/>
      <c r="K160" s="230"/>
      <c r="L160" s="234"/>
      <c r="M160" s="235"/>
      <c r="N160" s="236"/>
      <c r="O160" s="236"/>
      <c r="P160" s="236"/>
      <c r="Q160" s="236"/>
      <c r="R160" s="236"/>
      <c r="S160" s="236"/>
      <c r="T160" s="237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T160" s="238" t="s">
        <v>132</v>
      </c>
      <c r="AU160" s="238" t="s">
        <v>81</v>
      </c>
      <c r="AV160" s="12" t="s">
        <v>81</v>
      </c>
      <c r="AW160" s="12" t="s">
        <v>32</v>
      </c>
      <c r="AX160" s="12" t="s">
        <v>76</v>
      </c>
      <c r="AY160" s="238" t="s">
        <v>124</v>
      </c>
    </row>
    <row r="161" spans="1:51" s="13" customFormat="1" ht="12">
      <c r="A161" s="13"/>
      <c r="B161" s="239"/>
      <c r="C161" s="240"/>
      <c r="D161" s="224" t="s">
        <v>132</v>
      </c>
      <c r="E161" s="241" t="s">
        <v>1</v>
      </c>
      <c r="F161" s="242" t="s">
        <v>479</v>
      </c>
      <c r="G161" s="240"/>
      <c r="H161" s="243">
        <v>2.89</v>
      </c>
      <c r="I161" s="244"/>
      <c r="J161" s="240"/>
      <c r="K161" s="240"/>
      <c r="L161" s="245"/>
      <c r="M161" s="246"/>
      <c r="N161" s="247"/>
      <c r="O161" s="247"/>
      <c r="P161" s="247"/>
      <c r="Q161" s="247"/>
      <c r="R161" s="247"/>
      <c r="S161" s="247"/>
      <c r="T161" s="24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9" t="s">
        <v>132</v>
      </c>
      <c r="AU161" s="249" t="s">
        <v>81</v>
      </c>
      <c r="AV161" s="13" t="s">
        <v>85</v>
      </c>
      <c r="AW161" s="13" t="s">
        <v>32</v>
      </c>
      <c r="AX161" s="13" t="s">
        <v>76</v>
      </c>
      <c r="AY161" s="249" t="s">
        <v>124</v>
      </c>
    </row>
    <row r="162" spans="1:51" s="14" customFormat="1" ht="12">
      <c r="A162" s="14"/>
      <c r="B162" s="250"/>
      <c r="C162" s="251"/>
      <c r="D162" s="224" t="s">
        <v>132</v>
      </c>
      <c r="E162" s="252" t="s">
        <v>1</v>
      </c>
      <c r="F162" s="253" t="s">
        <v>135</v>
      </c>
      <c r="G162" s="251"/>
      <c r="H162" s="254">
        <v>2.89</v>
      </c>
      <c r="I162" s="255"/>
      <c r="J162" s="251"/>
      <c r="K162" s="251"/>
      <c r="L162" s="256"/>
      <c r="M162" s="257"/>
      <c r="N162" s="258"/>
      <c r="O162" s="258"/>
      <c r="P162" s="258"/>
      <c r="Q162" s="258"/>
      <c r="R162" s="258"/>
      <c r="S162" s="258"/>
      <c r="T162" s="25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0" t="s">
        <v>132</v>
      </c>
      <c r="AU162" s="260" t="s">
        <v>81</v>
      </c>
      <c r="AV162" s="14" t="s">
        <v>129</v>
      </c>
      <c r="AW162" s="14" t="s">
        <v>32</v>
      </c>
      <c r="AX162" s="14" t="s">
        <v>81</v>
      </c>
      <c r="AY162" s="260" t="s">
        <v>124</v>
      </c>
    </row>
    <row r="163" spans="1:65" s="2" customFormat="1" ht="22.9" customHeight="1">
      <c r="A163" s="37"/>
      <c r="B163" s="38"/>
      <c r="C163" s="210" t="s">
        <v>168</v>
      </c>
      <c r="D163" s="210" t="s">
        <v>125</v>
      </c>
      <c r="E163" s="211" t="s">
        <v>480</v>
      </c>
      <c r="F163" s="212" t="s">
        <v>481</v>
      </c>
      <c r="G163" s="213" t="s">
        <v>222</v>
      </c>
      <c r="H163" s="214">
        <v>6.6</v>
      </c>
      <c r="I163" s="215"/>
      <c r="J163" s="216">
        <f>ROUND(I163*H163,2)</f>
        <v>0</v>
      </c>
      <c r="K163" s="217"/>
      <c r="L163" s="43"/>
      <c r="M163" s="218" t="s">
        <v>1</v>
      </c>
      <c r="N163" s="219" t="s">
        <v>41</v>
      </c>
      <c r="O163" s="90"/>
      <c r="P163" s="220">
        <f>O163*H163</f>
        <v>0</v>
      </c>
      <c r="Q163" s="220">
        <v>0</v>
      </c>
      <c r="R163" s="220">
        <f>Q163*H163</f>
        <v>0</v>
      </c>
      <c r="S163" s="220">
        <v>0.007</v>
      </c>
      <c r="T163" s="221">
        <f>S163*H163</f>
        <v>0.0462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2" t="s">
        <v>129</v>
      </c>
      <c r="AT163" s="222" t="s">
        <v>125</v>
      </c>
      <c r="AU163" s="222" t="s">
        <v>81</v>
      </c>
      <c r="AY163" s="16" t="s">
        <v>124</v>
      </c>
      <c r="BE163" s="223">
        <f>IF(N163="základní",J163,0)</f>
        <v>0</v>
      </c>
      <c r="BF163" s="223">
        <f>IF(N163="snížená",J163,0)</f>
        <v>0</v>
      </c>
      <c r="BG163" s="223">
        <f>IF(N163="zákl. přenesená",J163,0)</f>
        <v>0</v>
      </c>
      <c r="BH163" s="223">
        <f>IF(N163="sníž. přenesená",J163,0)</f>
        <v>0</v>
      </c>
      <c r="BI163" s="223">
        <f>IF(N163="nulová",J163,0)</f>
        <v>0</v>
      </c>
      <c r="BJ163" s="16" t="s">
        <v>81</v>
      </c>
      <c r="BK163" s="223">
        <f>ROUND(I163*H163,2)</f>
        <v>0</v>
      </c>
      <c r="BL163" s="16" t="s">
        <v>129</v>
      </c>
      <c r="BM163" s="222" t="s">
        <v>482</v>
      </c>
    </row>
    <row r="164" spans="1:47" s="2" customFormat="1" ht="12">
      <c r="A164" s="37"/>
      <c r="B164" s="38"/>
      <c r="C164" s="39"/>
      <c r="D164" s="224" t="s">
        <v>130</v>
      </c>
      <c r="E164" s="39"/>
      <c r="F164" s="225" t="s">
        <v>483</v>
      </c>
      <c r="G164" s="39"/>
      <c r="H164" s="39"/>
      <c r="I164" s="226"/>
      <c r="J164" s="39"/>
      <c r="K164" s="39"/>
      <c r="L164" s="43"/>
      <c r="M164" s="227"/>
      <c r="N164" s="228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130</v>
      </c>
      <c r="AU164" s="16" t="s">
        <v>81</v>
      </c>
    </row>
    <row r="165" spans="1:51" s="13" customFormat="1" ht="12">
      <c r="A165" s="13"/>
      <c r="B165" s="239"/>
      <c r="C165" s="240"/>
      <c r="D165" s="224" t="s">
        <v>132</v>
      </c>
      <c r="E165" s="241" t="s">
        <v>1</v>
      </c>
      <c r="F165" s="242" t="s">
        <v>484</v>
      </c>
      <c r="G165" s="240"/>
      <c r="H165" s="243">
        <v>6.6</v>
      </c>
      <c r="I165" s="244"/>
      <c r="J165" s="240"/>
      <c r="K165" s="240"/>
      <c r="L165" s="245"/>
      <c r="M165" s="246"/>
      <c r="N165" s="247"/>
      <c r="O165" s="247"/>
      <c r="P165" s="247"/>
      <c r="Q165" s="247"/>
      <c r="R165" s="247"/>
      <c r="S165" s="247"/>
      <c r="T165" s="24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9" t="s">
        <v>132</v>
      </c>
      <c r="AU165" s="249" t="s">
        <v>81</v>
      </c>
      <c r="AV165" s="13" t="s">
        <v>85</v>
      </c>
      <c r="AW165" s="13" t="s">
        <v>32</v>
      </c>
      <c r="AX165" s="13" t="s">
        <v>76</v>
      </c>
      <c r="AY165" s="249" t="s">
        <v>124</v>
      </c>
    </row>
    <row r="166" spans="1:51" s="14" customFormat="1" ht="12">
      <c r="A166" s="14"/>
      <c r="B166" s="250"/>
      <c r="C166" s="251"/>
      <c r="D166" s="224" t="s">
        <v>132</v>
      </c>
      <c r="E166" s="252" t="s">
        <v>1</v>
      </c>
      <c r="F166" s="253" t="s">
        <v>135</v>
      </c>
      <c r="G166" s="251"/>
      <c r="H166" s="254">
        <v>6.6</v>
      </c>
      <c r="I166" s="255"/>
      <c r="J166" s="251"/>
      <c r="K166" s="251"/>
      <c r="L166" s="256"/>
      <c r="M166" s="257"/>
      <c r="N166" s="258"/>
      <c r="O166" s="258"/>
      <c r="P166" s="258"/>
      <c r="Q166" s="258"/>
      <c r="R166" s="258"/>
      <c r="S166" s="258"/>
      <c r="T166" s="25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0" t="s">
        <v>132</v>
      </c>
      <c r="AU166" s="260" t="s">
        <v>81</v>
      </c>
      <c r="AV166" s="14" t="s">
        <v>129</v>
      </c>
      <c r="AW166" s="14" t="s">
        <v>32</v>
      </c>
      <c r="AX166" s="14" t="s">
        <v>81</v>
      </c>
      <c r="AY166" s="260" t="s">
        <v>124</v>
      </c>
    </row>
    <row r="167" spans="1:65" s="2" customFormat="1" ht="22.9" customHeight="1">
      <c r="A167" s="37"/>
      <c r="B167" s="38"/>
      <c r="C167" s="210" t="s">
        <v>161</v>
      </c>
      <c r="D167" s="210" t="s">
        <v>125</v>
      </c>
      <c r="E167" s="211" t="s">
        <v>177</v>
      </c>
      <c r="F167" s="212" t="s">
        <v>178</v>
      </c>
      <c r="G167" s="213" t="s">
        <v>138</v>
      </c>
      <c r="H167" s="214">
        <v>8.06</v>
      </c>
      <c r="I167" s="215"/>
      <c r="J167" s="216">
        <f>ROUND(I167*H167,2)</f>
        <v>0</v>
      </c>
      <c r="K167" s="217"/>
      <c r="L167" s="43"/>
      <c r="M167" s="218" t="s">
        <v>1</v>
      </c>
      <c r="N167" s="219" t="s">
        <v>41</v>
      </c>
      <c r="O167" s="90"/>
      <c r="P167" s="220">
        <f>O167*H167</f>
        <v>0</v>
      </c>
      <c r="Q167" s="220">
        <v>0</v>
      </c>
      <c r="R167" s="220">
        <f>Q167*H167</f>
        <v>0</v>
      </c>
      <c r="S167" s="220">
        <v>0.068</v>
      </c>
      <c r="T167" s="221">
        <f>S167*H167</f>
        <v>0.5480800000000001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2" t="s">
        <v>129</v>
      </c>
      <c r="AT167" s="222" t="s">
        <v>125</v>
      </c>
      <c r="AU167" s="222" t="s">
        <v>81</v>
      </c>
      <c r="AY167" s="16" t="s">
        <v>124</v>
      </c>
      <c r="BE167" s="223">
        <f>IF(N167="základní",J167,0)</f>
        <v>0</v>
      </c>
      <c r="BF167" s="223">
        <f>IF(N167="snížená",J167,0)</f>
        <v>0</v>
      </c>
      <c r="BG167" s="223">
        <f>IF(N167="zákl. přenesená",J167,0)</f>
        <v>0</v>
      </c>
      <c r="BH167" s="223">
        <f>IF(N167="sníž. přenesená",J167,0)</f>
        <v>0</v>
      </c>
      <c r="BI167" s="223">
        <f>IF(N167="nulová",J167,0)</f>
        <v>0</v>
      </c>
      <c r="BJ167" s="16" t="s">
        <v>81</v>
      </c>
      <c r="BK167" s="223">
        <f>ROUND(I167*H167,2)</f>
        <v>0</v>
      </c>
      <c r="BL167" s="16" t="s">
        <v>129</v>
      </c>
      <c r="BM167" s="222" t="s">
        <v>485</v>
      </c>
    </row>
    <row r="168" spans="1:47" s="2" customFormat="1" ht="12">
      <c r="A168" s="37"/>
      <c r="B168" s="38"/>
      <c r="C168" s="39"/>
      <c r="D168" s="224" t="s">
        <v>130</v>
      </c>
      <c r="E168" s="39"/>
      <c r="F168" s="225" t="s">
        <v>180</v>
      </c>
      <c r="G168" s="39"/>
      <c r="H168" s="39"/>
      <c r="I168" s="226"/>
      <c r="J168" s="39"/>
      <c r="K168" s="39"/>
      <c r="L168" s="43"/>
      <c r="M168" s="227"/>
      <c r="N168" s="228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130</v>
      </c>
      <c r="AU168" s="16" t="s">
        <v>81</v>
      </c>
    </row>
    <row r="169" spans="1:51" s="12" customFormat="1" ht="12">
      <c r="A169" s="12"/>
      <c r="B169" s="229"/>
      <c r="C169" s="230"/>
      <c r="D169" s="224" t="s">
        <v>132</v>
      </c>
      <c r="E169" s="231" t="s">
        <v>1</v>
      </c>
      <c r="F169" s="232" t="s">
        <v>140</v>
      </c>
      <c r="G169" s="230"/>
      <c r="H169" s="231" t="s">
        <v>1</v>
      </c>
      <c r="I169" s="233"/>
      <c r="J169" s="230"/>
      <c r="K169" s="230"/>
      <c r="L169" s="234"/>
      <c r="M169" s="235"/>
      <c r="N169" s="236"/>
      <c r="O169" s="236"/>
      <c r="P169" s="236"/>
      <c r="Q169" s="236"/>
      <c r="R169" s="236"/>
      <c r="S169" s="236"/>
      <c r="T169" s="237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T169" s="238" t="s">
        <v>132</v>
      </c>
      <c r="AU169" s="238" t="s">
        <v>81</v>
      </c>
      <c r="AV169" s="12" t="s">
        <v>81</v>
      </c>
      <c r="AW169" s="12" t="s">
        <v>32</v>
      </c>
      <c r="AX169" s="12" t="s">
        <v>76</v>
      </c>
      <c r="AY169" s="238" t="s">
        <v>124</v>
      </c>
    </row>
    <row r="170" spans="1:51" s="13" customFormat="1" ht="12">
      <c r="A170" s="13"/>
      <c r="B170" s="239"/>
      <c r="C170" s="240"/>
      <c r="D170" s="224" t="s">
        <v>132</v>
      </c>
      <c r="E170" s="241" t="s">
        <v>1</v>
      </c>
      <c r="F170" s="242" t="s">
        <v>445</v>
      </c>
      <c r="G170" s="240"/>
      <c r="H170" s="243">
        <v>8.06</v>
      </c>
      <c r="I170" s="244"/>
      <c r="J170" s="240"/>
      <c r="K170" s="240"/>
      <c r="L170" s="245"/>
      <c r="M170" s="246"/>
      <c r="N170" s="247"/>
      <c r="O170" s="247"/>
      <c r="P170" s="247"/>
      <c r="Q170" s="247"/>
      <c r="R170" s="247"/>
      <c r="S170" s="247"/>
      <c r="T170" s="24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9" t="s">
        <v>132</v>
      </c>
      <c r="AU170" s="249" t="s">
        <v>81</v>
      </c>
      <c r="AV170" s="13" t="s">
        <v>85</v>
      </c>
      <c r="AW170" s="13" t="s">
        <v>32</v>
      </c>
      <c r="AX170" s="13" t="s">
        <v>81</v>
      </c>
      <c r="AY170" s="249" t="s">
        <v>124</v>
      </c>
    </row>
    <row r="171" spans="1:65" s="2" customFormat="1" ht="35.8" customHeight="1">
      <c r="A171" s="37"/>
      <c r="B171" s="38"/>
      <c r="C171" s="210" t="s">
        <v>176</v>
      </c>
      <c r="D171" s="210" t="s">
        <v>125</v>
      </c>
      <c r="E171" s="211" t="s">
        <v>184</v>
      </c>
      <c r="F171" s="212" t="s">
        <v>185</v>
      </c>
      <c r="G171" s="213" t="s">
        <v>186</v>
      </c>
      <c r="H171" s="214">
        <v>1</v>
      </c>
      <c r="I171" s="215"/>
      <c r="J171" s="216">
        <f>ROUND(I171*H171,2)</f>
        <v>0</v>
      </c>
      <c r="K171" s="217"/>
      <c r="L171" s="43"/>
      <c r="M171" s="218" t="s">
        <v>1</v>
      </c>
      <c r="N171" s="219" t="s">
        <v>41</v>
      </c>
      <c r="O171" s="90"/>
      <c r="P171" s="220">
        <f>O171*H171</f>
        <v>0</v>
      </c>
      <c r="Q171" s="220">
        <v>0</v>
      </c>
      <c r="R171" s="220">
        <f>Q171*H171</f>
        <v>0</v>
      </c>
      <c r="S171" s="220">
        <v>0</v>
      </c>
      <c r="T171" s="221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2" t="s">
        <v>129</v>
      </c>
      <c r="AT171" s="222" t="s">
        <v>125</v>
      </c>
      <c r="AU171" s="222" t="s">
        <v>81</v>
      </c>
      <c r="AY171" s="16" t="s">
        <v>124</v>
      </c>
      <c r="BE171" s="223">
        <f>IF(N171="základní",J171,0)</f>
        <v>0</v>
      </c>
      <c r="BF171" s="223">
        <f>IF(N171="snížená",J171,0)</f>
        <v>0</v>
      </c>
      <c r="BG171" s="223">
        <f>IF(N171="zákl. přenesená",J171,0)</f>
        <v>0</v>
      </c>
      <c r="BH171" s="223">
        <f>IF(N171="sníž. přenesená",J171,0)</f>
        <v>0</v>
      </c>
      <c r="BI171" s="223">
        <f>IF(N171="nulová",J171,0)</f>
        <v>0</v>
      </c>
      <c r="BJ171" s="16" t="s">
        <v>81</v>
      </c>
      <c r="BK171" s="223">
        <f>ROUND(I171*H171,2)</f>
        <v>0</v>
      </c>
      <c r="BL171" s="16" t="s">
        <v>129</v>
      </c>
      <c r="BM171" s="222" t="s">
        <v>486</v>
      </c>
    </row>
    <row r="172" spans="1:47" s="2" customFormat="1" ht="12">
      <c r="A172" s="37"/>
      <c r="B172" s="38"/>
      <c r="C172" s="39"/>
      <c r="D172" s="224" t="s">
        <v>130</v>
      </c>
      <c r="E172" s="39"/>
      <c r="F172" s="225" t="s">
        <v>185</v>
      </c>
      <c r="G172" s="39"/>
      <c r="H172" s="39"/>
      <c r="I172" s="226"/>
      <c r="J172" s="39"/>
      <c r="K172" s="39"/>
      <c r="L172" s="43"/>
      <c r="M172" s="227"/>
      <c r="N172" s="228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130</v>
      </c>
      <c r="AU172" s="16" t="s">
        <v>81</v>
      </c>
    </row>
    <row r="173" spans="1:63" s="11" customFormat="1" ht="25.9" customHeight="1">
      <c r="A173" s="11"/>
      <c r="B173" s="196"/>
      <c r="C173" s="197"/>
      <c r="D173" s="198" t="s">
        <v>75</v>
      </c>
      <c r="E173" s="199" t="s">
        <v>211</v>
      </c>
      <c r="F173" s="199" t="s">
        <v>212</v>
      </c>
      <c r="G173" s="197"/>
      <c r="H173" s="197"/>
      <c r="I173" s="200"/>
      <c r="J173" s="201">
        <f>BK173</f>
        <v>0</v>
      </c>
      <c r="K173" s="197"/>
      <c r="L173" s="202"/>
      <c r="M173" s="203"/>
      <c r="N173" s="204"/>
      <c r="O173" s="204"/>
      <c r="P173" s="205">
        <f>SUM(P174:P175)</f>
        <v>0</v>
      </c>
      <c r="Q173" s="204"/>
      <c r="R173" s="205">
        <f>SUM(R174:R175)</f>
        <v>0</v>
      </c>
      <c r="S173" s="204"/>
      <c r="T173" s="206">
        <f>SUM(T174:T175)</f>
        <v>0</v>
      </c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R173" s="207" t="s">
        <v>81</v>
      </c>
      <c r="AT173" s="208" t="s">
        <v>75</v>
      </c>
      <c r="AU173" s="208" t="s">
        <v>76</v>
      </c>
      <c r="AY173" s="207" t="s">
        <v>124</v>
      </c>
      <c r="BK173" s="209">
        <f>SUM(BK174:BK175)</f>
        <v>0</v>
      </c>
    </row>
    <row r="174" spans="1:65" s="2" customFormat="1" ht="13.9" customHeight="1">
      <c r="A174" s="37"/>
      <c r="B174" s="38"/>
      <c r="C174" s="210" t="s">
        <v>487</v>
      </c>
      <c r="D174" s="210" t="s">
        <v>125</v>
      </c>
      <c r="E174" s="211" t="s">
        <v>213</v>
      </c>
      <c r="F174" s="212" t="s">
        <v>214</v>
      </c>
      <c r="G174" s="213" t="s">
        <v>193</v>
      </c>
      <c r="H174" s="214">
        <v>0.348</v>
      </c>
      <c r="I174" s="215"/>
      <c r="J174" s="216">
        <f>ROUND(I174*H174,2)</f>
        <v>0</v>
      </c>
      <c r="K174" s="217"/>
      <c r="L174" s="43"/>
      <c r="M174" s="218" t="s">
        <v>1</v>
      </c>
      <c r="N174" s="219" t="s">
        <v>41</v>
      </c>
      <c r="O174" s="90"/>
      <c r="P174" s="220">
        <f>O174*H174</f>
        <v>0</v>
      </c>
      <c r="Q174" s="220">
        <v>0</v>
      </c>
      <c r="R174" s="220">
        <f>Q174*H174</f>
        <v>0</v>
      </c>
      <c r="S174" s="220">
        <v>0</v>
      </c>
      <c r="T174" s="221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2" t="s">
        <v>129</v>
      </c>
      <c r="AT174" s="222" t="s">
        <v>125</v>
      </c>
      <c r="AU174" s="222" t="s">
        <v>81</v>
      </c>
      <c r="AY174" s="16" t="s">
        <v>124</v>
      </c>
      <c r="BE174" s="223">
        <f>IF(N174="základní",J174,0)</f>
        <v>0</v>
      </c>
      <c r="BF174" s="223">
        <f>IF(N174="snížená",J174,0)</f>
        <v>0</v>
      </c>
      <c r="BG174" s="223">
        <f>IF(N174="zákl. přenesená",J174,0)</f>
        <v>0</v>
      </c>
      <c r="BH174" s="223">
        <f>IF(N174="sníž. přenesená",J174,0)</f>
        <v>0</v>
      </c>
      <c r="BI174" s="223">
        <f>IF(N174="nulová",J174,0)</f>
        <v>0</v>
      </c>
      <c r="BJ174" s="16" t="s">
        <v>81</v>
      </c>
      <c r="BK174" s="223">
        <f>ROUND(I174*H174,2)</f>
        <v>0</v>
      </c>
      <c r="BL174" s="16" t="s">
        <v>129</v>
      </c>
      <c r="BM174" s="222" t="s">
        <v>488</v>
      </c>
    </row>
    <row r="175" spans="1:47" s="2" customFormat="1" ht="12">
      <c r="A175" s="37"/>
      <c r="B175" s="38"/>
      <c r="C175" s="39"/>
      <c r="D175" s="224" t="s">
        <v>130</v>
      </c>
      <c r="E175" s="39"/>
      <c r="F175" s="225" t="s">
        <v>216</v>
      </c>
      <c r="G175" s="39"/>
      <c r="H175" s="39"/>
      <c r="I175" s="226"/>
      <c r="J175" s="39"/>
      <c r="K175" s="39"/>
      <c r="L175" s="43"/>
      <c r="M175" s="227"/>
      <c r="N175" s="228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130</v>
      </c>
      <c r="AU175" s="16" t="s">
        <v>81</v>
      </c>
    </row>
    <row r="176" spans="1:63" s="11" customFormat="1" ht="25.9" customHeight="1">
      <c r="A176" s="11"/>
      <c r="B176" s="196"/>
      <c r="C176" s="197"/>
      <c r="D176" s="198" t="s">
        <v>75</v>
      </c>
      <c r="E176" s="199" t="s">
        <v>188</v>
      </c>
      <c r="F176" s="199" t="s">
        <v>189</v>
      </c>
      <c r="G176" s="197"/>
      <c r="H176" s="197"/>
      <c r="I176" s="200"/>
      <c r="J176" s="201">
        <f>BK176</f>
        <v>0</v>
      </c>
      <c r="K176" s="197"/>
      <c r="L176" s="202"/>
      <c r="M176" s="203"/>
      <c r="N176" s="204"/>
      <c r="O176" s="204"/>
      <c r="P176" s="205">
        <f>SUM(P177:P186)</f>
        <v>0</v>
      </c>
      <c r="Q176" s="204"/>
      <c r="R176" s="205">
        <f>SUM(R177:R186)</f>
        <v>0</v>
      </c>
      <c r="S176" s="204"/>
      <c r="T176" s="206">
        <f>SUM(T177:T186)</f>
        <v>0</v>
      </c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R176" s="207" t="s">
        <v>81</v>
      </c>
      <c r="AT176" s="208" t="s">
        <v>75</v>
      </c>
      <c r="AU176" s="208" t="s">
        <v>76</v>
      </c>
      <c r="AY176" s="207" t="s">
        <v>124</v>
      </c>
      <c r="BK176" s="209">
        <f>SUM(BK177:BK186)</f>
        <v>0</v>
      </c>
    </row>
    <row r="177" spans="1:65" s="2" customFormat="1" ht="22.9" customHeight="1">
      <c r="A177" s="37"/>
      <c r="B177" s="38"/>
      <c r="C177" s="210" t="s">
        <v>176</v>
      </c>
      <c r="D177" s="210" t="s">
        <v>125</v>
      </c>
      <c r="E177" s="211" t="s">
        <v>191</v>
      </c>
      <c r="F177" s="212" t="s">
        <v>192</v>
      </c>
      <c r="G177" s="213" t="s">
        <v>193</v>
      </c>
      <c r="H177" s="214">
        <v>1.358</v>
      </c>
      <c r="I177" s="215"/>
      <c r="J177" s="216">
        <f>ROUND(I177*H177,2)</f>
        <v>0</v>
      </c>
      <c r="K177" s="217"/>
      <c r="L177" s="43"/>
      <c r="M177" s="218" t="s">
        <v>1</v>
      </c>
      <c r="N177" s="219" t="s">
        <v>41</v>
      </c>
      <c r="O177" s="90"/>
      <c r="P177" s="220">
        <f>O177*H177</f>
        <v>0</v>
      </c>
      <c r="Q177" s="220">
        <v>0</v>
      </c>
      <c r="R177" s="220">
        <f>Q177*H177</f>
        <v>0</v>
      </c>
      <c r="S177" s="220">
        <v>0</v>
      </c>
      <c r="T177" s="221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2" t="s">
        <v>129</v>
      </c>
      <c r="AT177" s="222" t="s">
        <v>125</v>
      </c>
      <c r="AU177" s="222" t="s">
        <v>81</v>
      </c>
      <c r="AY177" s="16" t="s">
        <v>124</v>
      </c>
      <c r="BE177" s="223">
        <f>IF(N177="základní",J177,0)</f>
        <v>0</v>
      </c>
      <c r="BF177" s="223">
        <f>IF(N177="snížená",J177,0)</f>
        <v>0</v>
      </c>
      <c r="BG177" s="223">
        <f>IF(N177="zákl. přenesená",J177,0)</f>
        <v>0</v>
      </c>
      <c r="BH177" s="223">
        <f>IF(N177="sníž. přenesená",J177,0)</f>
        <v>0</v>
      </c>
      <c r="BI177" s="223">
        <f>IF(N177="nulová",J177,0)</f>
        <v>0</v>
      </c>
      <c r="BJ177" s="16" t="s">
        <v>81</v>
      </c>
      <c r="BK177" s="223">
        <f>ROUND(I177*H177,2)</f>
        <v>0</v>
      </c>
      <c r="BL177" s="16" t="s">
        <v>129</v>
      </c>
      <c r="BM177" s="222" t="s">
        <v>489</v>
      </c>
    </row>
    <row r="178" spans="1:47" s="2" customFormat="1" ht="12">
      <c r="A178" s="37"/>
      <c r="B178" s="38"/>
      <c r="C178" s="39"/>
      <c r="D178" s="224" t="s">
        <v>130</v>
      </c>
      <c r="E178" s="39"/>
      <c r="F178" s="225" t="s">
        <v>195</v>
      </c>
      <c r="G178" s="39"/>
      <c r="H178" s="39"/>
      <c r="I178" s="226"/>
      <c r="J178" s="39"/>
      <c r="K178" s="39"/>
      <c r="L178" s="43"/>
      <c r="M178" s="227"/>
      <c r="N178" s="228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130</v>
      </c>
      <c r="AU178" s="16" t="s">
        <v>81</v>
      </c>
    </row>
    <row r="179" spans="1:65" s="2" customFormat="1" ht="22.9" customHeight="1">
      <c r="A179" s="37"/>
      <c r="B179" s="38"/>
      <c r="C179" s="210" t="s">
        <v>183</v>
      </c>
      <c r="D179" s="210" t="s">
        <v>125</v>
      </c>
      <c r="E179" s="211" t="s">
        <v>196</v>
      </c>
      <c r="F179" s="212" t="s">
        <v>197</v>
      </c>
      <c r="G179" s="213" t="s">
        <v>193</v>
      </c>
      <c r="H179" s="214">
        <v>1.358</v>
      </c>
      <c r="I179" s="215"/>
      <c r="J179" s="216">
        <f>ROUND(I179*H179,2)</f>
        <v>0</v>
      </c>
      <c r="K179" s="217"/>
      <c r="L179" s="43"/>
      <c r="M179" s="218" t="s">
        <v>1</v>
      </c>
      <c r="N179" s="219" t="s">
        <v>41</v>
      </c>
      <c r="O179" s="90"/>
      <c r="P179" s="220">
        <f>O179*H179</f>
        <v>0</v>
      </c>
      <c r="Q179" s="220">
        <v>0</v>
      </c>
      <c r="R179" s="220">
        <f>Q179*H179</f>
        <v>0</v>
      </c>
      <c r="S179" s="220">
        <v>0</v>
      </c>
      <c r="T179" s="221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2" t="s">
        <v>129</v>
      </c>
      <c r="AT179" s="222" t="s">
        <v>125</v>
      </c>
      <c r="AU179" s="222" t="s">
        <v>81</v>
      </c>
      <c r="AY179" s="16" t="s">
        <v>124</v>
      </c>
      <c r="BE179" s="223">
        <f>IF(N179="základní",J179,0)</f>
        <v>0</v>
      </c>
      <c r="BF179" s="223">
        <f>IF(N179="snížená",J179,0)</f>
        <v>0</v>
      </c>
      <c r="BG179" s="223">
        <f>IF(N179="zákl. přenesená",J179,0)</f>
        <v>0</v>
      </c>
      <c r="BH179" s="223">
        <f>IF(N179="sníž. přenesená",J179,0)</f>
        <v>0</v>
      </c>
      <c r="BI179" s="223">
        <f>IF(N179="nulová",J179,0)</f>
        <v>0</v>
      </c>
      <c r="BJ179" s="16" t="s">
        <v>81</v>
      </c>
      <c r="BK179" s="223">
        <f>ROUND(I179*H179,2)</f>
        <v>0</v>
      </c>
      <c r="BL179" s="16" t="s">
        <v>129</v>
      </c>
      <c r="BM179" s="222" t="s">
        <v>490</v>
      </c>
    </row>
    <row r="180" spans="1:47" s="2" customFormat="1" ht="12">
      <c r="A180" s="37"/>
      <c r="B180" s="38"/>
      <c r="C180" s="39"/>
      <c r="D180" s="224" t="s">
        <v>130</v>
      </c>
      <c r="E180" s="39"/>
      <c r="F180" s="225" t="s">
        <v>199</v>
      </c>
      <c r="G180" s="39"/>
      <c r="H180" s="39"/>
      <c r="I180" s="226"/>
      <c r="J180" s="39"/>
      <c r="K180" s="39"/>
      <c r="L180" s="43"/>
      <c r="M180" s="227"/>
      <c r="N180" s="228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130</v>
      </c>
      <c r="AU180" s="16" t="s">
        <v>81</v>
      </c>
    </row>
    <row r="181" spans="1:65" s="2" customFormat="1" ht="22.9" customHeight="1">
      <c r="A181" s="37"/>
      <c r="B181" s="38"/>
      <c r="C181" s="210" t="s">
        <v>190</v>
      </c>
      <c r="D181" s="210" t="s">
        <v>125</v>
      </c>
      <c r="E181" s="211" t="s">
        <v>201</v>
      </c>
      <c r="F181" s="212" t="s">
        <v>202</v>
      </c>
      <c r="G181" s="213" t="s">
        <v>193</v>
      </c>
      <c r="H181" s="214">
        <v>12.222</v>
      </c>
      <c r="I181" s="215"/>
      <c r="J181" s="216">
        <f>ROUND(I181*H181,2)</f>
        <v>0</v>
      </c>
      <c r="K181" s="217"/>
      <c r="L181" s="43"/>
      <c r="M181" s="218" t="s">
        <v>1</v>
      </c>
      <c r="N181" s="219" t="s">
        <v>41</v>
      </c>
      <c r="O181" s="90"/>
      <c r="P181" s="220">
        <f>O181*H181</f>
        <v>0</v>
      </c>
      <c r="Q181" s="220">
        <v>0</v>
      </c>
      <c r="R181" s="220">
        <f>Q181*H181</f>
        <v>0</v>
      </c>
      <c r="S181" s="220">
        <v>0</v>
      </c>
      <c r="T181" s="221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2" t="s">
        <v>129</v>
      </c>
      <c r="AT181" s="222" t="s">
        <v>125</v>
      </c>
      <c r="AU181" s="222" t="s">
        <v>81</v>
      </c>
      <c r="AY181" s="16" t="s">
        <v>124</v>
      </c>
      <c r="BE181" s="223">
        <f>IF(N181="základní",J181,0)</f>
        <v>0</v>
      </c>
      <c r="BF181" s="223">
        <f>IF(N181="snížená",J181,0)</f>
        <v>0</v>
      </c>
      <c r="BG181" s="223">
        <f>IF(N181="zákl. přenesená",J181,0)</f>
        <v>0</v>
      </c>
      <c r="BH181" s="223">
        <f>IF(N181="sníž. přenesená",J181,0)</f>
        <v>0</v>
      </c>
      <c r="BI181" s="223">
        <f>IF(N181="nulová",J181,0)</f>
        <v>0</v>
      </c>
      <c r="BJ181" s="16" t="s">
        <v>81</v>
      </c>
      <c r="BK181" s="223">
        <f>ROUND(I181*H181,2)</f>
        <v>0</v>
      </c>
      <c r="BL181" s="16" t="s">
        <v>129</v>
      </c>
      <c r="BM181" s="222" t="s">
        <v>491</v>
      </c>
    </row>
    <row r="182" spans="1:47" s="2" customFormat="1" ht="12">
      <c r="A182" s="37"/>
      <c r="B182" s="38"/>
      <c r="C182" s="39"/>
      <c r="D182" s="224" t="s">
        <v>130</v>
      </c>
      <c r="E182" s="39"/>
      <c r="F182" s="225" t="s">
        <v>204</v>
      </c>
      <c r="G182" s="39"/>
      <c r="H182" s="39"/>
      <c r="I182" s="226"/>
      <c r="J182" s="39"/>
      <c r="K182" s="39"/>
      <c r="L182" s="43"/>
      <c r="M182" s="227"/>
      <c r="N182" s="228"/>
      <c r="O182" s="90"/>
      <c r="P182" s="90"/>
      <c r="Q182" s="90"/>
      <c r="R182" s="90"/>
      <c r="S182" s="90"/>
      <c r="T182" s="91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130</v>
      </c>
      <c r="AU182" s="16" t="s">
        <v>81</v>
      </c>
    </row>
    <row r="183" spans="1:51" s="13" customFormat="1" ht="12">
      <c r="A183" s="13"/>
      <c r="B183" s="239"/>
      <c r="C183" s="240"/>
      <c r="D183" s="224" t="s">
        <v>132</v>
      </c>
      <c r="E183" s="241" t="s">
        <v>1</v>
      </c>
      <c r="F183" s="242" t="s">
        <v>492</v>
      </c>
      <c r="G183" s="240"/>
      <c r="H183" s="243">
        <v>12.222</v>
      </c>
      <c r="I183" s="244"/>
      <c r="J183" s="240"/>
      <c r="K183" s="240"/>
      <c r="L183" s="245"/>
      <c r="M183" s="246"/>
      <c r="N183" s="247"/>
      <c r="O183" s="247"/>
      <c r="P183" s="247"/>
      <c r="Q183" s="247"/>
      <c r="R183" s="247"/>
      <c r="S183" s="247"/>
      <c r="T183" s="24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9" t="s">
        <v>132</v>
      </c>
      <c r="AU183" s="249" t="s">
        <v>81</v>
      </c>
      <c r="AV183" s="13" t="s">
        <v>85</v>
      </c>
      <c r="AW183" s="13" t="s">
        <v>32</v>
      </c>
      <c r="AX183" s="13" t="s">
        <v>76</v>
      </c>
      <c r="AY183" s="249" t="s">
        <v>124</v>
      </c>
    </row>
    <row r="184" spans="1:51" s="14" customFormat="1" ht="12">
      <c r="A184" s="14"/>
      <c r="B184" s="250"/>
      <c r="C184" s="251"/>
      <c r="D184" s="224" t="s">
        <v>132</v>
      </c>
      <c r="E184" s="252" t="s">
        <v>1</v>
      </c>
      <c r="F184" s="253" t="s">
        <v>135</v>
      </c>
      <c r="G184" s="251"/>
      <c r="H184" s="254">
        <v>12.222</v>
      </c>
      <c r="I184" s="255"/>
      <c r="J184" s="251"/>
      <c r="K184" s="251"/>
      <c r="L184" s="256"/>
      <c r="M184" s="257"/>
      <c r="N184" s="258"/>
      <c r="O184" s="258"/>
      <c r="P184" s="258"/>
      <c r="Q184" s="258"/>
      <c r="R184" s="258"/>
      <c r="S184" s="258"/>
      <c r="T184" s="25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0" t="s">
        <v>132</v>
      </c>
      <c r="AU184" s="260" t="s">
        <v>81</v>
      </c>
      <c r="AV184" s="14" t="s">
        <v>129</v>
      </c>
      <c r="AW184" s="14" t="s">
        <v>32</v>
      </c>
      <c r="AX184" s="14" t="s">
        <v>81</v>
      </c>
      <c r="AY184" s="260" t="s">
        <v>124</v>
      </c>
    </row>
    <row r="185" spans="1:65" s="2" customFormat="1" ht="35.8" customHeight="1">
      <c r="A185" s="37"/>
      <c r="B185" s="38"/>
      <c r="C185" s="210" t="s">
        <v>8</v>
      </c>
      <c r="D185" s="210" t="s">
        <v>125</v>
      </c>
      <c r="E185" s="211" t="s">
        <v>207</v>
      </c>
      <c r="F185" s="212" t="s">
        <v>208</v>
      </c>
      <c r="G185" s="213" t="s">
        <v>193</v>
      </c>
      <c r="H185" s="214">
        <v>1.358</v>
      </c>
      <c r="I185" s="215"/>
      <c r="J185" s="216">
        <f>ROUND(I185*H185,2)</f>
        <v>0</v>
      </c>
      <c r="K185" s="217"/>
      <c r="L185" s="43"/>
      <c r="M185" s="218" t="s">
        <v>1</v>
      </c>
      <c r="N185" s="219" t="s">
        <v>41</v>
      </c>
      <c r="O185" s="90"/>
      <c r="P185" s="220">
        <f>O185*H185</f>
        <v>0</v>
      </c>
      <c r="Q185" s="220">
        <v>0</v>
      </c>
      <c r="R185" s="220">
        <f>Q185*H185</f>
        <v>0</v>
      </c>
      <c r="S185" s="220">
        <v>0</v>
      </c>
      <c r="T185" s="221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2" t="s">
        <v>129</v>
      </c>
      <c r="AT185" s="222" t="s">
        <v>125</v>
      </c>
      <c r="AU185" s="222" t="s">
        <v>81</v>
      </c>
      <c r="AY185" s="16" t="s">
        <v>124</v>
      </c>
      <c r="BE185" s="223">
        <f>IF(N185="základní",J185,0)</f>
        <v>0</v>
      </c>
      <c r="BF185" s="223">
        <f>IF(N185="snížená",J185,0)</f>
        <v>0</v>
      </c>
      <c r="BG185" s="223">
        <f>IF(N185="zákl. přenesená",J185,0)</f>
        <v>0</v>
      </c>
      <c r="BH185" s="223">
        <f>IF(N185="sníž. přenesená",J185,0)</f>
        <v>0</v>
      </c>
      <c r="BI185" s="223">
        <f>IF(N185="nulová",J185,0)</f>
        <v>0</v>
      </c>
      <c r="BJ185" s="16" t="s">
        <v>81</v>
      </c>
      <c r="BK185" s="223">
        <f>ROUND(I185*H185,2)</f>
        <v>0</v>
      </c>
      <c r="BL185" s="16" t="s">
        <v>129</v>
      </c>
      <c r="BM185" s="222" t="s">
        <v>493</v>
      </c>
    </row>
    <row r="186" spans="1:47" s="2" customFormat="1" ht="12">
      <c r="A186" s="37"/>
      <c r="B186" s="38"/>
      <c r="C186" s="39"/>
      <c r="D186" s="224" t="s">
        <v>130</v>
      </c>
      <c r="E186" s="39"/>
      <c r="F186" s="225" t="s">
        <v>210</v>
      </c>
      <c r="G186" s="39"/>
      <c r="H186" s="39"/>
      <c r="I186" s="226"/>
      <c r="J186" s="39"/>
      <c r="K186" s="39"/>
      <c r="L186" s="43"/>
      <c r="M186" s="227"/>
      <c r="N186" s="228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130</v>
      </c>
      <c r="AU186" s="16" t="s">
        <v>81</v>
      </c>
    </row>
    <row r="187" spans="1:63" s="11" customFormat="1" ht="25.9" customHeight="1">
      <c r="A187" s="11"/>
      <c r="B187" s="196"/>
      <c r="C187" s="197"/>
      <c r="D187" s="198" t="s">
        <v>75</v>
      </c>
      <c r="E187" s="199" t="s">
        <v>217</v>
      </c>
      <c r="F187" s="199" t="s">
        <v>218</v>
      </c>
      <c r="G187" s="197"/>
      <c r="H187" s="197"/>
      <c r="I187" s="200"/>
      <c r="J187" s="201">
        <f>BK187</f>
        <v>0</v>
      </c>
      <c r="K187" s="197"/>
      <c r="L187" s="202"/>
      <c r="M187" s="203"/>
      <c r="N187" s="204"/>
      <c r="O187" s="204"/>
      <c r="P187" s="205">
        <f>SUM(P188:P197)</f>
        <v>0</v>
      </c>
      <c r="Q187" s="204"/>
      <c r="R187" s="205">
        <f>SUM(R188:R197)</f>
        <v>0.004359999999999999</v>
      </c>
      <c r="S187" s="204"/>
      <c r="T187" s="206">
        <f>SUM(T188:T197)</f>
        <v>0</v>
      </c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R187" s="207" t="s">
        <v>85</v>
      </c>
      <c r="AT187" s="208" t="s">
        <v>75</v>
      </c>
      <c r="AU187" s="208" t="s">
        <v>76</v>
      </c>
      <c r="AY187" s="207" t="s">
        <v>124</v>
      </c>
      <c r="BK187" s="209">
        <f>SUM(BK188:BK197)</f>
        <v>0</v>
      </c>
    </row>
    <row r="188" spans="1:65" s="2" customFormat="1" ht="13.9" customHeight="1">
      <c r="A188" s="37"/>
      <c r="B188" s="38"/>
      <c r="C188" s="210" t="s">
        <v>200</v>
      </c>
      <c r="D188" s="210" t="s">
        <v>125</v>
      </c>
      <c r="E188" s="211" t="s">
        <v>220</v>
      </c>
      <c r="F188" s="212" t="s">
        <v>221</v>
      </c>
      <c r="G188" s="213" t="s">
        <v>222</v>
      </c>
      <c r="H188" s="214">
        <v>4</v>
      </c>
      <c r="I188" s="215"/>
      <c r="J188" s="216">
        <f>ROUND(I188*H188,2)</f>
        <v>0</v>
      </c>
      <c r="K188" s="217"/>
      <c r="L188" s="43"/>
      <c r="M188" s="218" t="s">
        <v>1</v>
      </c>
      <c r="N188" s="219" t="s">
        <v>41</v>
      </c>
      <c r="O188" s="90"/>
      <c r="P188" s="220">
        <f>O188*H188</f>
        <v>0</v>
      </c>
      <c r="Q188" s="220">
        <v>0.00041</v>
      </c>
      <c r="R188" s="220">
        <f>Q188*H188</f>
        <v>0.00164</v>
      </c>
      <c r="S188" s="220">
        <v>0</v>
      </c>
      <c r="T188" s="221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2" t="s">
        <v>200</v>
      </c>
      <c r="AT188" s="222" t="s">
        <v>125</v>
      </c>
      <c r="AU188" s="222" t="s">
        <v>81</v>
      </c>
      <c r="AY188" s="16" t="s">
        <v>124</v>
      </c>
      <c r="BE188" s="223">
        <f>IF(N188="základní",J188,0)</f>
        <v>0</v>
      </c>
      <c r="BF188" s="223">
        <f>IF(N188="snížená",J188,0)</f>
        <v>0</v>
      </c>
      <c r="BG188" s="223">
        <f>IF(N188="zákl. přenesená",J188,0)</f>
        <v>0</v>
      </c>
      <c r="BH188" s="223">
        <f>IF(N188="sníž. přenesená",J188,0)</f>
        <v>0</v>
      </c>
      <c r="BI188" s="223">
        <f>IF(N188="nulová",J188,0)</f>
        <v>0</v>
      </c>
      <c r="BJ188" s="16" t="s">
        <v>81</v>
      </c>
      <c r="BK188" s="223">
        <f>ROUND(I188*H188,2)</f>
        <v>0</v>
      </c>
      <c r="BL188" s="16" t="s">
        <v>200</v>
      </c>
      <c r="BM188" s="222" t="s">
        <v>494</v>
      </c>
    </row>
    <row r="189" spans="1:47" s="2" customFormat="1" ht="12">
      <c r="A189" s="37"/>
      <c r="B189" s="38"/>
      <c r="C189" s="39"/>
      <c r="D189" s="224" t="s">
        <v>130</v>
      </c>
      <c r="E189" s="39"/>
      <c r="F189" s="225" t="s">
        <v>224</v>
      </c>
      <c r="G189" s="39"/>
      <c r="H189" s="39"/>
      <c r="I189" s="226"/>
      <c r="J189" s="39"/>
      <c r="K189" s="39"/>
      <c r="L189" s="43"/>
      <c r="M189" s="227"/>
      <c r="N189" s="228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130</v>
      </c>
      <c r="AU189" s="16" t="s">
        <v>81</v>
      </c>
    </row>
    <row r="190" spans="1:65" s="2" customFormat="1" ht="13.9" customHeight="1">
      <c r="A190" s="37"/>
      <c r="B190" s="38"/>
      <c r="C190" s="210" t="s">
        <v>206</v>
      </c>
      <c r="D190" s="210" t="s">
        <v>125</v>
      </c>
      <c r="E190" s="211" t="s">
        <v>226</v>
      </c>
      <c r="F190" s="212" t="s">
        <v>227</v>
      </c>
      <c r="G190" s="213" t="s">
        <v>222</v>
      </c>
      <c r="H190" s="214">
        <v>1</v>
      </c>
      <c r="I190" s="215"/>
      <c r="J190" s="216">
        <f>ROUND(I190*H190,2)</f>
        <v>0</v>
      </c>
      <c r="K190" s="217"/>
      <c r="L190" s="43"/>
      <c r="M190" s="218" t="s">
        <v>1</v>
      </c>
      <c r="N190" s="219" t="s">
        <v>41</v>
      </c>
      <c r="O190" s="90"/>
      <c r="P190" s="220">
        <f>O190*H190</f>
        <v>0</v>
      </c>
      <c r="Q190" s="220">
        <v>0.00048</v>
      </c>
      <c r="R190" s="220">
        <f>Q190*H190</f>
        <v>0.00048</v>
      </c>
      <c r="S190" s="220">
        <v>0</v>
      </c>
      <c r="T190" s="221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22" t="s">
        <v>200</v>
      </c>
      <c r="AT190" s="222" t="s">
        <v>125</v>
      </c>
      <c r="AU190" s="222" t="s">
        <v>81</v>
      </c>
      <c r="AY190" s="16" t="s">
        <v>124</v>
      </c>
      <c r="BE190" s="223">
        <f>IF(N190="základní",J190,0)</f>
        <v>0</v>
      </c>
      <c r="BF190" s="223">
        <f>IF(N190="snížená",J190,0)</f>
        <v>0</v>
      </c>
      <c r="BG190" s="223">
        <f>IF(N190="zákl. přenesená",J190,0)</f>
        <v>0</v>
      </c>
      <c r="BH190" s="223">
        <f>IF(N190="sníž. přenesená",J190,0)</f>
        <v>0</v>
      </c>
      <c r="BI190" s="223">
        <f>IF(N190="nulová",J190,0)</f>
        <v>0</v>
      </c>
      <c r="BJ190" s="16" t="s">
        <v>81</v>
      </c>
      <c r="BK190" s="223">
        <f>ROUND(I190*H190,2)</f>
        <v>0</v>
      </c>
      <c r="BL190" s="16" t="s">
        <v>200</v>
      </c>
      <c r="BM190" s="222" t="s">
        <v>495</v>
      </c>
    </row>
    <row r="191" spans="1:47" s="2" customFormat="1" ht="12">
      <c r="A191" s="37"/>
      <c r="B191" s="38"/>
      <c r="C191" s="39"/>
      <c r="D191" s="224" t="s">
        <v>130</v>
      </c>
      <c r="E191" s="39"/>
      <c r="F191" s="225" t="s">
        <v>229</v>
      </c>
      <c r="G191" s="39"/>
      <c r="H191" s="39"/>
      <c r="I191" s="226"/>
      <c r="J191" s="39"/>
      <c r="K191" s="39"/>
      <c r="L191" s="43"/>
      <c r="M191" s="227"/>
      <c r="N191" s="228"/>
      <c r="O191" s="90"/>
      <c r="P191" s="90"/>
      <c r="Q191" s="90"/>
      <c r="R191" s="90"/>
      <c r="S191" s="90"/>
      <c r="T191" s="91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130</v>
      </c>
      <c r="AU191" s="16" t="s">
        <v>81</v>
      </c>
    </row>
    <row r="192" spans="1:65" s="2" customFormat="1" ht="13.9" customHeight="1">
      <c r="A192" s="37"/>
      <c r="B192" s="38"/>
      <c r="C192" s="210" t="s">
        <v>172</v>
      </c>
      <c r="D192" s="210" t="s">
        <v>125</v>
      </c>
      <c r="E192" s="211" t="s">
        <v>230</v>
      </c>
      <c r="F192" s="212" t="s">
        <v>231</v>
      </c>
      <c r="G192" s="213" t="s">
        <v>222</v>
      </c>
      <c r="H192" s="214">
        <v>1</v>
      </c>
      <c r="I192" s="215"/>
      <c r="J192" s="216">
        <f>ROUND(I192*H192,2)</f>
        <v>0</v>
      </c>
      <c r="K192" s="217"/>
      <c r="L192" s="43"/>
      <c r="M192" s="218" t="s">
        <v>1</v>
      </c>
      <c r="N192" s="219" t="s">
        <v>41</v>
      </c>
      <c r="O192" s="90"/>
      <c r="P192" s="220">
        <f>O192*H192</f>
        <v>0</v>
      </c>
      <c r="Q192" s="220">
        <v>0.00224</v>
      </c>
      <c r="R192" s="220">
        <f>Q192*H192</f>
        <v>0.00224</v>
      </c>
      <c r="S192" s="220">
        <v>0</v>
      </c>
      <c r="T192" s="221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22" t="s">
        <v>200</v>
      </c>
      <c r="AT192" s="222" t="s">
        <v>125</v>
      </c>
      <c r="AU192" s="222" t="s">
        <v>81</v>
      </c>
      <c r="AY192" s="16" t="s">
        <v>124</v>
      </c>
      <c r="BE192" s="223">
        <f>IF(N192="základní",J192,0)</f>
        <v>0</v>
      </c>
      <c r="BF192" s="223">
        <f>IF(N192="snížená",J192,0)</f>
        <v>0</v>
      </c>
      <c r="BG192" s="223">
        <f>IF(N192="zákl. přenesená",J192,0)</f>
        <v>0</v>
      </c>
      <c r="BH192" s="223">
        <f>IF(N192="sníž. přenesená",J192,0)</f>
        <v>0</v>
      </c>
      <c r="BI192" s="223">
        <f>IF(N192="nulová",J192,0)</f>
        <v>0</v>
      </c>
      <c r="BJ192" s="16" t="s">
        <v>81</v>
      </c>
      <c r="BK192" s="223">
        <f>ROUND(I192*H192,2)</f>
        <v>0</v>
      </c>
      <c r="BL192" s="16" t="s">
        <v>200</v>
      </c>
      <c r="BM192" s="222" t="s">
        <v>496</v>
      </c>
    </row>
    <row r="193" spans="1:47" s="2" customFormat="1" ht="12">
      <c r="A193" s="37"/>
      <c r="B193" s="38"/>
      <c r="C193" s="39"/>
      <c r="D193" s="224" t="s">
        <v>130</v>
      </c>
      <c r="E193" s="39"/>
      <c r="F193" s="225" t="s">
        <v>233</v>
      </c>
      <c r="G193" s="39"/>
      <c r="H193" s="39"/>
      <c r="I193" s="226"/>
      <c r="J193" s="39"/>
      <c r="K193" s="39"/>
      <c r="L193" s="43"/>
      <c r="M193" s="227"/>
      <c r="N193" s="228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130</v>
      </c>
      <c r="AU193" s="16" t="s">
        <v>81</v>
      </c>
    </row>
    <row r="194" spans="1:65" s="2" customFormat="1" ht="13.9" customHeight="1">
      <c r="A194" s="37"/>
      <c r="B194" s="38"/>
      <c r="C194" s="210" t="s">
        <v>219</v>
      </c>
      <c r="D194" s="210" t="s">
        <v>125</v>
      </c>
      <c r="E194" s="211" t="s">
        <v>235</v>
      </c>
      <c r="F194" s="212" t="s">
        <v>236</v>
      </c>
      <c r="G194" s="213" t="s">
        <v>222</v>
      </c>
      <c r="H194" s="214">
        <v>6</v>
      </c>
      <c r="I194" s="215"/>
      <c r="J194" s="216">
        <f>ROUND(I194*H194,2)</f>
        <v>0</v>
      </c>
      <c r="K194" s="217"/>
      <c r="L194" s="43"/>
      <c r="M194" s="218" t="s">
        <v>1</v>
      </c>
      <c r="N194" s="219" t="s">
        <v>41</v>
      </c>
      <c r="O194" s="90"/>
      <c r="P194" s="220">
        <f>O194*H194</f>
        <v>0</v>
      </c>
      <c r="Q194" s="220">
        <v>0</v>
      </c>
      <c r="R194" s="220">
        <f>Q194*H194</f>
        <v>0</v>
      </c>
      <c r="S194" s="220">
        <v>0</v>
      </c>
      <c r="T194" s="221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2" t="s">
        <v>200</v>
      </c>
      <c r="AT194" s="222" t="s">
        <v>125</v>
      </c>
      <c r="AU194" s="222" t="s">
        <v>81</v>
      </c>
      <c r="AY194" s="16" t="s">
        <v>124</v>
      </c>
      <c r="BE194" s="223">
        <f>IF(N194="základní",J194,0)</f>
        <v>0</v>
      </c>
      <c r="BF194" s="223">
        <f>IF(N194="snížená",J194,0)</f>
        <v>0</v>
      </c>
      <c r="BG194" s="223">
        <f>IF(N194="zákl. přenesená",J194,0)</f>
        <v>0</v>
      </c>
      <c r="BH194" s="223">
        <f>IF(N194="sníž. přenesená",J194,0)</f>
        <v>0</v>
      </c>
      <c r="BI194" s="223">
        <f>IF(N194="nulová",J194,0)</f>
        <v>0</v>
      </c>
      <c r="BJ194" s="16" t="s">
        <v>81</v>
      </c>
      <c r="BK194" s="223">
        <f>ROUND(I194*H194,2)</f>
        <v>0</v>
      </c>
      <c r="BL194" s="16" t="s">
        <v>200</v>
      </c>
      <c r="BM194" s="222" t="s">
        <v>497</v>
      </c>
    </row>
    <row r="195" spans="1:47" s="2" customFormat="1" ht="12">
      <c r="A195" s="37"/>
      <c r="B195" s="38"/>
      <c r="C195" s="39"/>
      <c r="D195" s="224" t="s">
        <v>130</v>
      </c>
      <c r="E195" s="39"/>
      <c r="F195" s="225" t="s">
        <v>238</v>
      </c>
      <c r="G195" s="39"/>
      <c r="H195" s="39"/>
      <c r="I195" s="226"/>
      <c r="J195" s="39"/>
      <c r="K195" s="39"/>
      <c r="L195" s="43"/>
      <c r="M195" s="227"/>
      <c r="N195" s="228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130</v>
      </c>
      <c r="AU195" s="16" t="s">
        <v>81</v>
      </c>
    </row>
    <row r="196" spans="1:65" s="2" customFormat="1" ht="22.9" customHeight="1">
      <c r="A196" s="37"/>
      <c r="B196" s="38"/>
      <c r="C196" s="210" t="s">
        <v>225</v>
      </c>
      <c r="D196" s="210" t="s">
        <v>125</v>
      </c>
      <c r="E196" s="211" t="s">
        <v>240</v>
      </c>
      <c r="F196" s="212" t="s">
        <v>241</v>
      </c>
      <c r="G196" s="213" t="s">
        <v>242</v>
      </c>
      <c r="H196" s="261"/>
      <c r="I196" s="215"/>
      <c r="J196" s="216">
        <f>ROUND(I196*H196,2)</f>
        <v>0</v>
      </c>
      <c r="K196" s="217"/>
      <c r="L196" s="43"/>
      <c r="M196" s="218" t="s">
        <v>1</v>
      </c>
      <c r="N196" s="219" t="s">
        <v>41</v>
      </c>
      <c r="O196" s="90"/>
      <c r="P196" s="220">
        <f>O196*H196</f>
        <v>0</v>
      </c>
      <c r="Q196" s="220">
        <v>0</v>
      </c>
      <c r="R196" s="220">
        <f>Q196*H196</f>
        <v>0</v>
      </c>
      <c r="S196" s="220">
        <v>0</v>
      </c>
      <c r="T196" s="221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2" t="s">
        <v>200</v>
      </c>
      <c r="AT196" s="222" t="s">
        <v>125</v>
      </c>
      <c r="AU196" s="222" t="s">
        <v>81</v>
      </c>
      <c r="AY196" s="16" t="s">
        <v>124</v>
      </c>
      <c r="BE196" s="223">
        <f>IF(N196="základní",J196,0)</f>
        <v>0</v>
      </c>
      <c r="BF196" s="223">
        <f>IF(N196="snížená",J196,0)</f>
        <v>0</v>
      </c>
      <c r="BG196" s="223">
        <f>IF(N196="zákl. přenesená",J196,0)</f>
        <v>0</v>
      </c>
      <c r="BH196" s="223">
        <f>IF(N196="sníž. přenesená",J196,0)</f>
        <v>0</v>
      </c>
      <c r="BI196" s="223">
        <f>IF(N196="nulová",J196,0)</f>
        <v>0</v>
      </c>
      <c r="BJ196" s="16" t="s">
        <v>81</v>
      </c>
      <c r="BK196" s="223">
        <f>ROUND(I196*H196,2)</f>
        <v>0</v>
      </c>
      <c r="BL196" s="16" t="s">
        <v>200</v>
      </c>
      <c r="BM196" s="222" t="s">
        <v>498</v>
      </c>
    </row>
    <row r="197" spans="1:47" s="2" customFormat="1" ht="12">
      <c r="A197" s="37"/>
      <c r="B197" s="38"/>
      <c r="C197" s="39"/>
      <c r="D197" s="224" t="s">
        <v>130</v>
      </c>
      <c r="E197" s="39"/>
      <c r="F197" s="225" t="s">
        <v>244</v>
      </c>
      <c r="G197" s="39"/>
      <c r="H197" s="39"/>
      <c r="I197" s="226"/>
      <c r="J197" s="39"/>
      <c r="K197" s="39"/>
      <c r="L197" s="43"/>
      <c r="M197" s="227"/>
      <c r="N197" s="228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130</v>
      </c>
      <c r="AU197" s="16" t="s">
        <v>81</v>
      </c>
    </row>
    <row r="198" spans="1:63" s="11" customFormat="1" ht="25.9" customHeight="1">
      <c r="A198" s="11"/>
      <c r="B198" s="196"/>
      <c r="C198" s="197"/>
      <c r="D198" s="198" t="s">
        <v>75</v>
      </c>
      <c r="E198" s="199" t="s">
        <v>245</v>
      </c>
      <c r="F198" s="199" t="s">
        <v>246</v>
      </c>
      <c r="G198" s="197"/>
      <c r="H198" s="197"/>
      <c r="I198" s="200"/>
      <c r="J198" s="201">
        <f>BK198</f>
        <v>0</v>
      </c>
      <c r="K198" s="197"/>
      <c r="L198" s="202"/>
      <c r="M198" s="203"/>
      <c r="N198" s="204"/>
      <c r="O198" s="204"/>
      <c r="P198" s="205">
        <f>SUM(P199:P218)</f>
        <v>0</v>
      </c>
      <c r="Q198" s="204"/>
      <c r="R198" s="205">
        <f>SUM(R199:R218)</f>
        <v>0.02993</v>
      </c>
      <c r="S198" s="204"/>
      <c r="T198" s="206">
        <f>SUM(T199:T218)</f>
        <v>0</v>
      </c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R198" s="207" t="s">
        <v>85</v>
      </c>
      <c r="AT198" s="208" t="s">
        <v>75</v>
      </c>
      <c r="AU198" s="208" t="s">
        <v>76</v>
      </c>
      <c r="AY198" s="207" t="s">
        <v>124</v>
      </c>
      <c r="BK198" s="209">
        <f>SUM(BK199:BK218)</f>
        <v>0</v>
      </c>
    </row>
    <row r="199" spans="1:65" s="2" customFormat="1" ht="22.9" customHeight="1">
      <c r="A199" s="37"/>
      <c r="B199" s="38"/>
      <c r="C199" s="210" t="s">
        <v>7</v>
      </c>
      <c r="D199" s="210" t="s">
        <v>125</v>
      </c>
      <c r="E199" s="211" t="s">
        <v>247</v>
      </c>
      <c r="F199" s="212" t="s">
        <v>248</v>
      </c>
      <c r="G199" s="213" t="s">
        <v>222</v>
      </c>
      <c r="H199" s="214">
        <v>7</v>
      </c>
      <c r="I199" s="215"/>
      <c r="J199" s="216">
        <f>ROUND(I199*H199,2)</f>
        <v>0</v>
      </c>
      <c r="K199" s="217"/>
      <c r="L199" s="43"/>
      <c r="M199" s="218" t="s">
        <v>1</v>
      </c>
      <c r="N199" s="219" t="s">
        <v>41</v>
      </c>
      <c r="O199" s="90"/>
      <c r="P199" s="220">
        <f>O199*H199</f>
        <v>0</v>
      </c>
      <c r="Q199" s="220">
        <v>0.00084</v>
      </c>
      <c r="R199" s="220">
        <f>Q199*H199</f>
        <v>0.00588</v>
      </c>
      <c r="S199" s="220">
        <v>0</v>
      </c>
      <c r="T199" s="221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2" t="s">
        <v>200</v>
      </c>
      <c r="AT199" s="222" t="s">
        <v>125</v>
      </c>
      <c r="AU199" s="222" t="s">
        <v>81</v>
      </c>
      <c r="AY199" s="16" t="s">
        <v>124</v>
      </c>
      <c r="BE199" s="223">
        <f>IF(N199="základní",J199,0)</f>
        <v>0</v>
      </c>
      <c r="BF199" s="223">
        <f>IF(N199="snížená",J199,0)</f>
        <v>0</v>
      </c>
      <c r="BG199" s="223">
        <f>IF(N199="zákl. přenesená",J199,0)</f>
        <v>0</v>
      </c>
      <c r="BH199" s="223">
        <f>IF(N199="sníž. přenesená",J199,0)</f>
        <v>0</v>
      </c>
      <c r="BI199" s="223">
        <f>IF(N199="nulová",J199,0)</f>
        <v>0</v>
      </c>
      <c r="BJ199" s="16" t="s">
        <v>81</v>
      </c>
      <c r="BK199" s="223">
        <f>ROUND(I199*H199,2)</f>
        <v>0</v>
      </c>
      <c r="BL199" s="16" t="s">
        <v>200</v>
      </c>
      <c r="BM199" s="222" t="s">
        <v>499</v>
      </c>
    </row>
    <row r="200" spans="1:47" s="2" customFormat="1" ht="12">
      <c r="A200" s="37"/>
      <c r="B200" s="38"/>
      <c r="C200" s="39"/>
      <c r="D200" s="224" t="s">
        <v>130</v>
      </c>
      <c r="E200" s="39"/>
      <c r="F200" s="225" t="s">
        <v>250</v>
      </c>
      <c r="G200" s="39"/>
      <c r="H200" s="39"/>
      <c r="I200" s="226"/>
      <c r="J200" s="39"/>
      <c r="K200" s="39"/>
      <c r="L200" s="43"/>
      <c r="M200" s="227"/>
      <c r="N200" s="228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130</v>
      </c>
      <c r="AU200" s="16" t="s">
        <v>81</v>
      </c>
    </row>
    <row r="201" spans="1:65" s="2" customFormat="1" ht="22.9" customHeight="1">
      <c r="A201" s="37"/>
      <c r="B201" s="38"/>
      <c r="C201" s="210" t="s">
        <v>234</v>
      </c>
      <c r="D201" s="210" t="s">
        <v>125</v>
      </c>
      <c r="E201" s="211" t="s">
        <v>252</v>
      </c>
      <c r="F201" s="212" t="s">
        <v>253</v>
      </c>
      <c r="G201" s="213" t="s">
        <v>222</v>
      </c>
      <c r="H201" s="214">
        <v>3</v>
      </c>
      <c r="I201" s="215"/>
      <c r="J201" s="216">
        <f>ROUND(I201*H201,2)</f>
        <v>0</v>
      </c>
      <c r="K201" s="217"/>
      <c r="L201" s="43"/>
      <c r="M201" s="218" t="s">
        <v>1</v>
      </c>
      <c r="N201" s="219" t="s">
        <v>41</v>
      </c>
      <c r="O201" s="90"/>
      <c r="P201" s="220">
        <f>O201*H201</f>
        <v>0</v>
      </c>
      <c r="Q201" s="220">
        <v>0.00116</v>
      </c>
      <c r="R201" s="220">
        <f>Q201*H201</f>
        <v>0.00348</v>
      </c>
      <c r="S201" s="220">
        <v>0</v>
      </c>
      <c r="T201" s="221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22" t="s">
        <v>200</v>
      </c>
      <c r="AT201" s="222" t="s">
        <v>125</v>
      </c>
      <c r="AU201" s="222" t="s">
        <v>81</v>
      </c>
      <c r="AY201" s="16" t="s">
        <v>124</v>
      </c>
      <c r="BE201" s="223">
        <f>IF(N201="základní",J201,0)</f>
        <v>0</v>
      </c>
      <c r="BF201" s="223">
        <f>IF(N201="snížená",J201,0)</f>
        <v>0</v>
      </c>
      <c r="BG201" s="223">
        <f>IF(N201="zákl. přenesená",J201,0)</f>
        <v>0</v>
      </c>
      <c r="BH201" s="223">
        <f>IF(N201="sníž. přenesená",J201,0)</f>
        <v>0</v>
      </c>
      <c r="BI201" s="223">
        <f>IF(N201="nulová",J201,0)</f>
        <v>0</v>
      </c>
      <c r="BJ201" s="16" t="s">
        <v>81</v>
      </c>
      <c r="BK201" s="223">
        <f>ROUND(I201*H201,2)</f>
        <v>0</v>
      </c>
      <c r="BL201" s="16" t="s">
        <v>200</v>
      </c>
      <c r="BM201" s="222" t="s">
        <v>500</v>
      </c>
    </row>
    <row r="202" spans="1:47" s="2" customFormat="1" ht="12">
      <c r="A202" s="37"/>
      <c r="B202" s="38"/>
      <c r="C202" s="39"/>
      <c r="D202" s="224" t="s">
        <v>130</v>
      </c>
      <c r="E202" s="39"/>
      <c r="F202" s="225" t="s">
        <v>255</v>
      </c>
      <c r="G202" s="39"/>
      <c r="H202" s="39"/>
      <c r="I202" s="226"/>
      <c r="J202" s="39"/>
      <c r="K202" s="39"/>
      <c r="L202" s="43"/>
      <c r="M202" s="227"/>
      <c r="N202" s="228"/>
      <c r="O202" s="90"/>
      <c r="P202" s="90"/>
      <c r="Q202" s="90"/>
      <c r="R202" s="90"/>
      <c r="S202" s="90"/>
      <c r="T202" s="91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130</v>
      </c>
      <c r="AU202" s="16" t="s">
        <v>81</v>
      </c>
    </row>
    <row r="203" spans="1:65" s="2" customFormat="1" ht="22.9" customHeight="1">
      <c r="A203" s="37"/>
      <c r="B203" s="38"/>
      <c r="C203" s="210" t="s">
        <v>239</v>
      </c>
      <c r="D203" s="210" t="s">
        <v>125</v>
      </c>
      <c r="E203" s="211" t="s">
        <v>261</v>
      </c>
      <c r="F203" s="212" t="s">
        <v>262</v>
      </c>
      <c r="G203" s="213" t="s">
        <v>222</v>
      </c>
      <c r="H203" s="214">
        <v>5</v>
      </c>
      <c r="I203" s="215"/>
      <c r="J203" s="216">
        <f>ROUND(I203*H203,2)</f>
        <v>0</v>
      </c>
      <c r="K203" s="217"/>
      <c r="L203" s="43"/>
      <c r="M203" s="218" t="s">
        <v>1</v>
      </c>
      <c r="N203" s="219" t="s">
        <v>41</v>
      </c>
      <c r="O203" s="90"/>
      <c r="P203" s="220">
        <f>O203*H203</f>
        <v>0</v>
      </c>
      <c r="Q203" s="220">
        <v>0.00281</v>
      </c>
      <c r="R203" s="220">
        <f>Q203*H203</f>
        <v>0.01405</v>
      </c>
      <c r="S203" s="220">
        <v>0</v>
      </c>
      <c r="T203" s="221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2" t="s">
        <v>200</v>
      </c>
      <c r="AT203" s="222" t="s">
        <v>125</v>
      </c>
      <c r="AU203" s="222" t="s">
        <v>81</v>
      </c>
      <c r="AY203" s="16" t="s">
        <v>124</v>
      </c>
      <c r="BE203" s="223">
        <f>IF(N203="základní",J203,0)</f>
        <v>0</v>
      </c>
      <c r="BF203" s="223">
        <f>IF(N203="snížená",J203,0)</f>
        <v>0</v>
      </c>
      <c r="BG203" s="223">
        <f>IF(N203="zákl. přenesená",J203,0)</f>
        <v>0</v>
      </c>
      <c r="BH203" s="223">
        <f>IF(N203="sníž. přenesená",J203,0)</f>
        <v>0</v>
      </c>
      <c r="BI203" s="223">
        <f>IF(N203="nulová",J203,0)</f>
        <v>0</v>
      </c>
      <c r="BJ203" s="16" t="s">
        <v>81</v>
      </c>
      <c r="BK203" s="223">
        <f>ROUND(I203*H203,2)</f>
        <v>0</v>
      </c>
      <c r="BL203" s="16" t="s">
        <v>200</v>
      </c>
      <c r="BM203" s="222" t="s">
        <v>501</v>
      </c>
    </row>
    <row r="204" spans="1:47" s="2" customFormat="1" ht="12">
      <c r="A204" s="37"/>
      <c r="B204" s="38"/>
      <c r="C204" s="39"/>
      <c r="D204" s="224" t="s">
        <v>130</v>
      </c>
      <c r="E204" s="39"/>
      <c r="F204" s="225" t="s">
        <v>264</v>
      </c>
      <c r="G204" s="39"/>
      <c r="H204" s="39"/>
      <c r="I204" s="226"/>
      <c r="J204" s="39"/>
      <c r="K204" s="39"/>
      <c r="L204" s="43"/>
      <c r="M204" s="227"/>
      <c r="N204" s="228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130</v>
      </c>
      <c r="AU204" s="16" t="s">
        <v>81</v>
      </c>
    </row>
    <row r="205" spans="1:65" s="2" customFormat="1" ht="22.9" customHeight="1">
      <c r="A205" s="37"/>
      <c r="B205" s="38"/>
      <c r="C205" s="210" t="s">
        <v>179</v>
      </c>
      <c r="D205" s="210" t="s">
        <v>125</v>
      </c>
      <c r="E205" s="211" t="s">
        <v>265</v>
      </c>
      <c r="F205" s="212" t="s">
        <v>266</v>
      </c>
      <c r="G205" s="213" t="s">
        <v>222</v>
      </c>
      <c r="H205" s="214">
        <v>7</v>
      </c>
      <c r="I205" s="215"/>
      <c r="J205" s="216">
        <f>ROUND(I205*H205,2)</f>
        <v>0</v>
      </c>
      <c r="K205" s="217"/>
      <c r="L205" s="43"/>
      <c r="M205" s="218" t="s">
        <v>1</v>
      </c>
      <c r="N205" s="219" t="s">
        <v>41</v>
      </c>
      <c r="O205" s="90"/>
      <c r="P205" s="220">
        <f>O205*H205</f>
        <v>0</v>
      </c>
      <c r="Q205" s="220">
        <v>5E-05</v>
      </c>
      <c r="R205" s="220">
        <f>Q205*H205</f>
        <v>0.00035</v>
      </c>
      <c r="S205" s="220">
        <v>0</v>
      </c>
      <c r="T205" s="221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22" t="s">
        <v>200</v>
      </c>
      <c r="AT205" s="222" t="s">
        <v>125</v>
      </c>
      <c r="AU205" s="222" t="s">
        <v>81</v>
      </c>
      <c r="AY205" s="16" t="s">
        <v>124</v>
      </c>
      <c r="BE205" s="223">
        <f>IF(N205="základní",J205,0)</f>
        <v>0</v>
      </c>
      <c r="BF205" s="223">
        <f>IF(N205="snížená",J205,0)</f>
        <v>0</v>
      </c>
      <c r="BG205" s="223">
        <f>IF(N205="zákl. přenesená",J205,0)</f>
        <v>0</v>
      </c>
      <c r="BH205" s="223">
        <f>IF(N205="sníž. přenesená",J205,0)</f>
        <v>0</v>
      </c>
      <c r="BI205" s="223">
        <f>IF(N205="nulová",J205,0)</f>
        <v>0</v>
      </c>
      <c r="BJ205" s="16" t="s">
        <v>81</v>
      </c>
      <c r="BK205" s="223">
        <f>ROUND(I205*H205,2)</f>
        <v>0</v>
      </c>
      <c r="BL205" s="16" t="s">
        <v>200</v>
      </c>
      <c r="BM205" s="222" t="s">
        <v>502</v>
      </c>
    </row>
    <row r="206" spans="1:47" s="2" customFormat="1" ht="12">
      <c r="A206" s="37"/>
      <c r="B206" s="38"/>
      <c r="C206" s="39"/>
      <c r="D206" s="224" t="s">
        <v>130</v>
      </c>
      <c r="E206" s="39"/>
      <c r="F206" s="225" t="s">
        <v>268</v>
      </c>
      <c r="G206" s="39"/>
      <c r="H206" s="39"/>
      <c r="I206" s="226"/>
      <c r="J206" s="39"/>
      <c r="K206" s="39"/>
      <c r="L206" s="43"/>
      <c r="M206" s="227"/>
      <c r="N206" s="228"/>
      <c r="O206" s="90"/>
      <c r="P206" s="90"/>
      <c r="Q206" s="90"/>
      <c r="R206" s="90"/>
      <c r="S206" s="90"/>
      <c r="T206" s="91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130</v>
      </c>
      <c r="AU206" s="16" t="s">
        <v>81</v>
      </c>
    </row>
    <row r="207" spans="1:65" s="2" customFormat="1" ht="22.9" customHeight="1">
      <c r="A207" s="37"/>
      <c r="B207" s="38"/>
      <c r="C207" s="210" t="s">
        <v>251</v>
      </c>
      <c r="D207" s="210" t="s">
        <v>125</v>
      </c>
      <c r="E207" s="211" t="s">
        <v>270</v>
      </c>
      <c r="F207" s="212" t="s">
        <v>271</v>
      </c>
      <c r="G207" s="213" t="s">
        <v>222</v>
      </c>
      <c r="H207" s="214">
        <v>10</v>
      </c>
      <c r="I207" s="215"/>
      <c r="J207" s="216">
        <f>ROUND(I207*H207,2)</f>
        <v>0</v>
      </c>
      <c r="K207" s="217"/>
      <c r="L207" s="43"/>
      <c r="M207" s="218" t="s">
        <v>1</v>
      </c>
      <c r="N207" s="219" t="s">
        <v>41</v>
      </c>
      <c r="O207" s="90"/>
      <c r="P207" s="220">
        <f>O207*H207</f>
        <v>0</v>
      </c>
      <c r="Q207" s="220">
        <v>7E-05</v>
      </c>
      <c r="R207" s="220">
        <f>Q207*H207</f>
        <v>0.0006999999999999999</v>
      </c>
      <c r="S207" s="220">
        <v>0</v>
      </c>
      <c r="T207" s="221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22" t="s">
        <v>200</v>
      </c>
      <c r="AT207" s="222" t="s">
        <v>125</v>
      </c>
      <c r="AU207" s="222" t="s">
        <v>81</v>
      </c>
      <c r="AY207" s="16" t="s">
        <v>124</v>
      </c>
      <c r="BE207" s="223">
        <f>IF(N207="základní",J207,0)</f>
        <v>0</v>
      </c>
      <c r="BF207" s="223">
        <f>IF(N207="snížená",J207,0)</f>
        <v>0</v>
      </c>
      <c r="BG207" s="223">
        <f>IF(N207="zákl. přenesená",J207,0)</f>
        <v>0</v>
      </c>
      <c r="BH207" s="223">
        <f>IF(N207="sníž. přenesená",J207,0)</f>
        <v>0</v>
      </c>
      <c r="BI207" s="223">
        <f>IF(N207="nulová",J207,0)</f>
        <v>0</v>
      </c>
      <c r="BJ207" s="16" t="s">
        <v>81</v>
      </c>
      <c r="BK207" s="223">
        <f>ROUND(I207*H207,2)</f>
        <v>0</v>
      </c>
      <c r="BL207" s="16" t="s">
        <v>200</v>
      </c>
      <c r="BM207" s="222" t="s">
        <v>503</v>
      </c>
    </row>
    <row r="208" spans="1:47" s="2" customFormat="1" ht="12">
      <c r="A208" s="37"/>
      <c r="B208" s="38"/>
      <c r="C208" s="39"/>
      <c r="D208" s="224" t="s">
        <v>130</v>
      </c>
      <c r="E208" s="39"/>
      <c r="F208" s="225" t="s">
        <v>273</v>
      </c>
      <c r="G208" s="39"/>
      <c r="H208" s="39"/>
      <c r="I208" s="226"/>
      <c r="J208" s="39"/>
      <c r="K208" s="39"/>
      <c r="L208" s="43"/>
      <c r="M208" s="227"/>
      <c r="N208" s="228"/>
      <c r="O208" s="90"/>
      <c r="P208" s="90"/>
      <c r="Q208" s="90"/>
      <c r="R208" s="90"/>
      <c r="S208" s="90"/>
      <c r="T208" s="91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130</v>
      </c>
      <c r="AU208" s="16" t="s">
        <v>81</v>
      </c>
    </row>
    <row r="209" spans="1:65" s="2" customFormat="1" ht="13.9" customHeight="1">
      <c r="A209" s="37"/>
      <c r="B209" s="38"/>
      <c r="C209" s="210" t="s">
        <v>187</v>
      </c>
      <c r="D209" s="210" t="s">
        <v>125</v>
      </c>
      <c r="E209" s="211" t="s">
        <v>504</v>
      </c>
      <c r="F209" s="212" t="s">
        <v>505</v>
      </c>
      <c r="G209" s="213" t="s">
        <v>160</v>
      </c>
      <c r="H209" s="214">
        <v>2</v>
      </c>
      <c r="I209" s="215"/>
      <c r="J209" s="216">
        <f>ROUND(I209*H209,2)</f>
        <v>0</v>
      </c>
      <c r="K209" s="217"/>
      <c r="L209" s="43"/>
      <c r="M209" s="218" t="s">
        <v>1</v>
      </c>
      <c r="N209" s="219" t="s">
        <v>41</v>
      </c>
      <c r="O209" s="90"/>
      <c r="P209" s="220">
        <f>O209*H209</f>
        <v>0</v>
      </c>
      <c r="Q209" s="220">
        <v>0.00075</v>
      </c>
      <c r="R209" s="220">
        <f>Q209*H209</f>
        <v>0.0015</v>
      </c>
      <c r="S209" s="220">
        <v>0</v>
      </c>
      <c r="T209" s="221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22" t="s">
        <v>200</v>
      </c>
      <c r="AT209" s="222" t="s">
        <v>125</v>
      </c>
      <c r="AU209" s="222" t="s">
        <v>81</v>
      </c>
      <c r="AY209" s="16" t="s">
        <v>124</v>
      </c>
      <c r="BE209" s="223">
        <f>IF(N209="základní",J209,0)</f>
        <v>0</v>
      </c>
      <c r="BF209" s="223">
        <f>IF(N209="snížená",J209,0)</f>
        <v>0</v>
      </c>
      <c r="BG209" s="223">
        <f>IF(N209="zákl. přenesená",J209,0)</f>
        <v>0</v>
      </c>
      <c r="BH209" s="223">
        <f>IF(N209="sníž. přenesená",J209,0)</f>
        <v>0</v>
      </c>
      <c r="BI209" s="223">
        <f>IF(N209="nulová",J209,0)</f>
        <v>0</v>
      </c>
      <c r="BJ209" s="16" t="s">
        <v>81</v>
      </c>
      <c r="BK209" s="223">
        <f>ROUND(I209*H209,2)</f>
        <v>0</v>
      </c>
      <c r="BL209" s="16" t="s">
        <v>200</v>
      </c>
      <c r="BM209" s="222" t="s">
        <v>506</v>
      </c>
    </row>
    <row r="210" spans="1:47" s="2" customFormat="1" ht="12">
      <c r="A210" s="37"/>
      <c r="B210" s="38"/>
      <c r="C210" s="39"/>
      <c r="D210" s="224" t="s">
        <v>130</v>
      </c>
      <c r="E210" s="39"/>
      <c r="F210" s="225" t="s">
        <v>507</v>
      </c>
      <c r="G210" s="39"/>
      <c r="H210" s="39"/>
      <c r="I210" s="226"/>
      <c r="J210" s="39"/>
      <c r="K210" s="39"/>
      <c r="L210" s="43"/>
      <c r="M210" s="227"/>
      <c r="N210" s="228"/>
      <c r="O210" s="90"/>
      <c r="P210" s="90"/>
      <c r="Q210" s="90"/>
      <c r="R210" s="90"/>
      <c r="S210" s="90"/>
      <c r="T210" s="91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130</v>
      </c>
      <c r="AU210" s="16" t="s">
        <v>81</v>
      </c>
    </row>
    <row r="211" spans="1:65" s="2" customFormat="1" ht="13.9" customHeight="1">
      <c r="A211" s="37"/>
      <c r="B211" s="38"/>
      <c r="C211" s="210" t="s">
        <v>260</v>
      </c>
      <c r="D211" s="210" t="s">
        <v>125</v>
      </c>
      <c r="E211" s="211" t="s">
        <v>276</v>
      </c>
      <c r="F211" s="212" t="s">
        <v>277</v>
      </c>
      <c r="G211" s="213" t="s">
        <v>160</v>
      </c>
      <c r="H211" s="214">
        <v>1</v>
      </c>
      <c r="I211" s="215"/>
      <c r="J211" s="216">
        <f>ROUND(I211*H211,2)</f>
        <v>0</v>
      </c>
      <c r="K211" s="217"/>
      <c r="L211" s="43"/>
      <c r="M211" s="218" t="s">
        <v>1</v>
      </c>
      <c r="N211" s="219" t="s">
        <v>41</v>
      </c>
      <c r="O211" s="90"/>
      <c r="P211" s="220">
        <f>O211*H211</f>
        <v>0</v>
      </c>
      <c r="Q211" s="220">
        <v>0.00097</v>
      </c>
      <c r="R211" s="220">
        <f>Q211*H211</f>
        <v>0.00097</v>
      </c>
      <c r="S211" s="220">
        <v>0</v>
      </c>
      <c r="T211" s="221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22" t="s">
        <v>200</v>
      </c>
      <c r="AT211" s="222" t="s">
        <v>125</v>
      </c>
      <c r="AU211" s="222" t="s">
        <v>81</v>
      </c>
      <c r="AY211" s="16" t="s">
        <v>124</v>
      </c>
      <c r="BE211" s="223">
        <f>IF(N211="základní",J211,0)</f>
        <v>0</v>
      </c>
      <c r="BF211" s="223">
        <f>IF(N211="snížená",J211,0)</f>
        <v>0</v>
      </c>
      <c r="BG211" s="223">
        <f>IF(N211="zákl. přenesená",J211,0)</f>
        <v>0</v>
      </c>
      <c r="BH211" s="223">
        <f>IF(N211="sníž. přenesená",J211,0)</f>
        <v>0</v>
      </c>
      <c r="BI211" s="223">
        <f>IF(N211="nulová",J211,0)</f>
        <v>0</v>
      </c>
      <c r="BJ211" s="16" t="s">
        <v>81</v>
      </c>
      <c r="BK211" s="223">
        <f>ROUND(I211*H211,2)</f>
        <v>0</v>
      </c>
      <c r="BL211" s="16" t="s">
        <v>200</v>
      </c>
      <c r="BM211" s="222" t="s">
        <v>508</v>
      </c>
    </row>
    <row r="212" spans="1:47" s="2" customFormat="1" ht="12">
      <c r="A212" s="37"/>
      <c r="B212" s="38"/>
      <c r="C212" s="39"/>
      <c r="D212" s="224" t="s">
        <v>130</v>
      </c>
      <c r="E212" s="39"/>
      <c r="F212" s="225" t="s">
        <v>279</v>
      </c>
      <c r="G212" s="39"/>
      <c r="H212" s="39"/>
      <c r="I212" s="226"/>
      <c r="J212" s="39"/>
      <c r="K212" s="39"/>
      <c r="L212" s="43"/>
      <c r="M212" s="227"/>
      <c r="N212" s="228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130</v>
      </c>
      <c r="AU212" s="16" t="s">
        <v>81</v>
      </c>
    </row>
    <row r="213" spans="1:65" s="2" customFormat="1" ht="22.9" customHeight="1">
      <c r="A213" s="37"/>
      <c r="B213" s="38"/>
      <c r="C213" s="210" t="s">
        <v>194</v>
      </c>
      <c r="D213" s="210" t="s">
        <v>125</v>
      </c>
      <c r="E213" s="211" t="s">
        <v>297</v>
      </c>
      <c r="F213" s="212" t="s">
        <v>298</v>
      </c>
      <c r="G213" s="213" t="s">
        <v>222</v>
      </c>
      <c r="H213" s="214">
        <v>15</v>
      </c>
      <c r="I213" s="215"/>
      <c r="J213" s="216">
        <f>ROUND(I213*H213,2)</f>
        <v>0</v>
      </c>
      <c r="K213" s="217"/>
      <c r="L213" s="43"/>
      <c r="M213" s="218" t="s">
        <v>1</v>
      </c>
      <c r="N213" s="219" t="s">
        <v>41</v>
      </c>
      <c r="O213" s="90"/>
      <c r="P213" s="220">
        <f>O213*H213</f>
        <v>0</v>
      </c>
      <c r="Q213" s="220">
        <v>0.00019</v>
      </c>
      <c r="R213" s="220">
        <f>Q213*H213</f>
        <v>0.00285</v>
      </c>
      <c r="S213" s="220">
        <v>0</v>
      </c>
      <c r="T213" s="221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22" t="s">
        <v>200</v>
      </c>
      <c r="AT213" s="222" t="s">
        <v>125</v>
      </c>
      <c r="AU213" s="222" t="s">
        <v>81</v>
      </c>
      <c r="AY213" s="16" t="s">
        <v>124</v>
      </c>
      <c r="BE213" s="223">
        <f>IF(N213="základní",J213,0)</f>
        <v>0</v>
      </c>
      <c r="BF213" s="223">
        <f>IF(N213="snížená",J213,0)</f>
        <v>0</v>
      </c>
      <c r="BG213" s="223">
        <f>IF(N213="zákl. přenesená",J213,0)</f>
        <v>0</v>
      </c>
      <c r="BH213" s="223">
        <f>IF(N213="sníž. přenesená",J213,0)</f>
        <v>0</v>
      </c>
      <c r="BI213" s="223">
        <f>IF(N213="nulová",J213,0)</f>
        <v>0</v>
      </c>
      <c r="BJ213" s="16" t="s">
        <v>81</v>
      </c>
      <c r="BK213" s="223">
        <f>ROUND(I213*H213,2)</f>
        <v>0</v>
      </c>
      <c r="BL213" s="16" t="s">
        <v>200</v>
      </c>
      <c r="BM213" s="222" t="s">
        <v>509</v>
      </c>
    </row>
    <row r="214" spans="1:47" s="2" customFormat="1" ht="12">
      <c r="A214" s="37"/>
      <c r="B214" s="38"/>
      <c r="C214" s="39"/>
      <c r="D214" s="224" t="s">
        <v>130</v>
      </c>
      <c r="E214" s="39"/>
      <c r="F214" s="225" t="s">
        <v>300</v>
      </c>
      <c r="G214" s="39"/>
      <c r="H214" s="39"/>
      <c r="I214" s="226"/>
      <c r="J214" s="39"/>
      <c r="K214" s="39"/>
      <c r="L214" s="43"/>
      <c r="M214" s="227"/>
      <c r="N214" s="228"/>
      <c r="O214" s="90"/>
      <c r="P214" s="90"/>
      <c r="Q214" s="90"/>
      <c r="R214" s="90"/>
      <c r="S214" s="90"/>
      <c r="T214" s="91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130</v>
      </c>
      <c r="AU214" s="16" t="s">
        <v>81</v>
      </c>
    </row>
    <row r="215" spans="1:65" s="2" customFormat="1" ht="13.9" customHeight="1">
      <c r="A215" s="37"/>
      <c r="B215" s="38"/>
      <c r="C215" s="210" t="s">
        <v>269</v>
      </c>
      <c r="D215" s="210" t="s">
        <v>125</v>
      </c>
      <c r="E215" s="211" t="s">
        <v>302</v>
      </c>
      <c r="F215" s="212" t="s">
        <v>303</v>
      </c>
      <c r="G215" s="213" t="s">
        <v>222</v>
      </c>
      <c r="H215" s="214">
        <v>15</v>
      </c>
      <c r="I215" s="215"/>
      <c r="J215" s="216">
        <f>ROUND(I215*H215,2)</f>
        <v>0</v>
      </c>
      <c r="K215" s="217"/>
      <c r="L215" s="43"/>
      <c r="M215" s="218" t="s">
        <v>1</v>
      </c>
      <c r="N215" s="219" t="s">
        <v>41</v>
      </c>
      <c r="O215" s="90"/>
      <c r="P215" s="220">
        <f>O215*H215</f>
        <v>0</v>
      </c>
      <c r="Q215" s="220">
        <v>1E-05</v>
      </c>
      <c r="R215" s="220">
        <f>Q215*H215</f>
        <v>0.00015000000000000001</v>
      </c>
      <c r="S215" s="220">
        <v>0</v>
      </c>
      <c r="T215" s="221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22" t="s">
        <v>200</v>
      </c>
      <c r="AT215" s="222" t="s">
        <v>125</v>
      </c>
      <c r="AU215" s="222" t="s">
        <v>81</v>
      </c>
      <c r="AY215" s="16" t="s">
        <v>124</v>
      </c>
      <c r="BE215" s="223">
        <f>IF(N215="základní",J215,0)</f>
        <v>0</v>
      </c>
      <c r="BF215" s="223">
        <f>IF(N215="snížená",J215,0)</f>
        <v>0</v>
      </c>
      <c r="BG215" s="223">
        <f>IF(N215="zákl. přenesená",J215,0)</f>
        <v>0</v>
      </c>
      <c r="BH215" s="223">
        <f>IF(N215="sníž. přenesená",J215,0)</f>
        <v>0</v>
      </c>
      <c r="BI215" s="223">
        <f>IF(N215="nulová",J215,0)</f>
        <v>0</v>
      </c>
      <c r="BJ215" s="16" t="s">
        <v>81</v>
      </c>
      <c r="BK215" s="223">
        <f>ROUND(I215*H215,2)</f>
        <v>0</v>
      </c>
      <c r="BL215" s="16" t="s">
        <v>200</v>
      </c>
      <c r="BM215" s="222" t="s">
        <v>510</v>
      </c>
    </row>
    <row r="216" spans="1:47" s="2" customFormat="1" ht="12">
      <c r="A216" s="37"/>
      <c r="B216" s="38"/>
      <c r="C216" s="39"/>
      <c r="D216" s="224" t="s">
        <v>130</v>
      </c>
      <c r="E216" s="39"/>
      <c r="F216" s="225" t="s">
        <v>305</v>
      </c>
      <c r="G216" s="39"/>
      <c r="H216" s="39"/>
      <c r="I216" s="226"/>
      <c r="J216" s="39"/>
      <c r="K216" s="39"/>
      <c r="L216" s="43"/>
      <c r="M216" s="227"/>
      <c r="N216" s="228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130</v>
      </c>
      <c r="AU216" s="16" t="s">
        <v>81</v>
      </c>
    </row>
    <row r="217" spans="1:65" s="2" customFormat="1" ht="22.9" customHeight="1">
      <c r="A217" s="37"/>
      <c r="B217" s="38"/>
      <c r="C217" s="210" t="s">
        <v>198</v>
      </c>
      <c r="D217" s="210" t="s">
        <v>125</v>
      </c>
      <c r="E217" s="211" t="s">
        <v>306</v>
      </c>
      <c r="F217" s="212" t="s">
        <v>307</v>
      </c>
      <c r="G217" s="213" t="s">
        <v>242</v>
      </c>
      <c r="H217" s="261"/>
      <c r="I217" s="215"/>
      <c r="J217" s="216">
        <f>ROUND(I217*H217,2)</f>
        <v>0</v>
      </c>
      <c r="K217" s="217"/>
      <c r="L217" s="43"/>
      <c r="M217" s="218" t="s">
        <v>1</v>
      </c>
      <c r="N217" s="219" t="s">
        <v>41</v>
      </c>
      <c r="O217" s="90"/>
      <c r="P217" s="220">
        <f>O217*H217</f>
        <v>0</v>
      </c>
      <c r="Q217" s="220">
        <v>0</v>
      </c>
      <c r="R217" s="220">
        <f>Q217*H217</f>
        <v>0</v>
      </c>
      <c r="S217" s="220">
        <v>0</v>
      </c>
      <c r="T217" s="221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22" t="s">
        <v>200</v>
      </c>
      <c r="AT217" s="222" t="s">
        <v>125</v>
      </c>
      <c r="AU217" s="222" t="s">
        <v>81</v>
      </c>
      <c r="AY217" s="16" t="s">
        <v>124</v>
      </c>
      <c r="BE217" s="223">
        <f>IF(N217="základní",J217,0)</f>
        <v>0</v>
      </c>
      <c r="BF217" s="223">
        <f>IF(N217="snížená",J217,0)</f>
        <v>0</v>
      </c>
      <c r="BG217" s="223">
        <f>IF(N217="zákl. přenesená",J217,0)</f>
        <v>0</v>
      </c>
      <c r="BH217" s="223">
        <f>IF(N217="sníž. přenesená",J217,0)</f>
        <v>0</v>
      </c>
      <c r="BI217" s="223">
        <f>IF(N217="nulová",J217,0)</f>
        <v>0</v>
      </c>
      <c r="BJ217" s="16" t="s">
        <v>81</v>
      </c>
      <c r="BK217" s="223">
        <f>ROUND(I217*H217,2)</f>
        <v>0</v>
      </c>
      <c r="BL217" s="16" t="s">
        <v>200</v>
      </c>
      <c r="BM217" s="222" t="s">
        <v>511</v>
      </c>
    </row>
    <row r="218" spans="1:47" s="2" customFormat="1" ht="12">
      <c r="A218" s="37"/>
      <c r="B218" s="38"/>
      <c r="C218" s="39"/>
      <c r="D218" s="224" t="s">
        <v>130</v>
      </c>
      <c r="E218" s="39"/>
      <c r="F218" s="225" t="s">
        <v>308</v>
      </c>
      <c r="G218" s="39"/>
      <c r="H218" s="39"/>
      <c r="I218" s="226"/>
      <c r="J218" s="39"/>
      <c r="K218" s="39"/>
      <c r="L218" s="43"/>
      <c r="M218" s="227"/>
      <c r="N218" s="228"/>
      <c r="O218" s="90"/>
      <c r="P218" s="90"/>
      <c r="Q218" s="90"/>
      <c r="R218" s="90"/>
      <c r="S218" s="90"/>
      <c r="T218" s="91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6" t="s">
        <v>130</v>
      </c>
      <c r="AU218" s="16" t="s">
        <v>81</v>
      </c>
    </row>
    <row r="219" spans="1:63" s="11" customFormat="1" ht="25.9" customHeight="1">
      <c r="A219" s="11"/>
      <c r="B219" s="196"/>
      <c r="C219" s="197"/>
      <c r="D219" s="198" t="s">
        <v>75</v>
      </c>
      <c r="E219" s="199" t="s">
        <v>309</v>
      </c>
      <c r="F219" s="199" t="s">
        <v>310</v>
      </c>
      <c r="G219" s="197"/>
      <c r="H219" s="197"/>
      <c r="I219" s="200"/>
      <c r="J219" s="201">
        <f>BK219</f>
        <v>0</v>
      </c>
      <c r="K219" s="197"/>
      <c r="L219" s="202"/>
      <c r="M219" s="203"/>
      <c r="N219" s="204"/>
      <c r="O219" s="204"/>
      <c r="P219" s="205">
        <f>SUM(P220:P258)</f>
        <v>0</v>
      </c>
      <c r="Q219" s="204"/>
      <c r="R219" s="205">
        <f>SUM(R220:R258)</f>
        <v>0.09842000000000001</v>
      </c>
      <c r="S219" s="204"/>
      <c r="T219" s="206">
        <f>SUM(T220:T258)</f>
        <v>0.17618</v>
      </c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R219" s="207" t="s">
        <v>85</v>
      </c>
      <c r="AT219" s="208" t="s">
        <v>75</v>
      </c>
      <c r="AU219" s="208" t="s">
        <v>76</v>
      </c>
      <c r="AY219" s="207" t="s">
        <v>124</v>
      </c>
      <c r="BK219" s="209">
        <f>SUM(BK220:BK258)</f>
        <v>0</v>
      </c>
    </row>
    <row r="220" spans="1:65" s="2" customFormat="1" ht="22.9" customHeight="1">
      <c r="A220" s="37"/>
      <c r="B220" s="38"/>
      <c r="C220" s="210" t="s">
        <v>275</v>
      </c>
      <c r="D220" s="210" t="s">
        <v>125</v>
      </c>
      <c r="E220" s="211" t="s">
        <v>512</v>
      </c>
      <c r="F220" s="212" t="s">
        <v>513</v>
      </c>
      <c r="G220" s="213" t="s">
        <v>160</v>
      </c>
      <c r="H220" s="214">
        <v>1</v>
      </c>
      <c r="I220" s="215"/>
      <c r="J220" s="216">
        <f>ROUND(I220*H220,2)</f>
        <v>0</v>
      </c>
      <c r="K220" s="217"/>
      <c r="L220" s="43"/>
      <c r="M220" s="218" t="s">
        <v>1</v>
      </c>
      <c r="N220" s="219" t="s">
        <v>41</v>
      </c>
      <c r="O220" s="90"/>
      <c r="P220" s="220">
        <f>O220*H220</f>
        <v>0</v>
      </c>
      <c r="Q220" s="220">
        <v>0.00043</v>
      </c>
      <c r="R220" s="220">
        <f>Q220*H220</f>
        <v>0.00043</v>
      </c>
      <c r="S220" s="220">
        <v>0</v>
      </c>
      <c r="T220" s="221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22" t="s">
        <v>200</v>
      </c>
      <c r="AT220" s="222" t="s">
        <v>125</v>
      </c>
      <c r="AU220" s="222" t="s">
        <v>81</v>
      </c>
      <c r="AY220" s="16" t="s">
        <v>124</v>
      </c>
      <c r="BE220" s="223">
        <f>IF(N220="základní",J220,0)</f>
        <v>0</v>
      </c>
      <c r="BF220" s="223">
        <f>IF(N220="snížená",J220,0)</f>
        <v>0</v>
      </c>
      <c r="BG220" s="223">
        <f>IF(N220="zákl. přenesená",J220,0)</f>
        <v>0</v>
      </c>
      <c r="BH220" s="223">
        <f>IF(N220="sníž. přenesená",J220,0)</f>
        <v>0</v>
      </c>
      <c r="BI220" s="223">
        <f>IF(N220="nulová",J220,0)</f>
        <v>0</v>
      </c>
      <c r="BJ220" s="16" t="s">
        <v>81</v>
      </c>
      <c r="BK220" s="223">
        <f>ROUND(I220*H220,2)</f>
        <v>0</v>
      </c>
      <c r="BL220" s="16" t="s">
        <v>200</v>
      </c>
      <c r="BM220" s="222" t="s">
        <v>514</v>
      </c>
    </row>
    <row r="221" spans="1:47" s="2" customFormat="1" ht="12">
      <c r="A221" s="37"/>
      <c r="B221" s="38"/>
      <c r="C221" s="39"/>
      <c r="D221" s="224" t="s">
        <v>130</v>
      </c>
      <c r="E221" s="39"/>
      <c r="F221" s="225" t="s">
        <v>515</v>
      </c>
      <c r="G221" s="39"/>
      <c r="H221" s="39"/>
      <c r="I221" s="226"/>
      <c r="J221" s="39"/>
      <c r="K221" s="39"/>
      <c r="L221" s="43"/>
      <c r="M221" s="227"/>
      <c r="N221" s="228"/>
      <c r="O221" s="90"/>
      <c r="P221" s="90"/>
      <c r="Q221" s="90"/>
      <c r="R221" s="90"/>
      <c r="S221" s="90"/>
      <c r="T221" s="91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6" t="s">
        <v>130</v>
      </c>
      <c r="AU221" s="16" t="s">
        <v>81</v>
      </c>
    </row>
    <row r="222" spans="1:65" s="2" customFormat="1" ht="13.9" customHeight="1">
      <c r="A222" s="37"/>
      <c r="B222" s="38"/>
      <c r="C222" s="262" t="s">
        <v>203</v>
      </c>
      <c r="D222" s="262" t="s">
        <v>383</v>
      </c>
      <c r="E222" s="263" t="s">
        <v>516</v>
      </c>
      <c r="F222" s="264" t="s">
        <v>517</v>
      </c>
      <c r="G222" s="265" t="s">
        <v>160</v>
      </c>
      <c r="H222" s="266">
        <v>1</v>
      </c>
      <c r="I222" s="267"/>
      <c r="J222" s="268">
        <f>ROUND(I222*H222,2)</f>
        <v>0</v>
      </c>
      <c r="K222" s="269"/>
      <c r="L222" s="270"/>
      <c r="M222" s="271" t="s">
        <v>1</v>
      </c>
      <c r="N222" s="272" t="s">
        <v>41</v>
      </c>
      <c r="O222" s="90"/>
      <c r="P222" s="220">
        <f>O222*H222</f>
        <v>0</v>
      </c>
      <c r="Q222" s="220">
        <v>0</v>
      </c>
      <c r="R222" s="220">
        <f>Q222*H222</f>
        <v>0</v>
      </c>
      <c r="S222" s="220">
        <v>0</v>
      </c>
      <c r="T222" s="221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22" t="s">
        <v>203</v>
      </c>
      <c r="AT222" s="222" t="s">
        <v>383</v>
      </c>
      <c r="AU222" s="222" t="s">
        <v>81</v>
      </c>
      <c r="AY222" s="16" t="s">
        <v>124</v>
      </c>
      <c r="BE222" s="223">
        <f>IF(N222="základní",J222,0)</f>
        <v>0</v>
      </c>
      <c r="BF222" s="223">
        <f>IF(N222="snížená",J222,0)</f>
        <v>0</v>
      </c>
      <c r="BG222" s="223">
        <f>IF(N222="zákl. přenesená",J222,0)</f>
        <v>0</v>
      </c>
      <c r="BH222" s="223">
        <f>IF(N222="sníž. přenesená",J222,0)</f>
        <v>0</v>
      </c>
      <c r="BI222" s="223">
        <f>IF(N222="nulová",J222,0)</f>
        <v>0</v>
      </c>
      <c r="BJ222" s="16" t="s">
        <v>81</v>
      </c>
      <c r="BK222" s="223">
        <f>ROUND(I222*H222,2)</f>
        <v>0</v>
      </c>
      <c r="BL222" s="16" t="s">
        <v>200</v>
      </c>
      <c r="BM222" s="222" t="s">
        <v>518</v>
      </c>
    </row>
    <row r="223" spans="1:47" s="2" customFormat="1" ht="12">
      <c r="A223" s="37"/>
      <c r="B223" s="38"/>
      <c r="C223" s="39"/>
      <c r="D223" s="224" t="s">
        <v>130</v>
      </c>
      <c r="E223" s="39"/>
      <c r="F223" s="225" t="s">
        <v>517</v>
      </c>
      <c r="G223" s="39"/>
      <c r="H223" s="39"/>
      <c r="I223" s="226"/>
      <c r="J223" s="39"/>
      <c r="K223" s="39"/>
      <c r="L223" s="43"/>
      <c r="M223" s="227"/>
      <c r="N223" s="228"/>
      <c r="O223" s="90"/>
      <c r="P223" s="90"/>
      <c r="Q223" s="90"/>
      <c r="R223" s="90"/>
      <c r="S223" s="90"/>
      <c r="T223" s="91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130</v>
      </c>
      <c r="AU223" s="16" t="s">
        <v>81</v>
      </c>
    </row>
    <row r="224" spans="1:65" s="2" customFormat="1" ht="13.9" customHeight="1">
      <c r="A224" s="37"/>
      <c r="B224" s="38"/>
      <c r="C224" s="210" t="s">
        <v>284</v>
      </c>
      <c r="D224" s="210" t="s">
        <v>125</v>
      </c>
      <c r="E224" s="211" t="s">
        <v>329</v>
      </c>
      <c r="F224" s="212" t="s">
        <v>330</v>
      </c>
      <c r="G224" s="213" t="s">
        <v>186</v>
      </c>
      <c r="H224" s="214">
        <v>1</v>
      </c>
      <c r="I224" s="215"/>
      <c r="J224" s="216">
        <f>ROUND(I224*H224,2)</f>
        <v>0</v>
      </c>
      <c r="K224" s="217"/>
      <c r="L224" s="43"/>
      <c r="M224" s="218" t="s">
        <v>1</v>
      </c>
      <c r="N224" s="219" t="s">
        <v>41</v>
      </c>
      <c r="O224" s="90"/>
      <c r="P224" s="220">
        <f>O224*H224</f>
        <v>0</v>
      </c>
      <c r="Q224" s="220">
        <v>0</v>
      </c>
      <c r="R224" s="220">
        <f>Q224*H224</f>
        <v>0</v>
      </c>
      <c r="S224" s="220">
        <v>0.01946</v>
      </c>
      <c r="T224" s="221">
        <f>S224*H224</f>
        <v>0.01946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22" t="s">
        <v>200</v>
      </c>
      <c r="AT224" s="222" t="s">
        <v>125</v>
      </c>
      <c r="AU224" s="222" t="s">
        <v>81</v>
      </c>
      <c r="AY224" s="16" t="s">
        <v>124</v>
      </c>
      <c r="BE224" s="223">
        <f>IF(N224="základní",J224,0)</f>
        <v>0</v>
      </c>
      <c r="BF224" s="223">
        <f>IF(N224="snížená",J224,0)</f>
        <v>0</v>
      </c>
      <c r="BG224" s="223">
        <f>IF(N224="zákl. přenesená",J224,0)</f>
        <v>0</v>
      </c>
      <c r="BH224" s="223">
        <f>IF(N224="sníž. přenesená",J224,0)</f>
        <v>0</v>
      </c>
      <c r="BI224" s="223">
        <f>IF(N224="nulová",J224,0)</f>
        <v>0</v>
      </c>
      <c r="BJ224" s="16" t="s">
        <v>81</v>
      </c>
      <c r="BK224" s="223">
        <f>ROUND(I224*H224,2)</f>
        <v>0</v>
      </c>
      <c r="BL224" s="16" t="s">
        <v>200</v>
      </c>
      <c r="BM224" s="222" t="s">
        <v>519</v>
      </c>
    </row>
    <row r="225" spans="1:47" s="2" customFormat="1" ht="12">
      <c r="A225" s="37"/>
      <c r="B225" s="38"/>
      <c r="C225" s="39"/>
      <c r="D225" s="224" t="s">
        <v>130</v>
      </c>
      <c r="E225" s="39"/>
      <c r="F225" s="225" t="s">
        <v>332</v>
      </c>
      <c r="G225" s="39"/>
      <c r="H225" s="39"/>
      <c r="I225" s="226"/>
      <c r="J225" s="39"/>
      <c r="K225" s="39"/>
      <c r="L225" s="43"/>
      <c r="M225" s="227"/>
      <c r="N225" s="228"/>
      <c r="O225" s="90"/>
      <c r="P225" s="90"/>
      <c r="Q225" s="90"/>
      <c r="R225" s="90"/>
      <c r="S225" s="90"/>
      <c r="T225" s="91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130</v>
      </c>
      <c r="AU225" s="16" t="s">
        <v>81</v>
      </c>
    </row>
    <row r="226" spans="1:65" s="2" customFormat="1" ht="13.9" customHeight="1">
      <c r="A226" s="37"/>
      <c r="B226" s="38"/>
      <c r="C226" s="210" t="s">
        <v>209</v>
      </c>
      <c r="D226" s="210" t="s">
        <v>125</v>
      </c>
      <c r="E226" s="211" t="s">
        <v>520</v>
      </c>
      <c r="F226" s="212" t="s">
        <v>521</v>
      </c>
      <c r="G226" s="213" t="s">
        <v>186</v>
      </c>
      <c r="H226" s="214">
        <v>1</v>
      </c>
      <c r="I226" s="215"/>
      <c r="J226" s="216">
        <f>ROUND(I226*H226,2)</f>
        <v>0</v>
      </c>
      <c r="K226" s="217"/>
      <c r="L226" s="43"/>
      <c r="M226" s="218" t="s">
        <v>1</v>
      </c>
      <c r="N226" s="219" t="s">
        <v>41</v>
      </c>
      <c r="O226" s="90"/>
      <c r="P226" s="220">
        <f>O226*H226</f>
        <v>0</v>
      </c>
      <c r="Q226" s="220">
        <v>0.00173</v>
      </c>
      <c r="R226" s="220">
        <f>Q226*H226</f>
        <v>0.00173</v>
      </c>
      <c r="S226" s="220">
        <v>0</v>
      </c>
      <c r="T226" s="221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22" t="s">
        <v>200</v>
      </c>
      <c r="AT226" s="222" t="s">
        <v>125</v>
      </c>
      <c r="AU226" s="222" t="s">
        <v>81</v>
      </c>
      <c r="AY226" s="16" t="s">
        <v>124</v>
      </c>
      <c r="BE226" s="223">
        <f>IF(N226="základní",J226,0)</f>
        <v>0</v>
      </c>
      <c r="BF226" s="223">
        <f>IF(N226="snížená",J226,0)</f>
        <v>0</v>
      </c>
      <c r="BG226" s="223">
        <f>IF(N226="zákl. přenesená",J226,0)</f>
        <v>0</v>
      </c>
      <c r="BH226" s="223">
        <f>IF(N226="sníž. přenesená",J226,0)</f>
        <v>0</v>
      </c>
      <c r="BI226" s="223">
        <f>IF(N226="nulová",J226,0)</f>
        <v>0</v>
      </c>
      <c r="BJ226" s="16" t="s">
        <v>81</v>
      </c>
      <c r="BK226" s="223">
        <f>ROUND(I226*H226,2)</f>
        <v>0</v>
      </c>
      <c r="BL226" s="16" t="s">
        <v>200</v>
      </c>
      <c r="BM226" s="222" t="s">
        <v>522</v>
      </c>
    </row>
    <row r="227" spans="1:47" s="2" customFormat="1" ht="12">
      <c r="A227" s="37"/>
      <c r="B227" s="38"/>
      <c r="C227" s="39"/>
      <c r="D227" s="224" t="s">
        <v>130</v>
      </c>
      <c r="E227" s="39"/>
      <c r="F227" s="225" t="s">
        <v>523</v>
      </c>
      <c r="G227" s="39"/>
      <c r="H227" s="39"/>
      <c r="I227" s="226"/>
      <c r="J227" s="39"/>
      <c r="K227" s="39"/>
      <c r="L227" s="43"/>
      <c r="M227" s="227"/>
      <c r="N227" s="228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130</v>
      </c>
      <c r="AU227" s="16" t="s">
        <v>81</v>
      </c>
    </row>
    <row r="228" spans="1:51" s="12" customFormat="1" ht="12">
      <c r="A228" s="12"/>
      <c r="B228" s="229"/>
      <c r="C228" s="230"/>
      <c r="D228" s="224" t="s">
        <v>132</v>
      </c>
      <c r="E228" s="231" t="s">
        <v>1</v>
      </c>
      <c r="F228" s="232" t="s">
        <v>524</v>
      </c>
      <c r="G228" s="230"/>
      <c r="H228" s="231" t="s">
        <v>1</v>
      </c>
      <c r="I228" s="233"/>
      <c r="J228" s="230"/>
      <c r="K228" s="230"/>
      <c r="L228" s="234"/>
      <c r="M228" s="235"/>
      <c r="N228" s="236"/>
      <c r="O228" s="236"/>
      <c r="P228" s="236"/>
      <c r="Q228" s="236"/>
      <c r="R228" s="236"/>
      <c r="S228" s="236"/>
      <c r="T228" s="237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T228" s="238" t="s">
        <v>132</v>
      </c>
      <c r="AU228" s="238" t="s">
        <v>81</v>
      </c>
      <c r="AV228" s="12" t="s">
        <v>81</v>
      </c>
      <c r="AW228" s="12" t="s">
        <v>32</v>
      </c>
      <c r="AX228" s="12" t="s">
        <v>76</v>
      </c>
      <c r="AY228" s="238" t="s">
        <v>124</v>
      </c>
    </row>
    <row r="229" spans="1:51" s="13" customFormat="1" ht="12">
      <c r="A229" s="13"/>
      <c r="B229" s="239"/>
      <c r="C229" s="240"/>
      <c r="D229" s="224" t="s">
        <v>132</v>
      </c>
      <c r="E229" s="241" t="s">
        <v>1</v>
      </c>
      <c r="F229" s="242" t="s">
        <v>81</v>
      </c>
      <c r="G229" s="240"/>
      <c r="H229" s="243">
        <v>1</v>
      </c>
      <c r="I229" s="244"/>
      <c r="J229" s="240"/>
      <c r="K229" s="240"/>
      <c r="L229" s="245"/>
      <c r="M229" s="246"/>
      <c r="N229" s="247"/>
      <c r="O229" s="247"/>
      <c r="P229" s="247"/>
      <c r="Q229" s="247"/>
      <c r="R229" s="247"/>
      <c r="S229" s="247"/>
      <c r="T229" s="24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9" t="s">
        <v>132</v>
      </c>
      <c r="AU229" s="249" t="s">
        <v>81</v>
      </c>
      <c r="AV229" s="13" t="s">
        <v>85</v>
      </c>
      <c r="AW229" s="13" t="s">
        <v>32</v>
      </c>
      <c r="AX229" s="13" t="s">
        <v>76</v>
      </c>
      <c r="AY229" s="249" t="s">
        <v>124</v>
      </c>
    </row>
    <row r="230" spans="1:51" s="14" customFormat="1" ht="12">
      <c r="A230" s="14"/>
      <c r="B230" s="250"/>
      <c r="C230" s="251"/>
      <c r="D230" s="224" t="s">
        <v>132</v>
      </c>
      <c r="E230" s="252" t="s">
        <v>1</v>
      </c>
      <c r="F230" s="253" t="s">
        <v>135</v>
      </c>
      <c r="G230" s="251"/>
      <c r="H230" s="254">
        <v>1</v>
      </c>
      <c r="I230" s="255"/>
      <c r="J230" s="251"/>
      <c r="K230" s="251"/>
      <c r="L230" s="256"/>
      <c r="M230" s="257"/>
      <c r="N230" s="258"/>
      <c r="O230" s="258"/>
      <c r="P230" s="258"/>
      <c r="Q230" s="258"/>
      <c r="R230" s="258"/>
      <c r="S230" s="258"/>
      <c r="T230" s="25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0" t="s">
        <v>132</v>
      </c>
      <c r="AU230" s="260" t="s">
        <v>81</v>
      </c>
      <c r="AV230" s="14" t="s">
        <v>129</v>
      </c>
      <c r="AW230" s="14" t="s">
        <v>32</v>
      </c>
      <c r="AX230" s="14" t="s">
        <v>81</v>
      </c>
      <c r="AY230" s="260" t="s">
        <v>124</v>
      </c>
    </row>
    <row r="231" spans="1:65" s="2" customFormat="1" ht="13.9" customHeight="1">
      <c r="A231" s="37"/>
      <c r="B231" s="38"/>
      <c r="C231" s="262" t="s">
        <v>293</v>
      </c>
      <c r="D231" s="262" t="s">
        <v>383</v>
      </c>
      <c r="E231" s="263" t="s">
        <v>525</v>
      </c>
      <c r="F231" s="264" t="s">
        <v>526</v>
      </c>
      <c r="G231" s="265" t="s">
        <v>160</v>
      </c>
      <c r="H231" s="266">
        <v>1</v>
      </c>
      <c r="I231" s="267"/>
      <c r="J231" s="268">
        <f>ROUND(I231*H231,2)</f>
        <v>0</v>
      </c>
      <c r="K231" s="269"/>
      <c r="L231" s="270"/>
      <c r="M231" s="271" t="s">
        <v>1</v>
      </c>
      <c r="N231" s="272" t="s">
        <v>41</v>
      </c>
      <c r="O231" s="90"/>
      <c r="P231" s="220">
        <f>O231*H231</f>
        <v>0</v>
      </c>
      <c r="Q231" s="220">
        <v>0</v>
      </c>
      <c r="R231" s="220">
        <f>Q231*H231</f>
        <v>0</v>
      </c>
      <c r="S231" s="220">
        <v>0</v>
      </c>
      <c r="T231" s="221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22" t="s">
        <v>203</v>
      </c>
      <c r="AT231" s="222" t="s">
        <v>383</v>
      </c>
      <c r="AU231" s="222" t="s">
        <v>81</v>
      </c>
      <c r="AY231" s="16" t="s">
        <v>124</v>
      </c>
      <c r="BE231" s="223">
        <f>IF(N231="základní",J231,0)</f>
        <v>0</v>
      </c>
      <c r="BF231" s="223">
        <f>IF(N231="snížená",J231,0)</f>
        <v>0</v>
      </c>
      <c r="BG231" s="223">
        <f>IF(N231="zákl. přenesená",J231,0)</f>
        <v>0</v>
      </c>
      <c r="BH231" s="223">
        <f>IF(N231="sníž. přenesená",J231,0)</f>
        <v>0</v>
      </c>
      <c r="BI231" s="223">
        <f>IF(N231="nulová",J231,0)</f>
        <v>0</v>
      </c>
      <c r="BJ231" s="16" t="s">
        <v>81</v>
      </c>
      <c r="BK231" s="223">
        <f>ROUND(I231*H231,2)</f>
        <v>0</v>
      </c>
      <c r="BL231" s="16" t="s">
        <v>200</v>
      </c>
      <c r="BM231" s="222" t="s">
        <v>527</v>
      </c>
    </row>
    <row r="232" spans="1:47" s="2" customFormat="1" ht="12">
      <c r="A232" s="37"/>
      <c r="B232" s="38"/>
      <c r="C232" s="39"/>
      <c r="D232" s="224" t="s">
        <v>130</v>
      </c>
      <c r="E232" s="39"/>
      <c r="F232" s="225" t="s">
        <v>526</v>
      </c>
      <c r="G232" s="39"/>
      <c r="H232" s="39"/>
      <c r="I232" s="226"/>
      <c r="J232" s="39"/>
      <c r="K232" s="39"/>
      <c r="L232" s="43"/>
      <c r="M232" s="227"/>
      <c r="N232" s="228"/>
      <c r="O232" s="90"/>
      <c r="P232" s="90"/>
      <c r="Q232" s="90"/>
      <c r="R232" s="90"/>
      <c r="S232" s="90"/>
      <c r="T232" s="91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130</v>
      </c>
      <c r="AU232" s="16" t="s">
        <v>81</v>
      </c>
    </row>
    <row r="233" spans="1:65" s="2" customFormat="1" ht="13.9" customHeight="1">
      <c r="A233" s="37"/>
      <c r="B233" s="38"/>
      <c r="C233" s="262" t="s">
        <v>215</v>
      </c>
      <c r="D233" s="262" t="s">
        <v>383</v>
      </c>
      <c r="E233" s="263" t="s">
        <v>528</v>
      </c>
      <c r="F233" s="264" t="s">
        <v>529</v>
      </c>
      <c r="G233" s="265" t="s">
        <v>160</v>
      </c>
      <c r="H233" s="266">
        <v>1</v>
      </c>
      <c r="I233" s="267"/>
      <c r="J233" s="268">
        <f>ROUND(I233*H233,2)</f>
        <v>0</v>
      </c>
      <c r="K233" s="269"/>
      <c r="L233" s="270"/>
      <c r="M233" s="271" t="s">
        <v>1</v>
      </c>
      <c r="N233" s="272" t="s">
        <v>41</v>
      </c>
      <c r="O233" s="90"/>
      <c r="P233" s="220">
        <f>O233*H233</f>
        <v>0</v>
      </c>
      <c r="Q233" s="220">
        <v>0.0071</v>
      </c>
      <c r="R233" s="220">
        <f>Q233*H233</f>
        <v>0.0071</v>
      </c>
      <c r="S233" s="220">
        <v>0</v>
      </c>
      <c r="T233" s="221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22" t="s">
        <v>203</v>
      </c>
      <c r="AT233" s="222" t="s">
        <v>383</v>
      </c>
      <c r="AU233" s="222" t="s">
        <v>81</v>
      </c>
      <c r="AY233" s="16" t="s">
        <v>124</v>
      </c>
      <c r="BE233" s="223">
        <f>IF(N233="základní",J233,0)</f>
        <v>0</v>
      </c>
      <c r="BF233" s="223">
        <f>IF(N233="snížená",J233,0)</f>
        <v>0</v>
      </c>
      <c r="BG233" s="223">
        <f>IF(N233="zákl. přenesená",J233,0)</f>
        <v>0</v>
      </c>
      <c r="BH233" s="223">
        <f>IF(N233="sníž. přenesená",J233,0)</f>
        <v>0</v>
      </c>
      <c r="BI233" s="223">
        <f>IF(N233="nulová",J233,0)</f>
        <v>0</v>
      </c>
      <c r="BJ233" s="16" t="s">
        <v>81</v>
      </c>
      <c r="BK233" s="223">
        <f>ROUND(I233*H233,2)</f>
        <v>0</v>
      </c>
      <c r="BL233" s="16" t="s">
        <v>200</v>
      </c>
      <c r="BM233" s="222" t="s">
        <v>530</v>
      </c>
    </row>
    <row r="234" spans="1:47" s="2" customFormat="1" ht="12">
      <c r="A234" s="37"/>
      <c r="B234" s="38"/>
      <c r="C234" s="39"/>
      <c r="D234" s="224" t="s">
        <v>130</v>
      </c>
      <c r="E234" s="39"/>
      <c r="F234" s="225" t="s">
        <v>529</v>
      </c>
      <c r="G234" s="39"/>
      <c r="H234" s="39"/>
      <c r="I234" s="226"/>
      <c r="J234" s="39"/>
      <c r="K234" s="39"/>
      <c r="L234" s="43"/>
      <c r="M234" s="227"/>
      <c r="N234" s="228"/>
      <c r="O234" s="90"/>
      <c r="P234" s="90"/>
      <c r="Q234" s="90"/>
      <c r="R234" s="90"/>
      <c r="S234" s="90"/>
      <c r="T234" s="91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6" t="s">
        <v>130</v>
      </c>
      <c r="AU234" s="16" t="s">
        <v>81</v>
      </c>
    </row>
    <row r="235" spans="1:65" s="2" customFormat="1" ht="22.9" customHeight="1">
      <c r="A235" s="37"/>
      <c r="B235" s="38"/>
      <c r="C235" s="210" t="s">
        <v>301</v>
      </c>
      <c r="D235" s="210" t="s">
        <v>125</v>
      </c>
      <c r="E235" s="211" t="s">
        <v>531</v>
      </c>
      <c r="F235" s="212" t="s">
        <v>532</v>
      </c>
      <c r="G235" s="213" t="s">
        <v>186</v>
      </c>
      <c r="H235" s="214">
        <v>1</v>
      </c>
      <c r="I235" s="215"/>
      <c r="J235" s="216">
        <f>ROUND(I235*H235,2)</f>
        <v>0</v>
      </c>
      <c r="K235" s="217"/>
      <c r="L235" s="43"/>
      <c r="M235" s="218" t="s">
        <v>1</v>
      </c>
      <c r="N235" s="219" t="s">
        <v>41</v>
      </c>
      <c r="O235" s="90"/>
      <c r="P235" s="220">
        <f>O235*H235</f>
        <v>0</v>
      </c>
      <c r="Q235" s="220">
        <v>0.0013</v>
      </c>
      <c r="R235" s="220">
        <f>Q235*H235</f>
        <v>0.0013</v>
      </c>
      <c r="S235" s="220">
        <v>0</v>
      </c>
      <c r="T235" s="221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22" t="s">
        <v>200</v>
      </c>
      <c r="AT235" s="222" t="s">
        <v>125</v>
      </c>
      <c r="AU235" s="222" t="s">
        <v>81</v>
      </c>
      <c r="AY235" s="16" t="s">
        <v>124</v>
      </c>
      <c r="BE235" s="223">
        <f>IF(N235="základní",J235,0)</f>
        <v>0</v>
      </c>
      <c r="BF235" s="223">
        <f>IF(N235="snížená",J235,0)</f>
        <v>0</v>
      </c>
      <c r="BG235" s="223">
        <f>IF(N235="zákl. přenesená",J235,0)</f>
        <v>0</v>
      </c>
      <c r="BH235" s="223">
        <f>IF(N235="sníž. přenesená",J235,0)</f>
        <v>0</v>
      </c>
      <c r="BI235" s="223">
        <f>IF(N235="nulová",J235,0)</f>
        <v>0</v>
      </c>
      <c r="BJ235" s="16" t="s">
        <v>81</v>
      </c>
      <c r="BK235" s="223">
        <f>ROUND(I235*H235,2)</f>
        <v>0</v>
      </c>
      <c r="BL235" s="16" t="s">
        <v>200</v>
      </c>
      <c r="BM235" s="222" t="s">
        <v>533</v>
      </c>
    </row>
    <row r="236" spans="1:47" s="2" customFormat="1" ht="12">
      <c r="A236" s="37"/>
      <c r="B236" s="38"/>
      <c r="C236" s="39"/>
      <c r="D236" s="224" t="s">
        <v>130</v>
      </c>
      <c r="E236" s="39"/>
      <c r="F236" s="225" t="s">
        <v>534</v>
      </c>
      <c r="G236" s="39"/>
      <c r="H236" s="39"/>
      <c r="I236" s="226"/>
      <c r="J236" s="39"/>
      <c r="K236" s="39"/>
      <c r="L236" s="43"/>
      <c r="M236" s="227"/>
      <c r="N236" s="228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130</v>
      </c>
      <c r="AU236" s="16" t="s">
        <v>81</v>
      </c>
    </row>
    <row r="237" spans="1:65" s="2" customFormat="1" ht="22.9" customHeight="1">
      <c r="A237" s="37"/>
      <c r="B237" s="38"/>
      <c r="C237" s="210" t="s">
        <v>223</v>
      </c>
      <c r="D237" s="210" t="s">
        <v>125</v>
      </c>
      <c r="E237" s="211" t="s">
        <v>535</v>
      </c>
      <c r="F237" s="212" t="s">
        <v>536</v>
      </c>
      <c r="G237" s="213" t="s">
        <v>186</v>
      </c>
      <c r="H237" s="214">
        <v>1</v>
      </c>
      <c r="I237" s="215"/>
      <c r="J237" s="216">
        <f>ROUND(I237*H237,2)</f>
        <v>0</v>
      </c>
      <c r="K237" s="217"/>
      <c r="L237" s="43"/>
      <c r="M237" s="218" t="s">
        <v>1</v>
      </c>
      <c r="N237" s="219" t="s">
        <v>41</v>
      </c>
      <c r="O237" s="90"/>
      <c r="P237" s="220">
        <f>O237*H237</f>
        <v>0</v>
      </c>
      <c r="Q237" s="220">
        <v>0.0015</v>
      </c>
      <c r="R237" s="220">
        <f>Q237*H237</f>
        <v>0.0015</v>
      </c>
      <c r="S237" s="220">
        <v>0</v>
      </c>
      <c r="T237" s="221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22" t="s">
        <v>200</v>
      </c>
      <c r="AT237" s="222" t="s">
        <v>125</v>
      </c>
      <c r="AU237" s="222" t="s">
        <v>81</v>
      </c>
      <c r="AY237" s="16" t="s">
        <v>124</v>
      </c>
      <c r="BE237" s="223">
        <f>IF(N237="základní",J237,0)</f>
        <v>0</v>
      </c>
      <c r="BF237" s="223">
        <f>IF(N237="snížená",J237,0)</f>
        <v>0</v>
      </c>
      <c r="BG237" s="223">
        <f>IF(N237="zákl. přenesená",J237,0)</f>
        <v>0</v>
      </c>
      <c r="BH237" s="223">
        <f>IF(N237="sníž. přenesená",J237,0)</f>
        <v>0</v>
      </c>
      <c r="BI237" s="223">
        <f>IF(N237="nulová",J237,0)</f>
        <v>0</v>
      </c>
      <c r="BJ237" s="16" t="s">
        <v>81</v>
      </c>
      <c r="BK237" s="223">
        <f>ROUND(I237*H237,2)</f>
        <v>0</v>
      </c>
      <c r="BL237" s="16" t="s">
        <v>200</v>
      </c>
      <c r="BM237" s="222" t="s">
        <v>537</v>
      </c>
    </row>
    <row r="238" spans="1:47" s="2" customFormat="1" ht="12">
      <c r="A238" s="37"/>
      <c r="B238" s="38"/>
      <c r="C238" s="39"/>
      <c r="D238" s="224" t="s">
        <v>130</v>
      </c>
      <c r="E238" s="39"/>
      <c r="F238" s="225" t="s">
        <v>538</v>
      </c>
      <c r="G238" s="39"/>
      <c r="H238" s="39"/>
      <c r="I238" s="226"/>
      <c r="J238" s="39"/>
      <c r="K238" s="39"/>
      <c r="L238" s="43"/>
      <c r="M238" s="227"/>
      <c r="N238" s="228"/>
      <c r="O238" s="90"/>
      <c r="P238" s="90"/>
      <c r="Q238" s="90"/>
      <c r="R238" s="90"/>
      <c r="S238" s="90"/>
      <c r="T238" s="91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130</v>
      </c>
      <c r="AU238" s="16" t="s">
        <v>81</v>
      </c>
    </row>
    <row r="239" spans="1:65" s="2" customFormat="1" ht="22.9" customHeight="1">
      <c r="A239" s="37"/>
      <c r="B239" s="38"/>
      <c r="C239" s="210" t="s">
        <v>311</v>
      </c>
      <c r="D239" s="210" t="s">
        <v>125</v>
      </c>
      <c r="E239" s="211" t="s">
        <v>539</v>
      </c>
      <c r="F239" s="212" t="s">
        <v>540</v>
      </c>
      <c r="G239" s="213" t="s">
        <v>186</v>
      </c>
      <c r="H239" s="214">
        <v>1</v>
      </c>
      <c r="I239" s="215"/>
      <c r="J239" s="216">
        <f>ROUND(I239*H239,2)</f>
        <v>0</v>
      </c>
      <c r="K239" s="217"/>
      <c r="L239" s="43"/>
      <c r="M239" s="218" t="s">
        <v>1</v>
      </c>
      <c r="N239" s="219" t="s">
        <v>41</v>
      </c>
      <c r="O239" s="90"/>
      <c r="P239" s="220">
        <f>O239*H239</f>
        <v>0</v>
      </c>
      <c r="Q239" s="220">
        <v>0.00085</v>
      </c>
      <c r="R239" s="220">
        <f>Q239*H239</f>
        <v>0.00085</v>
      </c>
      <c r="S239" s="220">
        <v>0</v>
      </c>
      <c r="T239" s="221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22" t="s">
        <v>200</v>
      </c>
      <c r="AT239" s="222" t="s">
        <v>125</v>
      </c>
      <c r="AU239" s="222" t="s">
        <v>81</v>
      </c>
      <c r="AY239" s="16" t="s">
        <v>124</v>
      </c>
      <c r="BE239" s="223">
        <f>IF(N239="základní",J239,0)</f>
        <v>0</v>
      </c>
      <c r="BF239" s="223">
        <f>IF(N239="snížená",J239,0)</f>
        <v>0</v>
      </c>
      <c r="BG239" s="223">
        <f>IF(N239="zákl. přenesená",J239,0)</f>
        <v>0</v>
      </c>
      <c r="BH239" s="223">
        <f>IF(N239="sníž. přenesená",J239,0)</f>
        <v>0</v>
      </c>
      <c r="BI239" s="223">
        <f>IF(N239="nulová",J239,0)</f>
        <v>0</v>
      </c>
      <c r="BJ239" s="16" t="s">
        <v>81</v>
      </c>
      <c r="BK239" s="223">
        <f>ROUND(I239*H239,2)</f>
        <v>0</v>
      </c>
      <c r="BL239" s="16" t="s">
        <v>200</v>
      </c>
      <c r="BM239" s="222" t="s">
        <v>541</v>
      </c>
    </row>
    <row r="240" spans="1:47" s="2" customFormat="1" ht="12">
      <c r="A240" s="37"/>
      <c r="B240" s="38"/>
      <c r="C240" s="39"/>
      <c r="D240" s="224" t="s">
        <v>130</v>
      </c>
      <c r="E240" s="39"/>
      <c r="F240" s="225" t="s">
        <v>542</v>
      </c>
      <c r="G240" s="39"/>
      <c r="H240" s="39"/>
      <c r="I240" s="226"/>
      <c r="J240" s="39"/>
      <c r="K240" s="39"/>
      <c r="L240" s="43"/>
      <c r="M240" s="227"/>
      <c r="N240" s="228"/>
      <c r="O240" s="90"/>
      <c r="P240" s="90"/>
      <c r="Q240" s="90"/>
      <c r="R240" s="90"/>
      <c r="S240" s="90"/>
      <c r="T240" s="91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130</v>
      </c>
      <c r="AU240" s="16" t="s">
        <v>81</v>
      </c>
    </row>
    <row r="241" spans="1:65" s="2" customFormat="1" ht="13.9" customHeight="1">
      <c r="A241" s="37"/>
      <c r="B241" s="38"/>
      <c r="C241" s="210" t="s">
        <v>228</v>
      </c>
      <c r="D241" s="210" t="s">
        <v>125</v>
      </c>
      <c r="E241" s="211" t="s">
        <v>543</v>
      </c>
      <c r="F241" s="212" t="s">
        <v>544</v>
      </c>
      <c r="G241" s="213" t="s">
        <v>186</v>
      </c>
      <c r="H241" s="214">
        <v>1</v>
      </c>
      <c r="I241" s="215"/>
      <c r="J241" s="216">
        <f>ROUND(I241*H241,2)</f>
        <v>0</v>
      </c>
      <c r="K241" s="217"/>
      <c r="L241" s="43"/>
      <c r="M241" s="218" t="s">
        <v>1</v>
      </c>
      <c r="N241" s="219" t="s">
        <v>41</v>
      </c>
      <c r="O241" s="90"/>
      <c r="P241" s="220">
        <f>O241*H241</f>
        <v>0</v>
      </c>
      <c r="Q241" s="220">
        <v>0</v>
      </c>
      <c r="R241" s="220">
        <f>Q241*H241</f>
        <v>0</v>
      </c>
      <c r="S241" s="220">
        <v>0.155</v>
      </c>
      <c r="T241" s="221">
        <f>S241*H241</f>
        <v>0.155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22" t="s">
        <v>200</v>
      </c>
      <c r="AT241" s="222" t="s">
        <v>125</v>
      </c>
      <c r="AU241" s="222" t="s">
        <v>81</v>
      </c>
      <c r="AY241" s="16" t="s">
        <v>124</v>
      </c>
      <c r="BE241" s="223">
        <f>IF(N241="základní",J241,0)</f>
        <v>0</v>
      </c>
      <c r="BF241" s="223">
        <f>IF(N241="snížená",J241,0)</f>
        <v>0</v>
      </c>
      <c r="BG241" s="223">
        <f>IF(N241="zákl. přenesená",J241,0)</f>
        <v>0</v>
      </c>
      <c r="BH241" s="223">
        <f>IF(N241="sníž. přenesená",J241,0)</f>
        <v>0</v>
      </c>
      <c r="BI241" s="223">
        <f>IF(N241="nulová",J241,0)</f>
        <v>0</v>
      </c>
      <c r="BJ241" s="16" t="s">
        <v>81</v>
      </c>
      <c r="BK241" s="223">
        <f>ROUND(I241*H241,2)</f>
        <v>0</v>
      </c>
      <c r="BL241" s="16" t="s">
        <v>200</v>
      </c>
      <c r="BM241" s="222" t="s">
        <v>545</v>
      </c>
    </row>
    <row r="242" spans="1:47" s="2" customFormat="1" ht="12">
      <c r="A242" s="37"/>
      <c r="B242" s="38"/>
      <c r="C242" s="39"/>
      <c r="D242" s="224" t="s">
        <v>130</v>
      </c>
      <c r="E242" s="39"/>
      <c r="F242" s="225" t="s">
        <v>546</v>
      </c>
      <c r="G242" s="39"/>
      <c r="H242" s="39"/>
      <c r="I242" s="226"/>
      <c r="J242" s="39"/>
      <c r="K242" s="39"/>
      <c r="L242" s="43"/>
      <c r="M242" s="227"/>
      <c r="N242" s="228"/>
      <c r="O242" s="90"/>
      <c r="P242" s="90"/>
      <c r="Q242" s="90"/>
      <c r="R242" s="90"/>
      <c r="S242" s="90"/>
      <c r="T242" s="91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6" t="s">
        <v>130</v>
      </c>
      <c r="AU242" s="16" t="s">
        <v>81</v>
      </c>
    </row>
    <row r="243" spans="1:65" s="2" customFormat="1" ht="22.9" customHeight="1">
      <c r="A243" s="37"/>
      <c r="B243" s="38"/>
      <c r="C243" s="210" t="s">
        <v>547</v>
      </c>
      <c r="D243" s="210" t="s">
        <v>125</v>
      </c>
      <c r="E243" s="211" t="s">
        <v>548</v>
      </c>
      <c r="F243" s="212" t="s">
        <v>549</v>
      </c>
      <c r="G243" s="213" t="s">
        <v>186</v>
      </c>
      <c r="H243" s="214">
        <v>1</v>
      </c>
      <c r="I243" s="215"/>
      <c r="J243" s="216">
        <f>ROUND(I243*H243,2)</f>
        <v>0</v>
      </c>
      <c r="K243" s="217"/>
      <c r="L243" s="43"/>
      <c r="M243" s="218" t="s">
        <v>1</v>
      </c>
      <c r="N243" s="219" t="s">
        <v>41</v>
      </c>
      <c r="O243" s="90"/>
      <c r="P243" s="220">
        <f>O243*H243</f>
        <v>0</v>
      </c>
      <c r="Q243" s="220">
        <v>0.08334</v>
      </c>
      <c r="R243" s="220">
        <f>Q243*H243</f>
        <v>0.08334</v>
      </c>
      <c r="S243" s="220">
        <v>0</v>
      </c>
      <c r="T243" s="221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22" t="s">
        <v>200</v>
      </c>
      <c r="AT243" s="222" t="s">
        <v>125</v>
      </c>
      <c r="AU243" s="222" t="s">
        <v>81</v>
      </c>
      <c r="AY243" s="16" t="s">
        <v>124</v>
      </c>
      <c r="BE243" s="223">
        <f>IF(N243="základní",J243,0)</f>
        <v>0</v>
      </c>
      <c r="BF243" s="223">
        <f>IF(N243="snížená",J243,0)</f>
        <v>0</v>
      </c>
      <c r="BG243" s="223">
        <f>IF(N243="zákl. přenesená",J243,0)</f>
        <v>0</v>
      </c>
      <c r="BH243" s="223">
        <f>IF(N243="sníž. přenesená",J243,0)</f>
        <v>0</v>
      </c>
      <c r="BI243" s="223">
        <f>IF(N243="nulová",J243,0)</f>
        <v>0</v>
      </c>
      <c r="BJ243" s="16" t="s">
        <v>81</v>
      </c>
      <c r="BK243" s="223">
        <f>ROUND(I243*H243,2)</f>
        <v>0</v>
      </c>
      <c r="BL243" s="16" t="s">
        <v>200</v>
      </c>
      <c r="BM243" s="222" t="s">
        <v>550</v>
      </c>
    </row>
    <row r="244" spans="1:47" s="2" customFormat="1" ht="12">
      <c r="A244" s="37"/>
      <c r="B244" s="38"/>
      <c r="C244" s="39"/>
      <c r="D244" s="224" t="s">
        <v>130</v>
      </c>
      <c r="E244" s="39"/>
      <c r="F244" s="225" t="s">
        <v>551</v>
      </c>
      <c r="G244" s="39"/>
      <c r="H244" s="39"/>
      <c r="I244" s="226"/>
      <c r="J244" s="39"/>
      <c r="K244" s="39"/>
      <c r="L244" s="43"/>
      <c r="M244" s="227"/>
      <c r="N244" s="228"/>
      <c r="O244" s="90"/>
      <c r="P244" s="90"/>
      <c r="Q244" s="90"/>
      <c r="R244" s="90"/>
      <c r="S244" s="90"/>
      <c r="T244" s="91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6" t="s">
        <v>130</v>
      </c>
      <c r="AU244" s="16" t="s">
        <v>81</v>
      </c>
    </row>
    <row r="245" spans="1:65" s="2" customFormat="1" ht="13.9" customHeight="1">
      <c r="A245" s="37"/>
      <c r="B245" s="38"/>
      <c r="C245" s="262" t="s">
        <v>232</v>
      </c>
      <c r="D245" s="262" t="s">
        <v>383</v>
      </c>
      <c r="E245" s="263" t="s">
        <v>552</v>
      </c>
      <c r="F245" s="264" t="s">
        <v>553</v>
      </c>
      <c r="G245" s="265" t="s">
        <v>160</v>
      </c>
      <c r="H245" s="266">
        <v>-1</v>
      </c>
      <c r="I245" s="267"/>
      <c r="J245" s="268">
        <f>ROUND(I245*H245,2)</f>
        <v>0</v>
      </c>
      <c r="K245" s="269"/>
      <c r="L245" s="270"/>
      <c r="M245" s="271" t="s">
        <v>1</v>
      </c>
      <c r="N245" s="272" t="s">
        <v>41</v>
      </c>
      <c r="O245" s="90"/>
      <c r="P245" s="220">
        <f>O245*H245</f>
        <v>0</v>
      </c>
      <c r="Q245" s="220">
        <v>0</v>
      </c>
      <c r="R245" s="220">
        <f>Q245*H245</f>
        <v>0</v>
      </c>
      <c r="S245" s="220">
        <v>0</v>
      </c>
      <c r="T245" s="221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22" t="s">
        <v>203</v>
      </c>
      <c r="AT245" s="222" t="s">
        <v>383</v>
      </c>
      <c r="AU245" s="222" t="s">
        <v>81</v>
      </c>
      <c r="AY245" s="16" t="s">
        <v>124</v>
      </c>
      <c r="BE245" s="223">
        <f>IF(N245="základní",J245,0)</f>
        <v>0</v>
      </c>
      <c r="BF245" s="223">
        <f>IF(N245="snížená",J245,0)</f>
        <v>0</v>
      </c>
      <c r="BG245" s="223">
        <f>IF(N245="zákl. přenesená",J245,0)</f>
        <v>0</v>
      </c>
      <c r="BH245" s="223">
        <f>IF(N245="sníž. přenesená",J245,0)</f>
        <v>0</v>
      </c>
      <c r="BI245" s="223">
        <f>IF(N245="nulová",J245,0)</f>
        <v>0</v>
      </c>
      <c r="BJ245" s="16" t="s">
        <v>81</v>
      </c>
      <c r="BK245" s="223">
        <f>ROUND(I245*H245,2)</f>
        <v>0</v>
      </c>
      <c r="BL245" s="16" t="s">
        <v>200</v>
      </c>
      <c r="BM245" s="222" t="s">
        <v>554</v>
      </c>
    </row>
    <row r="246" spans="1:47" s="2" customFormat="1" ht="12">
      <c r="A246" s="37"/>
      <c r="B246" s="38"/>
      <c r="C246" s="39"/>
      <c r="D246" s="224" t="s">
        <v>130</v>
      </c>
      <c r="E246" s="39"/>
      <c r="F246" s="225" t="s">
        <v>553</v>
      </c>
      <c r="G246" s="39"/>
      <c r="H246" s="39"/>
      <c r="I246" s="226"/>
      <c r="J246" s="39"/>
      <c r="K246" s="39"/>
      <c r="L246" s="43"/>
      <c r="M246" s="227"/>
      <c r="N246" s="228"/>
      <c r="O246" s="90"/>
      <c r="P246" s="90"/>
      <c r="Q246" s="90"/>
      <c r="R246" s="90"/>
      <c r="S246" s="90"/>
      <c r="T246" s="91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6" t="s">
        <v>130</v>
      </c>
      <c r="AU246" s="16" t="s">
        <v>81</v>
      </c>
    </row>
    <row r="247" spans="1:65" s="2" customFormat="1" ht="13.9" customHeight="1">
      <c r="A247" s="37"/>
      <c r="B247" s="38"/>
      <c r="C247" s="210" t="s">
        <v>555</v>
      </c>
      <c r="D247" s="210" t="s">
        <v>125</v>
      </c>
      <c r="E247" s="211" t="s">
        <v>333</v>
      </c>
      <c r="F247" s="212" t="s">
        <v>334</v>
      </c>
      <c r="G247" s="213" t="s">
        <v>186</v>
      </c>
      <c r="H247" s="214">
        <v>1</v>
      </c>
      <c r="I247" s="215"/>
      <c r="J247" s="216">
        <f>ROUND(I247*H247,2)</f>
        <v>0</v>
      </c>
      <c r="K247" s="217"/>
      <c r="L247" s="43"/>
      <c r="M247" s="218" t="s">
        <v>1</v>
      </c>
      <c r="N247" s="219" t="s">
        <v>41</v>
      </c>
      <c r="O247" s="90"/>
      <c r="P247" s="220">
        <f>O247*H247</f>
        <v>0</v>
      </c>
      <c r="Q247" s="220">
        <v>0</v>
      </c>
      <c r="R247" s="220">
        <f>Q247*H247</f>
        <v>0</v>
      </c>
      <c r="S247" s="220">
        <v>0.00086</v>
      </c>
      <c r="T247" s="221">
        <f>S247*H247</f>
        <v>0.00086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22" t="s">
        <v>200</v>
      </c>
      <c r="AT247" s="222" t="s">
        <v>125</v>
      </c>
      <c r="AU247" s="222" t="s">
        <v>81</v>
      </c>
      <c r="AY247" s="16" t="s">
        <v>124</v>
      </c>
      <c r="BE247" s="223">
        <f>IF(N247="základní",J247,0)</f>
        <v>0</v>
      </c>
      <c r="BF247" s="223">
        <f>IF(N247="snížená",J247,0)</f>
        <v>0</v>
      </c>
      <c r="BG247" s="223">
        <f>IF(N247="zákl. přenesená",J247,0)</f>
        <v>0</v>
      </c>
      <c r="BH247" s="223">
        <f>IF(N247="sníž. přenesená",J247,0)</f>
        <v>0</v>
      </c>
      <c r="BI247" s="223">
        <f>IF(N247="nulová",J247,0)</f>
        <v>0</v>
      </c>
      <c r="BJ247" s="16" t="s">
        <v>81</v>
      </c>
      <c r="BK247" s="223">
        <f>ROUND(I247*H247,2)</f>
        <v>0</v>
      </c>
      <c r="BL247" s="16" t="s">
        <v>200</v>
      </c>
      <c r="BM247" s="222" t="s">
        <v>556</v>
      </c>
    </row>
    <row r="248" spans="1:47" s="2" customFormat="1" ht="12">
      <c r="A248" s="37"/>
      <c r="B248" s="38"/>
      <c r="C248" s="39"/>
      <c r="D248" s="224" t="s">
        <v>130</v>
      </c>
      <c r="E248" s="39"/>
      <c r="F248" s="225" t="s">
        <v>336</v>
      </c>
      <c r="G248" s="39"/>
      <c r="H248" s="39"/>
      <c r="I248" s="226"/>
      <c r="J248" s="39"/>
      <c r="K248" s="39"/>
      <c r="L248" s="43"/>
      <c r="M248" s="227"/>
      <c r="N248" s="228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130</v>
      </c>
      <c r="AU248" s="16" t="s">
        <v>81</v>
      </c>
    </row>
    <row r="249" spans="1:65" s="2" customFormat="1" ht="13.9" customHeight="1">
      <c r="A249" s="37"/>
      <c r="B249" s="38"/>
      <c r="C249" s="210" t="s">
        <v>237</v>
      </c>
      <c r="D249" s="210" t="s">
        <v>125</v>
      </c>
      <c r="E249" s="211" t="s">
        <v>338</v>
      </c>
      <c r="F249" s="212" t="s">
        <v>339</v>
      </c>
      <c r="G249" s="213" t="s">
        <v>186</v>
      </c>
      <c r="H249" s="214">
        <v>1</v>
      </c>
      <c r="I249" s="215"/>
      <c r="J249" s="216">
        <f>ROUND(I249*H249,2)</f>
        <v>0</v>
      </c>
      <c r="K249" s="217"/>
      <c r="L249" s="43"/>
      <c r="M249" s="218" t="s">
        <v>1</v>
      </c>
      <c r="N249" s="219" t="s">
        <v>41</v>
      </c>
      <c r="O249" s="90"/>
      <c r="P249" s="220">
        <f>O249*H249</f>
        <v>0</v>
      </c>
      <c r="Q249" s="220">
        <v>0.0018</v>
      </c>
      <c r="R249" s="220">
        <f>Q249*H249</f>
        <v>0.0018</v>
      </c>
      <c r="S249" s="220">
        <v>0</v>
      </c>
      <c r="T249" s="221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22" t="s">
        <v>200</v>
      </c>
      <c r="AT249" s="222" t="s">
        <v>125</v>
      </c>
      <c r="AU249" s="222" t="s">
        <v>81</v>
      </c>
      <c r="AY249" s="16" t="s">
        <v>124</v>
      </c>
      <c r="BE249" s="223">
        <f>IF(N249="základní",J249,0)</f>
        <v>0</v>
      </c>
      <c r="BF249" s="223">
        <f>IF(N249="snížená",J249,0)</f>
        <v>0</v>
      </c>
      <c r="BG249" s="223">
        <f>IF(N249="zákl. přenesená",J249,0)</f>
        <v>0</v>
      </c>
      <c r="BH249" s="223">
        <f>IF(N249="sníž. přenesená",J249,0)</f>
        <v>0</v>
      </c>
      <c r="BI249" s="223">
        <f>IF(N249="nulová",J249,0)</f>
        <v>0</v>
      </c>
      <c r="BJ249" s="16" t="s">
        <v>81</v>
      </c>
      <c r="BK249" s="223">
        <f>ROUND(I249*H249,2)</f>
        <v>0</v>
      </c>
      <c r="BL249" s="16" t="s">
        <v>200</v>
      </c>
      <c r="BM249" s="222" t="s">
        <v>557</v>
      </c>
    </row>
    <row r="250" spans="1:47" s="2" customFormat="1" ht="12">
      <c r="A250" s="37"/>
      <c r="B250" s="38"/>
      <c r="C250" s="39"/>
      <c r="D250" s="224" t="s">
        <v>130</v>
      </c>
      <c r="E250" s="39"/>
      <c r="F250" s="225" t="s">
        <v>341</v>
      </c>
      <c r="G250" s="39"/>
      <c r="H250" s="39"/>
      <c r="I250" s="226"/>
      <c r="J250" s="39"/>
      <c r="K250" s="39"/>
      <c r="L250" s="43"/>
      <c r="M250" s="227"/>
      <c r="N250" s="228"/>
      <c r="O250" s="90"/>
      <c r="P250" s="90"/>
      <c r="Q250" s="90"/>
      <c r="R250" s="90"/>
      <c r="S250" s="90"/>
      <c r="T250" s="91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6" t="s">
        <v>130</v>
      </c>
      <c r="AU250" s="16" t="s">
        <v>81</v>
      </c>
    </row>
    <row r="251" spans="1:65" s="2" customFormat="1" ht="13.9" customHeight="1">
      <c r="A251" s="37"/>
      <c r="B251" s="38"/>
      <c r="C251" s="210" t="s">
        <v>328</v>
      </c>
      <c r="D251" s="210" t="s">
        <v>125</v>
      </c>
      <c r="E251" s="211" t="s">
        <v>342</v>
      </c>
      <c r="F251" s="212" t="s">
        <v>343</v>
      </c>
      <c r="G251" s="213" t="s">
        <v>160</v>
      </c>
      <c r="H251" s="214">
        <v>1</v>
      </c>
      <c r="I251" s="215"/>
      <c r="J251" s="216">
        <f>ROUND(I251*H251,2)</f>
        <v>0</v>
      </c>
      <c r="K251" s="217"/>
      <c r="L251" s="43"/>
      <c r="M251" s="218" t="s">
        <v>1</v>
      </c>
      <c r="N251" s="219" t="s">
        <v>41</v>
      </c>
      <c r="O251" s="90"/>
      <c r="P251" s="220">
        <f>O251*H251</f>
        <v>0</v>
      </c>
      <c r="Q251" s="220">
        <v>0</v>
      </c>
      <c r="R251" s="220">
        <f>Q251*H251</f>
        <v>0</v>
      </c>
      <c r="S251" s="220">
        <v>0.00086</v>
      </c>
      <c r="T251" s="221">
        <f>S251*H251</f>
        <v>0.00086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22" t="s">
        <v>200</v>
      </c>
      <c r="AT251" s="222" t="s">
        <v>125</v>
      </c>
      <c r="AU251" s="222" t="s">
        <v>81</v>
      </c>
      <c r="AY251" s="16" t="s">
        <v>124</v>
      </c>
      <c r="BE251" s="223">
        <f>IF(N251="základní",J251,0)</f>
        <v>0</v>
      </c>
      <c r="BF251" s="223">
        <f>IF(N251="snížená",J251,0)</f>
        <v>0</v>
      </c>
      <c r="BG251" s="223">
        <f>IF(N251="zákl. přenesená",J251,0)</f>
        <v>0</v>
      </c>
      <c r="BH251" s="223">
        <f>IF(N251="sníž. přenesená",J251,0)</f>
        <v>0</v>
      </c>
      <c r="BI251" s="223">
        <f>IF(N251="nulová",J251,0)</f>
        <v>0</v>
      </c>
      <c r="BJ251" s="16" t="s">
        <v>81</v>
      </c>
      <c r="BK251" s="223">
        <f>ROUND(I251*H251,2)</f>
        <v>0</v>
      </c>
      <c r="BL251" s="16" t="s">
        <v>200</v>
      </c>
      <c r="BM251" s="222" t="s">
        <v>558</v>
      </c>
    </row>
    <row r="252" spans="1:47" s="2" customFormat="1" ht="12">
      <c r="A252" s="37"/>
      <c r="B252" s="38"/>
      <c r="C252" s="39"/>
      <c r="D252" s="224" t="s">
        <v>130</v>
      </c>
      <c r="E252" s="39"/>
      <c r="F252" s="225" t="s">
        <v>345</v>
      </c>
      <c r="G252" s="39"/>
      <c r="H252" s="39"/>
      <c r="I252" s="226"/>
      <c r="J252" s="39"/>
      <c r="K252" s="39"/>
      <c r="L252" s="43"/>
      <c r="M252" s="227"/>
      <c r="N252" s="228"/>
      <c r="O252" s="90"/>
      <c r="P252" s="90"/>
      <c r="Q252" s="90"/>
      <c r="R252" s="90"/>
      <c r="S252" s="90"/>
      <c r="T252" s="91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6" t="s">
        <v>130</v>
      </c>
      <c r="AU252" s="16" t="s">
        <v>81</v>
      </c>
    </row>
    <row r="253" spans="1:65" s="2" customFormat="1" ht="13.9" customHeight="1">
      <c r="A253" s="37"/>
      <c r="B253" s="38"/>
      <c r="C253" s="210" t="s">
        <v>243</v>
      </c>
      <c r="D253" s="210" t="s">
        <v>125</v>
      </c>
      <c r="E253" s="211" t="s">
        <v>356</v>
      </c>
      <c r="F253" s="212" t="s">
        <v>357</v>
      </c>
      <c r="G253" s="213" t="s">
        <v>160</v>
      </c>
      <c r="H253" s="214">
        <v>1</v>
      </c>
      <c r="I253" s="215"/>
      <c r="J253" s="216">
        <f>ROUND(I253*H253,2)</f>
        <v>0</v>
      </c>
      <c r="K253" s="217"/>
      <c r="L253" s="43"/>
      <c r="M253" s="218" t="s">
        <v>1</v>
      </c>
      <c r="N253" s="219" t="s">
        <v>41</v>
      </c>
      <c r="O253" s="90"/>
      <c r="P253" s="220">
        <f>O253*H253</f>
        <v>0</v>
      </c>
      <c r="Q253" s="220">
        <v>0.00014</v>
      </c>
      <c r="R253" s="220">
        <f>Q253*H253</f>
        <v>0.00014</v>
      </c>
      <c r="S253" s="220">
        <v>0</v>
      </c>
      <c r="T253" s="221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22" t="s">
        <v>200</v>
      </c>
      <c r="AT253" s="222" t="s">
        <v>125</v>
      </c>
      <c r="AU253" s="222" t="s">
        <v>81</v>
      </c>
      <c r="AY253" s="16" t="s">
        <v>124</v>
      </c>
      <c r="BE253" s="223">
        <f>IF(N253="základní",J253,0)</f>
        <v>0</v>
      </c>
      <c r="BF253" s="223">
        <f>IF(N253="snížená",J253,0)</f>
        <v>0</v>
      </c>
      <c r="BG253" s="223">
        <f>IF(N253="zákl. přenesená",J253,0)</f>
        <v>0</v>
      </c>
      <c r="BH253" s="223">
        <f>IF(N253="sníž. přenesená",J253,0)</f>
        <v>0</v>
      </c>
      <c r="BI253" s="223">
        <f>IF(N253="nulová",J253,0)</f>
        <v>0</v>
      </c>
      <c r="BJ253" s="16" t="s">
        <v>81</v>
      </c>
      <c r="BK253" s="223">
        <f>ROUND(I253*H253,2)</f>
        <v>0</v>
      </c>
      <c r="BL253" s="16" t="s">
        <v>200</v>
      </c>
      <c r="BM253" s="222" t="s">
        <v>559</v>
      </c>
    </row>
    <row r="254" spans="1:47" s="2" customFormat="1" ht="12">
      <c r="A254" s="37"/>
      <c r="B254" s="38"/>
      <c r="C254" s="39"/>
      <c r="D254" s="224" t="s">
        <v>130</v>
      </c>
      <c r="E254" s="39"/>
      <c r="F254" s="225" t="s">
        <v>359</v>
      </c>
      <c r="G254" s="39"/>
      <c r="H254" s="39"/>
      <c r="I254" s="226"/>
      <c r="J254" s="39"/>
      <c r="K254" s="39"/>
      <c r="L254" s="43"/>
      <c r="M254" s="227"/>
      <c r="N254" s="228"/>
      <c r="O254" s="90"/>
      <c r="P254" s="90"/>
      <c r="Q254" s="90"/>
      <c r="R254" s="90"/>
      <c r="S254" s="90"/>
      <c r="T254" s="91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6" t="s">
        <v>130</v>
      </c>
      <c r="AU254" s="16" t="s">
        <v>81</v>
      </c>
    </row>
    <row r="255" spans="1:65" s="2" customFormat="1" ht="13.9" customHeight="1">
      <c r="A255" s="37"/>
      <c r="B255" s="38"/>
      <c r="C255" s="210" t="s">
        <v>337</v>
      </c>
      <c r="D255" s="210" t="s">
        <v>125</v>
      </c>
      <c r="E255" s="211" t="s">
        <v>352</v>
      </c>
      <c r="F255" s="212" t="s">
        <v>353</v>
      </c>
      <c r="G255" s="213" t="s">
        <v>160</v>
      </c>
      <c r="H255" s="214">
        <v>1</v>
      </c>
      <c r="I255" s="215"/>
      <c r="J255" s="216">
        <f>ROUND(I255*H255,2)</f>
        <v>0</v>
      </c>
      <c r="K255" s="217"/>
      <c r="L255" s="43"/>
      <c r="M255" s="218" t="s">
        <v>1</v>
      </c>
      <c r="N255" s="219" t="s">
        <v>41</v>
      </c>
      <c r="O255" s="90"/>
      <c r="P255" s="220">
        <f>O255*H255</f>
        <v>0</v>
      </c>
      <c r="Q255" s="220">
        <v>0.00023</v>
      </c>
      <c r="R255" s="220">
        <f>Q255*H255</f>
        <v>0.00023</v>
      </c>
      <c r="S255" s="220">
        <v>0</v>
      </c>
      <c r="T255" s="221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22" t="s">
        <v>200</v>
      </c>
      <c r="AT255" s="222" t="s">
        <v>125</v>
      </c>
      <c r="AU255" s="222" t="s">
        <v>81</v>
      </c>
      <c r="AY255" s="16" t="s">
        <v>124</v>
      </c>
      <c r="BE255" s="223">
        <f>IF(N255="základní",J255,0)</f>
        <v>0</v>
      </c>
      <c r="BF255" s="223">
        <f>IF(N255="snížená",J255,0)</f>
        <v>0</v>
      </c>
      <c r="BG255" s="223">
        <f>IF(N255="zákl. přenesená",J255,0)</f>
        <v>0</v>
      </c>
      <c r="BH255" s="223">
        <f>IF(N255="sníž. přenesená",J255,0)</f>
        <v>0</v>
      </c>
      <c r="BI255" s="223">
        <f>IF(N255="nulová",J255,0)</f>
        <v>0</v>
      </c>
      <c r="BJ255" s="16" t="s">
        <v>81</v>
      </c>
      <c r="BK255" s="223">
        <f>ROUND(I255*H255,2)</f>
        <v>0</v>
      </c>
      <c r="BL255" s="16" t="s">
        <v>200</v>
      </c>
      <c r="BM255" s="222" t="s">
        <v>560</v>
      </c>
    </row>
    <row r="256" spans="1:47" s="2" customFormat="1" ht="12">
      <c r="A256" s="37"/>
      <c r="B256" s="38"/>
      <c r="C256" s="39"/>
      <c r="D256" s="224" t="s">
        <v>130</v>
      </c>
      <c r="E256" s="39"/>
      <c r="F256" s="225" t="s">
        <v>355</v>
      </c>
      <c r="G256" s="39"/>
      <c r="H256" s="39"/>
      <c r="I256" s="226"/>
      <c r="J256" s="39"/>
      <c r="K256" s="39"/>
      <c r="L256" s="43"/>
      <c r="M256" s="227"/>
      <c r="N256" s="228"/>
      <c r="O256" s="90"/>
      <c r="P256" s="90"/>
      <c r="Q256" s="90"/>
      <c r="R256" s="90"/>
      <c r="S256" s="90"/>
      <c r="T256" s="91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6" t="s">
        <v>130</v>
      </c>
      <c r="AU256" s="16" t="s">
        <v>81</v>
      </c>
    </row>
    <row r="257" spans="1:65" s="2" customFormat="1" ht="22.9" customHeight="1">
      <c r="A257" s="37"/>
      <c r="B257" s="38"/>
      <c r="C257" s="210" t="s">
        <v>249</v>
      </c>
      <c r="D257" s="210" t="s">
        <v>125</v>
      </c>
      <c r="E257" s="211" t="s">
        <v>361</v>
      </c>
      <c r="F257" s="212" t="s">
        <v>362</v>
      </c>
      <c r="G257" s="213" t="s">
        <v>242</v>
      </c>
      <c r="H257" s="261"/>
      <c r="I257" s="215"/>
      <c r="J257" s="216">
        <f>ROUND(I257*H257,2)</f>
        <v>0</v>
      </c>
      <c r="K257" s="217"/>
      <c r="L257" s="43"/>
      <c r="M257" s="218" t="s">
        <v>1</v>
      </c>
      <c r="N257" s="219" t="s">
        <v>41</v>
      </c>
      <c r="O257" s="90"/>
      <c r="P257" s="220">
        <f>O257*H257</f>
        <v>0</v>
      </c>
      <c r="Q257" s="220">
        <v>0</v>
      </c>
      <c r="R257" s="220">
        <f>Q257*H257</f>
        <v>0</v>
      </c>
      <c r="S257" s="220">
        <v>0</v>
      </c>
      <c r="T257" s="221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22" t="s">
        <v>200</v>
      </c>
      <c r="AT257" s="222" t="s">
        <v>125</v>
      </c>
      <c r="AU257" s="222" t="s">
        <v>81</v>
      </c>
      <c r="AY257" s="16" t="s">
        <v>124</v>
      </c>
      <c r="BE257" s="223">
        <f>IF(N257="základní",J257,0)</f>
        <v>0</v>
      </c>
      <c r="BF257" s="223">
        <f>IF(N257="snížená",J257,0)</f>
        <v>0</v>
      </c>
      <c r="BG257" s="223">
        <f>IF(N257="zákl. přenesená",J257,0)</f>
        <v>0</v>
      </c>
      <c r="BH257" s="223">
        <f>IF(N257="sníž. přenesená",J257,0)</f>
        <v>0</v>
      </c>
      <c r="BI257" s="223">
        <f>IF(N257="nulová",J257,0)</f>
        <v>0</v>
      </c>
      <c r="BJ257" s="16" t="s">
        <v>81</v>
      </c>
      <c r="BK257" s="223">
        <f>ROUND(I257*H257,2)</f>
        <v>0</v>
      </c>
      <c r="BL257" s="16" t="s">
        <v>200</v>
      </c>
      <c r="BM257" s="222" t="s">
        <v>561</v>
      </c>
    </row>
    <row r="258" spans="1:47" s="2" customFormat="1" ht="12">
      <c r="A258" s="37"/>
      <c r="B258" s="38"/>
      <c r="C258" s="39"/>
      <c r="D258" s="224" t="s">
        <v>130</v>
      </c>
      <c r="E258" s="39"/>
      <c r="F258" s="225" t="s">
        <v>364</v>
      </c>
      <c r="G258" s="39"/>
      <c r="H258" s="39"/>
      <c r="I258" s="226"/>
      <c r="J258" s="39"/>
      <c r="K258" s="39"/>
      <c r="L258" s="43"/>
      <c r="M258" s="227"/>
      <c r="N258" s="228"/>
      <c r="O258" s="90"/>
      <c r="P258" s="90"/>
      <c r="Q258" s="90"/>
      <c r="R258" s="90"/>
      <c r="S258" s="90"/>
      <c r="T258" s="91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6" t="s">
        <v>130</v>
      </c>
      <c r="AU258" s="16" t="s">
        <v>81</v>
      </c>
    </row>
    <row r="259" spans="1:63" s="11" customFormat="1" ht="25.9" customHeight="1">
      <c r="A259" s="11"/>
      <c r="B259" s="196"/>
      <c r="C259" s="197"/>
      <c r="D259" s="198" t="s">
        <v>75</v>
      </c>
      <c r="E259" s="199" t="s">
        <v>562</v>
      </c>
      <c r="F259" s="199" t="s">
        <v>563</v>
      </c>
      <c r="G259" s="197"/>
      <c r="H259" s="197"/>
      <c r="I259" s="200"/>
      <c r="J259" s="201">
        <f>BK259</f>
        <v>0</v>
      </c>
      <c r="K259" s="197"/>
      <c r="L259" s="202"/>
      <c r="M259" s="203"/>
      <c r="N259" s="204"/>
      <c r="O259" s="204"/>
      <c r="P259" s="205">
        <f>SUM(P260:P269)</f>
        <v>0</v>
      </c>
      <c r="Q259" s="204"/>
      <c r="R259" s="205">
        <f>SUM(R260:R269)</f>
        <v>0.20973149999999996</v>
      </c>
      <c r="S259" s="204"/>
      <c r="T259" s="206">
        <f>SUM(T260:T269)</f>
        <v>0</v>
      </c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R259" s="207" t="s">
        <v>85</v>
      </c>
      <c r="AT259" s="208" t="s">
        <v>75</v>
      </c>
      <c r="AU259" s="208" t="s">
        <v>76</v>
      </c>
      <c r="AY259" s="207" t="s">
        <v>124</v>
      </c>
      <c r="BK259" s="209">
        <f>SUM(BK260:BK269)</f>
        <v>0</v>
      </c>
    </row>
    <row r="260" spans="1:65" s="2" customFormat="1" ht="22.9" customHeight="1">
      <c r="A260" s="37"/>
      <c r="B260" s="38"/>
      <c r="C260" s="210" t="s">
        <v>346</v>
      </c>
      <c r="D260" s="210" t="s">
        <v>125</v>
      </c>
      <c r="E260" s="211" t="s">
        <v>564</v>
      </c>
      <c r="F260" s="212" t="s">
        <v>565</v>
      </c>
      <c r="G260" s="213" t="s">
        <v>138</v>
      </c>
      <c r="H260" s="214">
        <v>2.09</v>
      </c>
      <c r="I260" s="215"/>
      <c r="J260" s="216">
        <f>ROUND(I260*H260,2)</f>
        <v>0</v>
      </c>
      <c r="K260" s="217"/>
      <c r="L260" s="43"/>
      <c r="M260" s="218" t="s">
        <v>1</v>
      </c>
      <c r="N260" s="219" t="s">
        <v>41</v>
      </c>
      <c r="O260" s="90"/>
      <c r="P260" s="220">
        <f>O260*H260</f>
        <v>0</v>
      </c>
      <c r="Q260" s="220">
        <v>0.04035</v>
      </c>
      <c r="R260" s="220">
        <f>Q260*H260</f>
        <v>0.08433149999999999</v>
      </c>
      <c r="S260" s="220">
        <v>0</v>
      </c>
      <c r="T260" s="221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22" t="s">
        <v>200</v>
      </c>
      <c r="AT260" s="222" t="s">
        <v>125</v>
      </c>
      <c r="AU260" s="222" t="s">
        <v>81</v>
      </c>
      <c r="AY260" s="16" t="s">
        <v>124</v>
      </c>
      <c r="BE260" s="223">
        <f>IF(N260="základní",J260,0)</f>
        <v>0</v>
      </c>
      <c r="BF260" s="223">
        <f>IF(N260="snížená",J260,0)</f>
        <v>0</v>
      </c>
      <c r="BG260" s="223">
        <f>IF(N260="zákl. přenesená",J260,0)</f>
        <v>0</v>
      </c>
      <c r="BH260" s="223">
        <f>IF(N260="sníž. přenesená",J260,0)</f>
        <v>0</v>
      </c>
      <c r="BI260" s="223">
        <f>IF(N260="nulová",J260,0)</f>
        <v>0</v>
      </c>
      <c r="BJ260" s="16" t="s">
        <v>81</v>
      </c>
      <c r="BK260" s="223">
        <f>ROUND(I260*H260,2)</f>
        <v>0</v>
      </c>
      <c r="BL260" s="16" t="s">
        <v>200</v>
      </c>
      <c r="BM260" s="222" t="s">
        <v>566</v>
      </c>
    </row>
    <row r="261" spans="1:47" s="2" customFormat="1" ht="12">
      <c r="A261" s="37"/>
      <c r="B261" s="38"/>
      <c r="C261" s="39"/>
      <c r="D261" s="224" t="s">
        <v>130</v>
      </c>
      <c r="E261" s="39"/>
      <c r="F261" s="225" t="s">
        <v>567</v>
      </c>
      <c r="G261" s="39"/>
      <c r="H261" s="39"/>
      <c r="I261" s="226"/>
      <c r="J261" s="39"/>
      <c r="K261" s="39"/>
      <c r="L261" s="43"/>
      <c r="M261" s="227"/>
      <c r="N261" s="228"/>
      <c r="O261" s="90"/>
      <c r="P261" s="90"/>
      <c r="Q261" s="90"/>
      <c r="R261" s="90"/>
      <c r="S261" s="90"/>
      <c r="T261" s="91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6" t="s">
        <v>130</v>
      </c>
      <c r="AU261" s="16" t="s">
        <v>81</v>
      </c>
    </row>
    <row r="262" spans="1:51" s="13" customFormat="1" ht="12">
      <c r="A262" s="13"/>
      <c r="B262" s="239"/>
      <c r="C262" s="240"/>
      <c r="D262" s="224" t="s">
        <v>132</v>
      </c>
      <c r="E262" s="241" t="s">
        <v>1</v>
      </c>
      <c r="F262" s="242" t="s">
        <v>472</v>
      </c>
      <c r="G262" s="240"/>
      <c r="H262" s="243">
        <v>2.09</v>
      </c>
      <c r="I262" s="244"/>
      <c r="J262" s="240"/>
      <c r="K262" s="240"/>
      <c r="L262" s="245"/>
      <c r="M262" s="246"/>
      <c r="N262" s="247"/>
      <c r="O262" s="247"/>
      <c r="P262" s="247"/>
      <c r="Q262" s="247"/>
      <c r="R262" s="247"/>
      <c r="S262" s="247"/>
      <c r="T262" s="24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9" t="s">
        <v>132</v>
      </c>
      <c r="AU262" s="249" t="s">
        <v>81</v>
      </c>
      <c r="AV262" s="13" t="s">
        <v>85</v>
      </c>
      <c r="AW262" s="13" t="s">
        <v>32</v>
      </c>
      <c r="AX262" s="13" t="s">
        <v>76</v>
      </c>
      <c r="AY262" s="249" t="s">
        <v>124</v>
      </c>
    </row>
    <row r="263" spans="1:51" s="14" customFormat="1" ht="12">
      <c r="A263" s="14"/>
      <c r="B263" s="250"/>
      <c r="C263" s="251"/>
      <c r="D263" s="224" t="s">
        <v>132</v>
      </c>
      <c r="E263" s="252" t="s">
        <v>1</v>
      </c>
      <c r="F263" s="253" t="s">
        <v>135</v>
      </c>
      <c r="G263" s="251"/>
      <c r="H263" s="254">
        <v>2.09</v>
      </c>
      <c r="I263" s="255"/>
      <c r="J263" s="251"/>
      <c r="K263" s="251"/>
      <c r="L263" s="256"/>
      <c r="M263" s="257"/>
      <c r="N263" s="258"/>
      <c r="O263" s="258"/>
      <c r="P263" s="258"/>
      <c r="Q263" s="258"/>
      <c r="R263" s="258"/>
      <c r="S263" s="258"/>
      <c r="T263" s="259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0" t="s">
        <v>132</v>
      </c>
      <c r="AU263" s="260" t="s">
        <v>81</v>
      </c>
      <c r="AV263" s="14" t="s">
        <v>129</v>
      </c>
      <c r="AW263" s="14" t="s">
        <v>32</v>
      </c>
      <c r="AX263" s="14" t="s">
        <v>81</v>
      </c>
      <c r="AY263" s="260" t="s">
        <v>124</v>
      </c>
    </row>
    <row r="264" spans="1:65" s="2" customFormat="1" ht="22.9" customHeight="1">
      <c r="A264" s="37"/>
      <c r="B264" s="38"/>
      <c r="C264" s="262" t="s">
        <v>254</v>
      </c>
      <c r="D264" s="262" t="s">
        <v>383</v>
      </c>
      <c r="E264" s="263" t="s">
        <v>568</v>
      </c>
      <c r="F264" s="264" t="s">
        <v>569</v>
      </c>
      <c r="G264" s="265" t="s">
        <v>160</v>
      </c>
      <c r="H264" s="266">
        <v>52.25</v>
      </c>
      <c r="I264" s="267"/>
      <c r="J264" s="268">
        <f>ROUND(I264*H264,2)</f>
        <v>0</v>
      </c>
      <c r="K264" s="269"/>
      <c r="L264" s="270"/>
      <c r="M264" s="271" t="s">
        <v>1</v>
      </c>
      <c r="N264" s="272" t="s">
        <v>41</v>
      </c>
      <c r="O264" s="90"/>
      <c r="P264" s="220">
        <f>O264*H264</f>
        <v>0</v>
      </c>
      <c r="Q264" s="220">
        <v>0.0024</v>
      </c>
      <c r="R264" s="220">
        <f>Q264*H264</f>
        <v>0.12539999999999998</v>
      </c>
      <c r="S264" s="220">
        <v>0</v>
      </c>
      <c r="T264" s="221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22" t="s">
        <v>203</v>
      </c>
      <c r="AT264" s="222" t="s">
        <v>383</v>
      </c>
      <c r="AU264" s="222" t="s">
        <v>81</v>
      </c>
      <c r="AY264" s="16" t="s">
        <v>124</v>
      </c>
      <c r="BE264" s="223">
        <f>IF(N264="základní",J264,0)</f>
        <v>0</v>
      </c>
      <c r="BF264" s="223">
        <f>IF(N264="snížená",J264,0)</f>
        <v>0</v>
      </c>
      <c r="BG264" s="223">
        <f>IF(N264="zákl. přenesená",J264,0)</f>
        <v>0</v>
      </c>
      <c r="BH264" s="223">
        <f>IF(N264="sníž. přenesená",J264,0)</f>
        <v>0</v>
      </c>
      <c r="BI264" s="223">
        <f>IF(N264="nulová",J264,0)</f>
        <v>0</v>
      </c>
      <c r="BJ264" s="16" t="s">
        <v>81</v>
      </c>
      <c r="BK264" s="223">
        <f>ROUND(I264*H264,2)</f>
        <v>0</v>
      </c>
      <c r="BL264" s="16" t="s">
        <v>200</v>
      </c>
      <c r="BM264" s="222" t="s">
        <v>570</v>
      </c>
    </row>
    <row r="265" spans="1:47" s="2" customFormat="1" ht="12">
      <c r="A265" s="37"/>
      <c r="B265" s="38"/>
      <c r="C265" s="39"/>
      <c r="D265" s="224" t="s">
        <v>130</v>
      </c>
      <c r="E265" s="39"/>
      <c r="F265" s="225" t="s">
        <v>571</v>
      </c>
      <c r="G265" s="39"/>
      <c r="H265" s="39"/>
      <c r="I265" s="226"/>
      <c r="J265" s="39"/>
      <c r="K265" s="39"/>
      <c r="L265" s="43"/>
      <c r="M265" s="227"/>
      <c r="N265" s="228"/>
      <c r="O265" s="90"/>
      <c r="P265" s="90"/>
      <c r="Q265" s="90"/>
      <c r="R265" s="90"/>
      <c r="S265" s="90"/>
      <c r="T265" s="91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130</v>
      </c>
      <c r="AU265" s="16" t="s">
        <v>81</v>
      </c>
    </row>
    <row r="266" spans="1:51" s="13" customFormat="1" ht="12">
      <c r="A266" s="13"/>
      <c r="B266" s="239"/>
      <c r="C266" s="240"/>
      <c r="D266" s="224" t="s">
        <v>132</v>
      </c>
      <c r="E266" s="241" t="s">
        <v>1</v>
      </c>
      <c r="F266" s="242" t="s">
        <v>572</v>
      </c>
      <c r="G266" s="240"/>
      <c r="H266" s="243">
        <v>52.25</v>
      </c>
      <c r="I266" s="244"/>
      <c r="J266" s="240"/>
      <c r="K266" s="240"/>
      <c r="L266" s="245"/>
      <c r="M266" s="246"/>
      <c r="N266" s="247"/>
      <c r="O266" s="247"/>
      <c r="P266" s="247"/>
      <c r="Q266" s="247"/>
      <c r="R266" s="247"/>
      <c r="S266" s="247"/>
      <c r="T266" s="24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9" t="s">
        <v>132</v>
      </c>
      <c r="AU266" s="249" t="s">
        <v>81</v>
      </c>
      <c r="AV266" s="13" t="s">
        <v>85</v>
      </c>
      <c r="AW266" s="13" t="s">
        <v>32</v>
      </c>
      <c r="AX266" s="13" t="s">
        <v>76</v>
      </c>
      <c r="AY266" s="249" t="s">
        <v>124</v>
      </c>
    </row>
    <row r="267" spans="1:51" s="14" customFormat="1" ht="12">
      <c r="A267" s="14"/>
      <c r="B267" s="250"/>
      <c r="C267" s="251"/>
      <c r="D267" s="224" t="s">
        <v>132</v>
      </c>
      <c r="E267" s="252" t="s">
        <v>1</v>
      </c>
      <c r="F267" s="253" t="s">
        <v>135</v>
      </c>
      <c r="G267" s="251"/>
      <c r="H267" s="254">
        <v>52.25</v>
      </c>
      <c r="I267" s="255"/>
      <c r="J267" s="251"/>
      <c r="K267" s="251"/>
      <c r="L267" s="256"/>
      <c r="M267" s="257"/>
      <c r="N267" s="258"/>
      <c r="O267" s="258"/>
      <c r="P267" s="258"/>
      <c r="Q267" s="258"/>
      <c r="R267" s="258"/>
      <c r="S267" s="258"/>
      <c r="T267" s="259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0" t="s">
        <v>132</v>
      </c>
      <c r="AU267" s="260" t="s">
        <v>81</v>
      </c>
      <c r="AV267" s="14" t="s">
        <v>129</v>
      </c>
      <c r="AW267" s="14" t="s">
        <v>32</v>
      </c>
      <c r="AX267" s="14" t="s">
        <v>81</v>
      </c>
      <c r="AY267" s="260" t="s">
        <v>124</v>
      </c>
    </row>
    <row r="268" spans="1:65" s="2" customFormat="1" ht="22.9" customHeight="1">
      <c r="A268" s="37"/>
      <c r="B268" s="38"/>
      <c r="C268" s="210" t="s">
        <v>573</v>
      </c>
      <c r="D268" s="210" t="s">
        <v>125</v>
      </c>
      <c r="E268" s="211" t="s">
        <v>574</v>
      </c>
      <c r="F268" s="212" t="s">
        <v>575</v>
      </c>
      <c r="G268" s="213" t="s">
        <v>242</v>
      </c>
      <c r="H268" s="261"/>
      <c r="I268" s="215"/>
      <c r="J268" s="216">
        <f>ROUND(I268*H268,2)</f>
        <v>0</v>
      </c>
      <c r="K268" s="217"/>
      <c r="L268" s="43"/>
      <c r="M268" s="218" t="s">
        <v>1</v>
      </c>
      <c r="N268" s="219" t="s">
        <v>41</v>
      </c>
      <c r="O268" s="90"/>
      <c r="P268" s="220">
        <f>O268*H268</f>
        <v>0</v>
      </c>
      <c r="Q268" s="220">
        <v>0</v>
      </c>
      <c r="R268" s="220">
        <f>Q268*H268</f>
        <v>0</v>
      </c>
      <c r="S268" s="220">
        <v>0</v>
      </c>
      <c r="T268" s="221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22" t="s">
        <v>200</v>
      </c>
      <c r="AT268" s="222" t="s">
        <v>125</v>
      </c>
      <c r="AU268" s="222" t="s">
        <v>81</v>
      </c>
      <c r="AY268" s="16" t="s">
        <v>124</v>
      </c>
      <c r="BE268" s="223">
        <f>IF(N268="základní",J268,0)</f>
        <v>0</v>
      </c>
      <c r="BF268" s="223">
        <f>IF(N268="snížená",J268,0)</f>
        <v>0</v>
      </c>
      <c r="BG268" s="223">
        <f>IF(N268="zákl. přenesená",J268,0)</f>
        <v>0</v>
      </c>
      <c r="BH268" s="223">
        <f>IF(N268="sníž. přenesená",J268,0)</f>
        <v>0</v>
      </c>
      <c r="BI268" s="223">
        <f>IF(N268="nulová",J268,0)</f>
        <v>0</v>
      </c>
      <c r="BJ268" s="16" t="s">
        <v>81</v>
      </c>
      <c r="BK268" s="223">
        <f>ROUND(I268*H268,2)</f>
        <v>0</v>
      </c>
      <c r="BL268" s="16" t="s">
        <v>200</v>
      </c>
      <c r="BM268" s="222" t="s">
        <v>576</v>
      </c>
    </row>
    <row r="269" spans="1:47" s="2" customFormat="1" ht="12">
      <c r="A269" s="37"/>
      <c r="B269" s="38"/>
      <c r="C269" s="39"/>
      <c r="D269" s="224" t="s">
        <v>130</v>
      </c>
      <c r="E269" s="39"/>
      <c r="F269" s="225" t="s">
        <v>577</v>
      </c>
      <c r="G269" s="39"/>
      <c r="H269" s="39"/>
      <c r="I269" s="226"/>
      <c r="J269" s="39"/>
      <c r="K269" s="39"/>
      <c r="L269" s="43"/>
      <c r="M269" s="227"/>
      <c r="N269" s="228"/>
      <c r="O269" s="90"/>
      <c r="P269" s="90"/>
      <c r="Q269" s="90"/>
      <c r="R269" s="90"/>
      <c r="S269" s="90"/>
      <c r="T269" s="91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6" t="s">
        <v>130</v>
      </c>
      <c r="AU269" s="16" t="s">
        <v>81</v>
      </c>
    </row>
    <row r="270" spans="1:63" s="11" customFormat="1" ht="25.9" customHeight="1">
      <c r="A270" s="11"/>
      <c r="B270" s="196"/>
      <c r="C270" s="197"/>
      <c r="D270" s="198" t="s">
        <v>75</v>
      </c>
      <c r="E270" s="199" t="s">
        <v>392</v>
      </c>
      <c r="F270" s="199" t="s">
        <v>393</v>
      </c>
      <c r="G270" s="197"/>
      <c r="H270" s="197"/>
      <c r="I270" s="200"/>
      <c r="J270" s="201">
        <f>BK270</f>
        <v>0</v>
      </c>
      <c r="K270" s="197"/>
      <c r="L270" s="202"/>
      <c r="M270" s="203"/>
      <c r="N270" s="204"/>
      <c r="O270" s="204"/>
      <c r="P270" s="205">
        <f>SUM(P271:P285)</f>
        <v>0</v>
      </c>
      <c r="Q270" s="204"/>
      <c r="R270" s="205">
        <f>SUM(R271:R285)</f>
        <v>0.180978</v>
      </c>
      <c r="S270" s="204"/>
      <c r="T270" s="206">
        <f>SUM(T271:T285)</f>
        <v>0</v>
      </c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R270" s="207" t="s">
        <v>85</v>
      </c>
      <c r="AT270" s="208" t="s">
        <v>75</v>
      </c>
      <c r="AU270" s="208" t="s">
        <v>76</v>
      </c>
      <c r="AY270" s="207" t="s">
        <v>124</v>
      </c>
      <c r="BK270" s="209">
        <f>SUM(BK271:BK285)</f>
        <v>0</v>
      </c>
    </row>
    <row r="271" spans="1:65" s="2" customFormat="1" ht="22.9" customHeight="1">
      <c r="A271" s="37"/>
      <c r="B271" s="38"/>
      <c r="C271" s="210" t="s">
        <v>258</v>
      </c>
      <c r="D271" s="210" t="s">
        <v>125</v>
      </c>
      <c r="E271" s="211" t="s">
        <v>578</v>
      </c>
      <c r="F271" s="212" t="s">
        <v>579</v>
      </c>
      <c r="G271" s="213" t="s">
        <v>138</v>
      </c>
      <c r="H271" s="214">
        <v>3.1</v>
      </c>
      <c r="I271" s="215"/>
      <c r="J271" s="216">
        <f>ROUND(I271*H271,2)</f>
        <v>0</v>
      </c>
      <c r="K271" s="217"/>
      <c r="L271" s="43"/>
      <c r="M271" s="218" t="s">
        <v>1</v>
      </c>
      <c r="N271" s="219" t="s">
        <v>41</v>
      </c>
      <c r="O271" s="90"/>
      <c r="P271" s="220">
        <f>O271*H271</f>
        <v>0</v>
      </c>
      <c r="Q271" s="220">
        <v>0.0015</v>
      </c>
      <c r="R271" s="220">
        <f>Q271*H271</f>
        <v>0.0046500000000000005</v>
      </c>
      <c r="S271" s="220">
        <v>0</v>
      </c>
      <c r="T271" s="221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22" t="s">
        <v>200</v>
      </c>
      <c r="AT271" s="222" t="s">
        <v>125</v>
      </c>
      <c r="AU271" s="222" t="s">
        <v>81</v>
      </c>
      <c r="AY271" s="16" t="s">
        <v>124</v>
      </c>
      <c r="BE271" s="223">
        <f>IF(N271="základní",J271,0)</f>
        <v>0</v>
      </c>
      <c r="BF271" s="223">
        <f>IF(N271="snížená",J271,0)</f>
        <v>0</v>
      </c>
      <c r="BG271" s="223">
        <f>IF(N271="zákl. přenesená",J271,0)</f>
        <v>0</v>
      </c>
      <c r="BH271" s="223">
        <f>IF(N271="sníž. přenesená",J271,0)</f>
        <v>0</v>
      </c>
      <c r="BI271" s="223">
        <f>IF(N271="nulová",J271,0)</f>
        <v>0</v>
      </c>
      <c r="BJ271" s="16" t="s">
        <v>81</v>
      </c>
      <c r="BK271" s="223">
        <f>ROUND(I271*H271,2)</f>
        <v>0</v>
      </c>
      <c r="BL271" s="16" t="s">
        <v>200</v>
      </c>
      <c r="BM271" s="222" t="s">
        <v>580</v>
      </c>
    </row>
    <row r="272" spans="1:47" s="2" customFormat="1" ht="12">
      <c r="A272" s="37"/>
      <c r="B272" s="38"/>
      <c r="C272" s="39"/>
      <c r="D272" s="224" t="s">
        <v>130</v>
      </c>
      <c r="E272" s="39"/>
      <c r="F272" s="225" t="s">
        <v>581</v>
      </c>
      <c r="G272" s="39"/>
      <c r="H272" s="39"/>
      <c r="I272" s="226"/>
      <c r="J272" s="39"/>
      <c r="K272" s="39"/>
      <c r="L272" s="43"/>
      <c r="M272" s="227"/>
      <c r="N272" s="228"/>
      <c r="O272" s="90"/>
      <c r="P272" s="90"/>
      <c r="Q272" s="90"/>
      <c r="R272" s="90"/>
      <c r="S272" s="90"/>
      <c r="T272" s="91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6" t="s">
        <v>130</v>
      </c>
      <c r="AU272" s="16" t="s">
        <v>81</v>
      </c>
    </row>
    <row r="273" spans="1:51" s="12" customFormat="1" ht="12">
      <c r="A273" s="12"/>
      <c r="B273" s="229"/>
      <c r="C273" s="230"/>
      <c r="D273" s="224" t="s">
        <v>132</v>
      </c>
      <c r="E273" s="231" t="s">
        <v>1</v>
      </c>
      <c r="F273" s="232" t="s">
        <v>582</v>
      </c>
      <c r="G273" s="230"/>
      <c r="H273" s="231" t="s">
        <v>1</v>
      </c>
      <c r="I273" s="233"/>
      <c r="J273" s="230"/>
      <c r="K273" s="230"/>
      <c r="L273" s="234"/>
      <c r="M273" s="235"/>
      <c r="N273" s="236"/>
      <c r="O273" s="236"/>
      <c r="P273" s="236"/>
      <c r="Q273" s="236"/>
      <c r="R273" s="236"/>
      <c r="S273" s="236"/>
      <c r="T273" s="237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T273" s="238" t="s">
        <v>132</v>
      </c>
      <c r="AU273" s="238" t="s">
        <v>81</v>
      </c>
      <c r="AV273" s="12" t="s">
        <v>81</v>
      </c>
      <c r="AW273" s="12" t="s">
        <v>32</v>
      </c>
      <c r="AX273" s="12" t="s">
        <v>76</v>
      </c>
      <c r="AY273" s="238" t="s">
        <v>124</v>
      </c>
    </row>
    <row r="274" spans="1:51" s="13" customFormat="1" ht="12">
      <c r="A274" s="13"/>
      <c r="B274" s="239"/>
      <c r="C274" s="240"/>
      <c r="D274" s="224" t="s">
        <v>132</v>
      </c>
      <c r="E274" s="241" t="s">
        <v>1</v>
      </c>
      <c r="F274" s="242" t="s">
        <v>583</v>
      </c>
      <c r="G274" s="240"/>
      <c r="H274" s="243">
        <v>3.1</v>
      </c>
      <c r="I274" s="244"/>
      <c r="J274" s="240"/>
      <c r="K274" s="240"/>
      <c r="L274" s="245"/>
      <c r="M274" s="246"/>
      <c r="N274" s="247"/>
      <c r="O274" s="247"/>
      <c r="P274" s="247"/>
      <c r="Q274" s="247"/>
      <c r="R274" s="247"/>
      <c r="S274" s="247"/>
      <c r="T274" s="24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9" t="s">
        <v>132</v>
      </c>
      <c r="AU274" s="249" t="s">
        <v>81</v>
      </c>
      <c r="AV274" s="13" t="s">
        <v>85</v>
      </c>
      <c r="AW274" s="13" t="s">
        <v>32</v>
      </c>
      <c r="AX274" s="13" t="s">
        <v>76</v>
      </c>
      <c r="AY274" s="249" t="s">
        <v>124</v>
      </c>
    </row>
    <row r="275" spans="1:51" s="14" customFormat="1" ht="12">
      <c r="A275" s="14"/>
      <c r="B275" s="250"/>
      <c r="C275" s="251"/>
      <c r="D275" s="224" t="s">
        <v>132</v>
      </c>
      <c r="E275" s="252" t="s">
        <v>1</v>
      </c>
      <c r="F275" s="253" t="s">
        <v>135</v>
      </c>
      <c r="G275" s="251"/>
      <c r="H275" s="254">
        <v>3.1</v>
      </c>
      <c r="I275" s="255"/>
      <c r="J275" s="251"/>
      <c r="K275" s="251"/>
      <c r="L275" s="256"/>
      <c r="M275" s="257"/>
      <c r="N275" s="258"/>
      <c r="O275" s="258"/>
      <c r="P275" s="258"/>
      <c r="Q275" s="258"/>
      <c r="R275" s="258"/>
      <c r="S275" s="258"/>
      <c r="T275" s="259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60" t="s">
        <v>132</v>
      </c>
      <c r="AU275" s="260" t="s">
        <v>81</v>
      </c>
      <c r="AV275" s="14" t="s">
        <v>129</v>
      </c>
      <c r="AW275" s="14" t="s">
        <v>32</v>
      </c>
      <c r="AX275" s="14" t="s">
        <v>81</v>
      </c>
      <c r="AY275" s="260" t="s">
        <v>124</v>
      </c>
    </row>
    <row r="276" spans="1:65" s="2" customFormat="1" ht="22.9" customHeight="1">
      <c r="A276" s="37"/>
      <c r="B276" s="38"/>
      <c r="C276" s="210" t="s">
        <v>584</v>
      </c>
      <c r="D276" s="210" t="s">
        <v>125</v>
      </c>
      <c r="E276" s="211" t="s">
        <v>394</v>
      </c>
      <c r="F276" s="212" t="s">
        <v>395</v>
      </c>
      <c r="G276" s="213" t="s">
        <v>138</v>
      </c>
      <c r="H276" s="214">
        <v>9.3</v>
      </c>
      <c r="I276" s="215"/>
      <c r="J276" s="216">
        <f>ROUND(I276*H276,2)</f>
        <v>0</v>
      </c>
      <c r="K276" s="217"/>
      <c r="L276" s="43"/>
      <c r="M276" s="218" t="s">
        <v>1</v>
      </c>
      <c r="N276" s="219" t="s">
        <v>41</v>
      </c>
      <c r="O276" s="90"/>
      <c r="P276" s="220">
        <f>O276*H276</f>
        <v>0</v>
      </c>
      <c r="Q276" s="220">
        <v>0.0051</v>
      </c>
      <c r="R276" s="220">
        <f>Q276*H276</f>
        <v>0.04743000000000001</v>
      </c>
      <c r="S276" s="220">
        <v>0</v>
      </c>
      <c r="T276" s="221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22" t="s">
        <v>200</v>
      </c>
      <c r="AT276" s="222" t="s">
        <v>125</v>
      </c>
      <c r="AU276" s="222" t="s">
        <v>81</v>
      </c>
      <c r="AY276" s="16" t="s">
        <v>124</v>
      </c>
      <c r="BE276" s="223">
        <f>IF(N276="základní",J276,0)</f>
        <v>0</v>
      </c>
      <c r="BF276" s="223">
        <f>IF(N276="snížená",J276,0)</f>
        <v>0</v>
      </c>
      <c r="BG276" s="223">
        <f>IF(N276="zákl. přenesená",J276,0)</f>
        <v>0</v>
      </c>
      <c r="BH276" s="223">
        <f>IF(N276="sníž. přenesená",J276,0)</f>
        <v>0</v>
      </c>
      <c r="BI276" s="223">
        <f>IF(N276="nulová",J276,0)</f>
        <v>0</v>
      </c>
      <c r="BJ276" s="16" t="s">
        <v>81</v>
      </c>
      <c r="BK276" s="223">
        <f>ROUND(I276*H276,2)</f>
        <v>0</v>
      </c>
      <c r="BL276" s="16" t="s">
        <v>200</v>
      </c>
      <c r="BM276" s="222" t="s">
        <v>585</v>
      </c>
    </row>
    <row r="277" spans="1:47" s="2" customFormat="1" ht="12">
      <c r="A277" s="37"/>
      <c r="B277" s="38"/>
      <c r="C277" s="39"/>
      <c r="D277" s="224" t="s">
        <v>130</v>
      </c>
      <c r="E277" s="39"/>
      <c r="F277" s="225" t="s">
        <v>397</v>
      </c>
      <c r="G277" s="39"/>
      <c r="H277" s="39"/>
      <c r="I277" s="226"/>
      <c r="J277" s="39"/>
      <c r="K277" s="39"/>
      <c r="L277" s="43"/>
      <c r="M277" s="227"/>
      <c r="N277" s="228"/>
      <c r="O277" s="90"/>
      <c r="P277" s="90"/>
      <c r="Q277" s="90"/>
      <c r="R277" s="90"/>
      <c r="S277" s="90"/>
      <c r="T277" s="91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6" t="s">
        <v>130</v>
      </c>
      <c r="AU277" s="16" t="s">
        <v>81</v>
      </c>
    </row>
    <row r="278" spans="1:51" s="12" customFormat="1" ht="12">
      <c r="A278" s="12"/>
      <c r="B278" s="229"/>
      <c r="C278" s="230"/>
      <c r="D278" s="224" t="s">
        <v>132</v>
      </c>
      <c r="E278" s="231" t="s">
        <v>1</v>
      </c>
      <c r="F278" s="232" t="s">
        <v>402</v>
      </c>
      <c r="G278" s="230"/>
      <c r="H278" s="231" t="s">
        <v>1</v>
      </c>
      <c r="I278" s="233"/>
      <c r="J278" s="230"/>
      <c r="K278" s="230"/>
      <c r="L278" s="234"/>
      <c r="M278" s="235"/>
      <c r="N278" s="236"/>
      <c r="O278" s="236"/>
      <c r="P278" s="236"/>
      <c r="Q278" s="236"/>
      <c r="R278" s="236"/>
      <c r="S278" s="236"/>
      <c r="T278" s="237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T278" s="238" t="s">
        <v>132</v>
      </c>
      <c r="AU278" s="238" t="s">
        <v>81</v>
      </c>
      <c r="AV278" s="12" t="s">
        <v>81</v>
      </c>
      <c r="AW278" s="12" t="s">
        <v>32</v>
      </c>
      <c r="AX278" s="12" t="s">
        <v>76</v>
      </c>
      <c r="AY278" s="238" t="s">
        <v>124</v>
      </c>
    </row>
    <row r="279" spans="1:51" s="13" customFormat="1" ht="12">
      <c r="A279" s="13"/>
      <c r="B279" s="239"/>
      <c r="C279" s="240"/>
      <c r="D279" s="224" t="s">
        <v>132</v>
      </c>
      <c r="E279" s="241" t="s">
        <v>1</v>
      </c>
      <c r="F279" s="242" t="s">
        <v>586</v>
      </c>
      <c r="G279" s="240"/>
      <c r="H279" s="243">
        <v>9.3</v>
      </c>
      <c r="I279" s="244"/>
      <c r="J279" s="240"/>
      <c r="K279" s="240"/>
      <c r="L279" s="245"/>
      <c r="M279" s="246"/>
      <c r="N279" s="247"/>
      <c r="O279" s="247"/>
      <c r="P279" s="247"/>
      <c r="Q279" s="247"/>
      <c r="R279" s="247"/>
      <c r="S279" s="247"/>
      <c r="T279" s="24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9" t="s">
        <v>132</v>
      </c>
      <c r="AU279" s="249" t="s">
        <v>81</v>
      </c>
      <c r="AV279" s="13" t="s">
        <v>85</v>
      </c>
      <c r="AW279" s="13" t="s">
        <v>32</v>
      </c>
      <c r="AX279" s="13" t="s">
        <v>76</v>
      </c>
      <c r="AY279" s="249" t="s">
        <v>124</v>
      </c>
    </row>
    <row r="280" spans="1:65" s="2" customFormat="1" ht="13.9" customHeight="1">
      <c r="A280" s="37"/>
      <c r="B280" s="38"/>
      <c r="C280" s="262" t="s">
        <v>263</v>
      </c>
      <c r="D280" s="262" t="s">
        <v>383</v>
      </c>
      <c r="E280" s="263" t="s">
        <v>414</v>
      </c>
      <c r="F280" s="264" t="s">
        <v>415</v>
      </c>
      <c r="G280" s="265" t="s">
        <v>138</v>
      </c>
      <c r="H280" s="266">
        <v>10.23</v>
      </c>
      <c r="I280" s="267"/>
      <c r="J280" s="268">
        <f>ROUND(I280*H280,2)</f>
        <v>0</v>
      </c>
      <c r="K280" s="269"/>
      <c r="L280" s="270"/>
      <c r="M280" s="271" t="s">
        <v>1</v>
      </c>
      <c r="N280" s="272" t="s">
        <v>41</v>
      </c>
      <c r="O280" s="90"/>
      <c r="P280" s="220">
        <f>O280*H280</f>
        <v>0</v>
      </c>
      <c r="Q280" s="220">
        <v>0.0126</v>
      </c>
      <c r="R280" s="220">
        <f>Q280*H280</f>
        <v>0.128898</v>
      </c>
      <c r="S280" s="220">
        <v>0</v>
      </c>
      <c r="T280" s="221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22" t="s">
        <v>203</v>
      </c>
      <c r="AT280" s="222" t="s">
        <v>383</v>
      </c>
      <c r="AU280" s="222" t="s">
        <v>81</v>
      </c>
      <c r="AY280" s="16" t="s">
        <v>124</v>
      </c>
      <c r="BE280" s="223">
        <f>IF(N280="základní",J280,0)</f>
        <v>0</v>
      </c>
      <c r="BF280" s="223">
        <f>IF(N280="snížená",J280,0)</f>
        <v>0</v>
      </c>
      <c r="BG280" s="223">
        <f>IF(N280="zákl. přenesená",J280,0)</f>
        <v>0</v>
      </c>
      <c r="BH280" s="223">
        <f>IF(N280="sníž. přenesená",J280,0)</f>
        <v>0</v>
      </c>
      <c r="BI280" s="223">
        <f>IF(N280="nulová",J280,0)</f>
        <v>0</v>
      </c>
      <c r="BJ280" s="16" t="s">
        <v>81</v>
      </c>
      <c r="BK280" s="223">
        <f>ROUND(I280*H280,2)</f>
        <v>0</v>
      </c>
      <c r="BL280" s="16" t="s">
        <v>200</v>
      </c>
      <c r="BM280" s="222" t="s">
        <v>587</v>
      </c>
    </row>
    <row r="281" spans="1:47" s="2" customFormat="1" ht="12">
      <c r="A281" s="37"/>
      <c r="B281" s="38"/>
      <c r="C281" s="39"/>
      <c r="D281" s="224" t="s">
        <v>130</v>
      </c>
      <c r="E281" s="39"/>
      <c r="F281" s="225" t="s">
        <v>415</v>
      </c>
      <c r="G281" s="39"/>
      <c r="H281" s="39"/>
      <c r="I281" s="226"/>
      <c r="J281" s="39"/>
      <c r="K281" s="39"/>
      <c r="L281" s="43"/>
      <c r="M281" s="227"/>
      <c r="N281" s="228"/>
      <c r="O281" s="90"/>
      <c r="P281" s="90"/>
      <c r="Q281" s="90"/>
      <c r="R281" s="90"/>
      <c r="S281" s="90"/>
      <c r="T281" s="91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16" t="s">
        <v>130</v>
      </c>
      <c r="AU281" s="16" t="s">
        <v>81</v>
      </c>
    </row>
    <row r="282" spans="1:51" s="13" customFormat="1" ht="12">
      <c r="A282" s="13"/>
      <c r="B282" s="239"/>
      <c r="C282" s="240"/>
      <c r="D282" s="224" t="s">
        <v>132</v>
      </c>
      <c r="E282" s="241" t="s">
        <v>1</v>
      </c>
      <c r="F282" s="242" t="s">
        <v>588</v>
      </c>
      <c r="G282" s="240"/>
      <c r="H282" s="243">
        <v>10.23</v>
      </c>
      <c r="I282" s="244"/>
      <c r="J282" s="240"/>
      <c r="K282" s="240"/>
      <c r="L282" s="245"/>
      <c r="M282" s="246"/>
      <c r="N282" s="247"/>
      <c r="O282" s="247"/>
      <c r="P282" s="247"/>
      <c r="Q282" s="247"/>
      <c r="R282" s="247"/>
      <c r="S282" s="247"/>
      <c r="T282" s="24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9" t="s">
        <v>132</v>
      </c>
      <c r="AU282" s="249" t="s">
        <v>81</v>
      </c>
      <c r="AV282" s="13" t="s">
        <v>85</v>
      </c>
      <c r="AW282" s="13" t="s">
        <v>32</v>
      </c>
      <c r="AX282" s="13" t="s">
        <v>76</v>
      </c>
      <c r="AY282" s="249" t="s">
        <v>124</v>
      </c>
    </row>
    <row r="283" spans="1:51" s="14" customFormat="1" ht="12">
      <c r="A283" s="14"/>
      <c r="B283" s="250"/>
      <c r="C283" s="251"/>
      <c r="D283" s="224" t="s">
        <v>132</v>
      </c>
      <c r="E283" s="252" t="s">
        <v>1</v>
      </c>
      <c r="F283" s="253" t="s">
        <v>135</v>
      </c>
      <c r="G283" s="251"/>
      <c r="H283" s="254">
        <v>10.23</v>
      </c>
      <c r="I283" s="255"/>
      <c r="J283" s="251"/>
      <c r="K283" s="251"/>
      <c r="L283" s="256"/>
      <c r="M283" s="257"/>
      <c r="N283" s="258"/>
      <c r="O283" s="258"/>
      <c r="P283" s="258"/>
      <c r="Q283" s="258"/>
      <c r="R283" s="258"/>
      <c r="S283" s="258"/>
      <c r="T283" s="259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60" t="s">
        <v>132</v>
      </c>
      <c r="AU283" s="260" t="s">
        <v>81</v>
      </c>
      <c r="AV283" s="14" t="s">
        <v>129</v>
      </c>
      <c r="AW283" s="14" t="s">
        <v>32</v>
      </c>
      <c r="AX283" s="14" t="s">
        <v>81</v>
      </c>
      <c r="AY283" s="260" t="s">
        <v>124</v>
      </c>
    </row>
    <row r="284" spans="1:65" s="2" customFormat="1" ht="22.9" customHeight="1">
      <c r="A284" s="37"/>
      <c r="B284" s="38"/>
      <c r="C284" s="210" t="s">
        <v>351</v>
      </c>
      <c r="D284" s="210" t="s">
        <v>125</v>
      </c>
      <c r="E284" s="211" t="s">
        <v>418</v>
      </c>
      <c r="F284" s="212" t="s">
        <v>419</v>
      </c>
      <c r="G284" s="213" t="s">
        <v>242</v>
      </c>
      <c r="H284" s="261"/>
      <c r="I284" s="215"/>
      <c r="J284" s="216">
        <f>ROUND(I284*H284,2)</f>
        <v>0</v>
      </c>
      <c r="K284" s="217"/>
      <c r="L284" s="43"/>
      <c r="M284" s="218" t="s">
        <v>1</v>
      </c>
      <c r="N284" s="219" t="s">
        <v>41</v>
      </c>
      <c r="O284" s="90"/>
      <c r="P284" s="220">
        <f>O284*H284</f>
        <v>0</v>
      </c>
      <c r="Q284" s="220">
        <v>0</v>
      </c>
      <c r="R284" s="220">
        <f>Q284*H284</f>
        <v>0</v>
      </c>
      <c r="S284" s="220">
        <v>0</v>
      </c>
      <c r="T284" s="221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22" t="s">
        <v>200</v>
      </c>
      <c r="AT284" s="222" t="s">
        <v>125</v>
      </c>
      <c r="AU284" s="222" t="s">
        <v>81</v>
      </c>
      <c r="AY284" s="16" t="s">
        <v>124</v>
      </c>
      <c r="BE284" s="223">
        <f>IF(N284="základní",J284,0)</f>
        <v>0</v>
      </c>
      <c r="BF284" s="223">
        <f>IF(N284="snížená",J284,0)</f>
        <v>0</v>
      </c>
      <c r="BG284" s="223">
        <f>IF(N284="zákl. přenesená",J284,0)</f>
        <v>0</v>
      </c>
      <c r="BH284" s="223">
        <f>IF(N284="sníž. přenesená",J284,0)</f>
        <v>0</v>
      </c>
      <c r="BI284" s="223">
        <f>IF(N284="nulová",J284,0)</f>
        <v>0</v>
      </c>
      <c r="BJ284" s="16" t="s">
        <v>81</v>
      </c>
      <c r="BK284" s="223">
        <f>ROUND(I284*H284,2)</f>
        <v>0</v>
      </c>
      <c r="BL284" s="16" t="s">
        <v>200</v>
      </c>
      <c r="BM284" s="222" t="s">
        <v>589</v>
      </c>
    </row>
    <row r="285" spans="1:47" s="2" customFormat="1" ht="12">
      <c r="A285" s="37"/>
      <c r="B285" s="38"/>
      <c r="C285" s="39"/>
      <c r="D285" s="224" t="s">
        <v>130</v>
      </c>
      <c r="E285" s="39"/>
      <c r="F285" s="225" t="s">
        <v>421</v>
      </c>
      <c r="G285" s="39"/>
      <c r="H285" s="39"/>
      <c r="I285" s="226"/>
      <c r="J285" s="39"/>
      <c r="K285" s="39"/>
      <c r="L285" s="43"/>
      <c r="M285" s="227"/>
      <c r="N285" s="228"/>
      <c r="O285" s="90"/>
      <c r="P285" s="90"/>
      <c r="Q285" s="90"/>
      <c r="R285" s="90"/>
      <c r="S285" s="90"/>
      <c r="T285" s="91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6" t="s">
        <v>130</v>
      </c>
      <c r="AU285" s="16" t="s">
        <v>81</v>
      </c>
    </row>
    <row r="286" spans="1:63" s="11" customFormat="1" ht="25.9" customHeight="1">
      <c r="A286" s="11"/>
      <c r="B286" s="196"/>
      <c r="C286" s="197"/>
      <c r="D286" s="198" t="s">
        <v>75</v>
      </c>
      <c r="E286" s="199" t="s">
        <v>422</v>
      </c>
      <c r="F286" s="199" t="s">
        <v>423</v>
      </c>
      <c r="G286" s="197"/>
      <c r="H286" s="197"/>
      <c r="I286" s="200"/>
      <c r="J286" s="201">
        <f>BK286</f>
        <v>0</v>
      </c>
      <c r="K286" s="197"/>
      <c r="L286" s="202"/>
      <c r="M286" s="203"/>
      <c r="N286" s="204"/>
      <c r="O286" s="204"/>
      <c r="P286" s="205">
        <f>SUM(P287:P298)</f>
        <v>0</v>
      </c>
      <c r="Q286" s="204"/>
      <c r="R286" s="205">
        <f>SUM(R287:R298)</f>
        <v>0.01348848</v>
      </c>
      <c r="S286" s="204"/>
      <c r="T286" s="206">
        <f>SUM(T287:T298)</f>
        <v>0</v>
      </c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R286" s="207" t="s">
        <v>85</v>
      </c>
      <c r="AT286" s="208" t="s">
        <v>75</v>
      </c>
      <c r="AU286" s="208" t="s">
        <v>76</v>
      </c>
      <c r="AY286" s="207" t="s">
        <v>124</v>
      </c>
      <c r="BK286" s="209">
        <f>SUM(BK287:BK298)</f>
        <v>0</v>
      </c>
    </row>
    <row r="287" spans="1:65" s="2" customFormat="1" ht="13.9" customHeight="1">
      <c r="A287" s="37"/>
      <c r="B287" s="38"/>
      <c r="C287" s="210" t="s">
        <v>267</v>
      </c>
      <c r="D287" s="210" t="s">
        <v>125</v>
      </c>
      <c r="E287" s="211" t="s">
        <v>425</v>
      </c>
      <c r="F287" s="212" t="s">
        <v>426</v>
      </c>
      <c r="G287" s="213" t="s">
        <v>138</v>
      </c>
      <c r="H287" s="214">
        <v>23.256</v>
      </c>
      <c r="I287" s="215"/>
      <c r="J287" s="216">
        <f>ROUND(I287*H287,2)</f>
        <v>0</v>
      </c>
      <c r="K287" s="217"/>
      <c r="L287" s="43"/>
      <c r="M287" s="218" t="s">
        <v>1</v>
      </c>
      <c r="N287" s="219" t="s">
        <v>41</v>
      </c>
      <c r="O287" s="90"/>
      <c r="P287" s="220">
        <f>O287*H287</f>
        <v>0</v>
      </c>
      <c r="Q287" s="220">
        <v>0</v>
      </c>
      <c r="R287" s="220">
        <f>Q287*H287</f>
        <v>0</v>
      </c>
      <c r="S287" s="220">
        <v>0</v>
      </c>
      <c r="T287" s="221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22" t="s">
        <v>200</v>
      </c>
      <c r="AT287" s="222" t="s">
        <v>125</v>
      </c>
      <c r="AU287" s="222" t="s">
        <v>81</v>
      </c>
      <c r="AY287" s="16" t="s">
        <v>124</v>
      </c>
      <c r="BE287" s="223">
        <f>IF(N287="základní",J287,0)</f>
        <v>0</v>
      </c>
      <c r="BF287" s="223">
        <f>IF(N287="snížená",J287,0)</f>
        <v>0</v>
      </c>
      <c r="BG287" s="223">
        <f>IF(N287="zákl. přenesená",J287,0)</f>
        <v>0</v>
      </c>
      <c r="BH287" s="223">
        <f>IF(N287="sníž. přenesená",J287,0)</f>
        <v>0</v>
      </c>
      <c r="BI287" s="223">
        <f>IF(N287="nulová",J287,0)</f>
        <v>0</v>
      </c>
      <c r="BJ287" s="16" t="s">
        <v>81</v>
      </c>
      <c r="BK287" s="223">
        <f>ROUND(I287*H287,2)</f>
        <v>0</v>
      </c>
      <c r="BL287" s="16" t="s">
        <v>200</v>
      </c>
      <c r="BM287" s="222" t="s">
        <v>590</v>
      </c>
    </row>
    <row r="288" spans="1:47" s="2" customFormat="1" ht="12">
      <c r="A288" s="37"/>
      <c r="B288" s="38"/>
      <c r="C288" s="39"/>
      <c r="D288" s="224" t="s">
        <v>130</v>
      </c>
      <c r="E288" s="39"/>
      <c r="F288" s="225" t="s">
        <v>428</v>
      </c>
      <c r="G288" s="39"/>
      <c r="H288" s="39"/>
      <c r="I288" s="226"/>
      <c r="J288" s="39"/>
      <c r="K288" s="39"/>
      <c r="L288" s="43"/>
      <c r="M288" s="227"/>
      <c r="N288" s="228"/>
      <c r="O288" s="90"/>
      <c r="P288" s="90"/>
      <c r="Q288" s="90"/>
      <c r="R288" s="90"/>
      <c r="S288" s="90"/>
      <c r="T288" s="91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6" t="s">
        <v>130</v>
      </c>
      <c r="AU288" s="16" t="s">
        <v>81</v>
      </c>
    </row>
    <row r="289" spans="1:51" s="13" customFormat="1" ht="12">
      <c r="A289" s="13"/>
      <c r="B289" s="239"/>
      <c r="C289" s="240"/>
      <c r="D289" s="224" t="s">
        <v>132</v>
      </c>
      <c r="E289" s="241" t="s">
        <v>1</v>
      </c>
      <c r="F289" s="242" t="s">
        <v>371</v>
      </c>
      <c r="G289" s="240"/>
      <c r="H289" s="243">
        <v>3.06</v>
      </c>
      <c r="I289" s="244"/>
      <c r="J289" s="240"/>
      <c r="K289" s="240"/>
      <c r="L289" s="245"/>
      <c r="M289" s="246"/>
      <c r="N289" s="247"/>
      <c r="O289" s="247"/>
      <c r="P289" s="247"/>
      <c r="Q289" s="247"/>
      <c r="R289" s="247"/>
      <c r="S289" s="247"/>
      <c r="T289" s="24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9" t="s">
        <v>132</v>
      </c>
      <c r="AU289" s="249" t="s">
        <v>81</v>
      </c>
      <c r="AV289" s="13" t="s">
        <v>85</v>
      </c>
      <c r="AW289" s="13" t="s">
        <v>32</v>
      </c>
      <c r="AX289" s="13" t="s">
        <v>76</v>
      </c>
      <c r="AY289" s="249" t="s">
        <v>124</v>
      </c>
    </row>
    <row r="290" spans="1:51" s="13" customFormat="1" ht="12">
      <c r="A290" s="13"/>
      <c r="B290" s="239"/>
      <c r="C290" s="240"/>
      <c r="D290" s="224" t="s">
        <v>132</v>
      </c>
      <c r="E290" s="241" t="s">
        <v>1</v>
      </c>
      <c r="F290" s="242" t="s">
        <v>591</v>
      </c>
      <c r="G290" s="240"/>
      <c r="H290" s="243">
        <v>20.196</v>
      </c>
      <c r="I290" s="244"/>
      <c r="J290" s="240"/>
      <c r="K290" s="240"/>
      <c r="L290" s="245"/>
      <c r="M290" s="246"/>
      <c r="N290" s="247"/>
      <c r="O290" s="247"/>
      <c r="P290" s="247"/>
      <c r="Q290" s="247"/>
      <c r="R290" s="247"/>
      <c r="S290" s="247"/>
      <c r="T290" s="24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9" t="s">
        <v>132</v>
      </c>
      <c r="AU290" s="249" t="s">
        <v>81</v>
      </c>
      <c r="AV290" s="13" t="s">
        <v>85</v>
      </c>
      <c r="AW290" s="13" t="s">
        <v>32</v>
      </c>
      <c r="AX290" s="13" t="s">
        <v>76</v>
      </c>
      <c r="AY290" s="249" t="s">
        <v>124</v>
      </c>
    </row>
    <row r="291" spans="1:65" s="2" customFormat="1" ht="22.9" customHeight="1">
      <c r="A291" s="37"/>
      <c r="B291" s="38"/>
      <c r="C291" s="210" t="s">
        <v>592</v>
      </c>
      <c r="D291" s="210" t="s">
        <v>125</v>
      </c>
      <c r="E291" s="211" t="s">
        <v>431</v>
      </c>
      <c r="F291" s="212" t="s">
        <v>432</v>
      </c>
      <c r="G291" s="213" t="s">
        <v>138</v>
      </c>
      <c r="H291" s="214">
        <v>23.256</v>
      </c>
      <c r="I291" s="215"/>
      <c r="J291" s="216">
        <f>ROUND(I291*H291,2)</f>
        <v>0</v>
      </c>
      <c r="K291" s="217"/>
      <c r="L291" s="43"/>
      <c r="M291" s="218" t="s">
        <v>1</v>
      </c>
      <c r="N291" s="219" t="s">
        <v>41</v>
      </c>
      <c r="O291" s="90"/>
      <c r="P291" s="220">
        <f>O291*H291</f>
        <v>0</v>
      </c>
      <c r="Q291" s="220">
        <v>0.00044</v>
      </c>
      <c r="R291" s="220">
        <f>Q291*H291</f>
        <v>0.010232640000000001</v>
      </c>
      <c r="S291" s="220">
        <v>0</v>
      </c>
      <c r="T291" s="221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22" t="s">
        <v>200</v>
      </c>
      <c r="AT291" s="222" t="s">
        <v>125</v>
      </c>
      <c r="AU291" s="222" t="s">
        <v>81</v>
      </c>
      <c r="AY291" s="16" t="s">
        <v>124</v>
      </c>
      <c r="BE291" s="223">
        <f>IF(N291="základní",J291,0)</f>
        <v>0</v>
      </c>
      <c r="BF291" s="223">
        <f>IF(N291="snížená",J291,0)</f>
        <v>0</v>
      </c>
      <c r="BG291" s="223">
        <f>IF(N291="zákl. přenesená",J291,0)</f>
        <v>0</v>
      </c>
      <c r="BH291" s="223">
        <f>IF(N291="sníž. přenesená",J291,0)</f>
        <v>0</v>
      </c>
      <c r="BI291" s="223">
        <f>IF(N291="nulová",J291,0)</f>
        <v>0</v>
      </c>
      <c r="BJ291" s="16" t="s">
        <v>81</v>
      </c>
      <c r="BK291" s="223">
        <f>ROUND(I291*H291,2)</f>
        <v>0</v>
      </c>
      <c r="BL291" s="16" t="s">
        <v>200</v>
      </c>
      <c r="BM291" s="222" t="s">
        <v>593</v>
      </c>
    </row>
    <row r="292" spans="1:47" s="2" customFormat="1" ht="12">
      <c r="A292" s="37"/>
      <c r="B292" s="38"/>
      <c r="C292" s="39"/>
      <c r="D292" s="224" t="s">
        <v>130</v>
      </c>
      <c r="E292" s="39"/>
      <c r="F292" s="225" t="s">
        <v>434</v>
      </c>
      <c r="G292" s="39"/>
      <c r="H292" s="39"/>
      <c r="I292" s="226"/>
      <c r="J292" s="39"/>
      <c r="K292" s="39"/>
      <c r="L292" s="43"/>
      <c r="M292" s="227"/>
      <c r="N292" s="228"/>
      <c r="O292" s="90"/>
      <c r="P292" s="90"/>
      <c r="Q292" s="90"/>
      <c r="R292" s="90"/>
      <c r="S292" s="90"/>
      <c r="T292" s="91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16" t="s">
        <v>130</v>
      </c>
      <c r="AU292" s="16" t="s">
        <v>81</v>
      </c>
    </row>
    <row r="293" spans="1:51" s="13" customFormat="1" ht="12">
      <c r="A293" s="13"/>
      <c r="B293" s="239"/>
      <c r="C293" s="240"/>
      <c r="D293" s="224" t="s">
        <v>132</v>
      </c>
      <c r="E293" s="241" t="s">
        <v>1</v>
      </c>
      <c r="F293" s="242" t="s">
        <v>371</v>
      </c>
      <c r="G293" s="240"/>
      <c r="H293" s="243">
        <v>3.06</v>
      </c>
      <c r="I293" s="244"/>
      <c r="J293" s="240"/>
      <c r="K293" s="240"/>
      <c r="L293" s="245"/>
      <c r="M293" s="246"/>
      <c r="N293" s="247"/>
      <c r="O293" s="247"/>
      <c r="P293" s="247"/>
      <c r="Q293" s="247"/>
      <c r="R293" s="247"/>
      <c r="S293" s="247"/>
      <c r="T293" s="24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9" t="s">
        <v>132</v>
      </c>
      <c r="AU293" s="249" t="s">
        <v>81</v>
      </c>
      <c r="AV293" s="13" t="s">
        <v>85</v>
      </c>
      <c r="AW293" s="13" t="s">
        <v>32</v>
      </c>
      <c r="AX293" s="13" t="s">
        <v>76</v>
      </c>
      <c r="AY293" s="249" t="s">
        <v>124</v>
      </c>
    </row>
    <row r="294" spans="1:51" s="13" customFormat="1" ht="12">
      <c r="A294" s="13"/>
      <c r="B294" s="239"/>
      <c r="C294" s="240"/>
      <c r="D294" s="224" t="s">
        <v>132</v>
      </c>
      <c r="E294" s="241" t="s">
        <v>1</v>
      </c>
      <c r="F294" s="242" t="s">
        <v>591</v>
      </c>
      <c r="G294" s="240"/>
      <c r="H294" s="243">
        <v>20.196</v>
      </c>
      <c r="I294" s="244"/>
      <c r="J294" s="240"/>
      <c r="K294" s="240"/>
      <c r="L294" s="245"/>
      <c r="M294" s="246"/>
      <c r="N294" s="247"/>
      <c r="O294" s="247"/>
      <c r="P294" s="247"/>
      <c r="Q294" s="247"/>
      <c r="R294" s="247"/>
      <c r="S294" s="247"/>
      <c r="T294" s="24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9" t="s">
        <v>132</v>
      </c>
      <c r="AU294" s="249" t="s">
        <v>81</v>
      </c>
      <c r="AV294" s="13" t="s">
        <v>85</v>
      </c>
      <c r="AW294" s="13" t="s">
        <v>32</v>
      </c>
      <c r="AX294" s="13" t="s">
        <v>76</v>
      </c>
      <c r="AY294" s="249" t="s">
        <v>124</v>
      </c>
    </row>
    <row r="295" spans="1:65" s="2" customFormat="1" ht="22.9" customHeight="1">
      <c r="A295" s="37"/>
      <c r="B295" s="38"/>
      <c r="C295" s="210" t="s">
        <v>272</v>
      </c>
      <c r="D295" s="210" t="s">
        <v>125</v>
      </c>
      <c r="E295" s="211" t="s">
        <v>438</v>
      </c>
      <c r="F295" s="212" t="s">
        <v>439</v>
      </c>
      <c r="G295" s="213" t="s">
        <v>138</v>
      </c>
      <c r="H295" s="214">
        <v>23.256</v>
      </c>
      <c r="I295" s="215"/>
      <c r="J295" s="216">
        <f>ROUND(I295*H295,2)</f>
        <v>0</v>
      </c>
      <c r="K295" s="217"/>
      <c r="L295" s="43"/>
      <c r="M295" s="218" t="s">
        <v>1</v>
      </c>
      <c r="N295" s="219" t="s">
        <v>41</v>
      </c>
      <c r="O295" s="90"/>
      <c r="P295" s="220">
        <f>O295*H295</f>
        <v>0</v>
      </c>
      <c r="Q295" s="220">
        <v>0.00014</v>
      </c>
      <c r="R295" s="220">
        <f>Q295*H295</f>
        <v>0.00325584</v>
      </c>
      <c r="S295" s="220">
        <v>0</v>
      </c>
      <c r="T295" s="221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222" t="s">
        <v>200</v>
      </c>
      <c r="AT295" s="222" t="s">
        <v>125</v>
      </c>
      <c r="AU295" s="222" t="s">
        <v>81</v>
      </c>
      <c r="AY295" s="16" t="s">
        <v>124</v>
      </c>
      <c r="BE295" s="223">
        <f>IF(N295="základní",J295,0)</f>
        <v>0</v>
      </c>
      <c r="BF295" s="223">
        <f>IF(N295="snížená",J295,0)</f>
        <v>0</v>
      </c>
      <c r="BG295" s="223">
        <f>IF(N295="zákl. přenesená",J295,0)</f>
        <v>0</v>
      </c>
      <c r="BH295" s="223">
        <f>IF(N295="sníž. přenesená",J295,0)</f>
        <v>0</v>
      </c>
      <c r="BI295" s="223">
        <f>IF(N295="nulová",J295,0)</f>
        <v>0</v>
      </c>
      <c r="BJ295" s="16" t="s">
        <v>81</v>
      </c>
      <c r="BK295" s="223">
        <f>ROUND(I295*H295,2)</f>
        <v>0</v>
      </c>
      <c r="BL295" s="16" t="s">
        <v>200</v>
      </c>
      <c r="BM295" s="222" t="s">
        <v>594</v>
      </c>
    </row>
    <row r="296" spans="1:47" s="2" customFormat="1" ht="12">
      <c r="A296" s="37"/>
      <c r="B296" s="38"/>
      <c r="C296" s="39"/>
      <c r="D296" s="224" t="s">
        <v>130</v>
      </c>
      <c r="E296" s="39"/>
      <c r="F296" s="225" t="s">
        <v>441</v>
      </c>
      <c r="G296" s="39"/>
      <c r="H296" s="39"/>
      <c r="I296" s="226"/>
      <c r="J296" s="39"/>
      <c r="K296" s="39"/>
      <c r="L296" s="43"/>
      <c r="M296" s="227"/>
      <c r="N296" s="228"/>
      <c r="O296" s="90"/>
      <c r="P296" s="90"/>
      <c r="Q296" s="90"/>
      <c r="R296" s="90"/>
      <c r="S296" s="90"/>
      <c r="T296" s="91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T296" s="16" t="s">
        <v>130</v>
      </c>
      <c r="AU296" s="16" t="s">
        <v>81</v>
      </c>
    </row>
    <row r="297" spans="1:51" s="13" customFormat="1" ht="12">
      <c r="A297" s="13"/>
      <c r="B297" s="239"/>
      <c r="C297" s="240"/>
      <c r="D297" s="224" t="s">
        <v>132</v>
      </c>
      <c r="E297" s="241" t="s">
        <v>1</v>
      </c>
      <c r="F297" s="242" t="s">
        <v>371</v>
      </c>
      <c r="G297" s="240"/>
      <c r="H297" s="243">
        <v>3.06</v>
      </c>
      <c r="I297" s="244"/>
      <c r="J297" s="240"/>
      <c r="K297" s="240"/>
      <c r="L297" s="245"/>
      <c r="M297" s="246"/>
      <c r="N297" s="247"/>
      <c r="O297" s="247"/>
      <c r="P297" s="247"/>
      <c r="Q297" s="247"/>
      <c r="R297" s="247"/>
      <c r="S297" s="247"/>
      <c r="T297" s="248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9" t="s">
        <v>132</v>
      </c>
      <c r="AU297" s="249" t="s">
        <v>81</v>
      </c>
      <c r="AV297" s="13" t="s">
        <v>85</v>
      </c>
      <c r="AW297" s="13" t="s">
        <v>32</v>
      </c>
      <c r="AX297" s="13" t="s">
        <v>76</v>
      </c>
      <c r="AY297" s="249" t="s">
        <v>124</v>
      </c>
    </row>
    <row r="298" spans="1:51" s="13" customFormat="1" ht="12">
      <c r="A298" s="13"/>
      <c r="B298" s="239"/>
      <c r="C298" s="240"/>
      <c r="D298" s="224" t="s">
        <v>132</v>
      </c>
      <c r="E298" s="241" t="s">
        <v>1</v>
      </c>
      <c r="F298" s="242" t="s">
        <v>591</v>
      </c>
      <c r="G298" s="240"/>
      <c r="H298" s="243">
        <v>20.196</v>
      </c>
      <c r="I298" s="244"/>
      <c r="J298" s="240"/>
      <c r="K298" s="240"/>
      <c r="L298" s="245"/>
      <c r="M298" s="276"/>
      <c r="N298" s="277"/>
      <c r="O298" s="277"/>
      <c r="P298" s="277"/>
      <c r="Q298" s="277"/>
      <c r="R298" s="277"/>
      <c r="S298" s="277"/>
      <c r="T298" s="27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9" t="s">
        <v>132</v>
      </c>
      <c r="AU298" s="249" t="s">
        <v>81</v>
      </c>
      <c r="AV298" s="13" t="s">
        <v>85</v>
      </c>
      <c r="AW298" s="13" t="s">
        <v>32</v>
      </c>
      <c r="AX298" s="13" t="s">
        <v>76</v>
      </c>
      <c r="AY298" s="249" t="s">
        <v>124</v>
      </c>
    </row>
    <row r="299" spans="1:31" s="2" customFormat="1" ht="6.95" customHeight="1">
      <c r="A299" s="37"/>
      <c r="B299" s="65"/>
      <c r="C299" s="66"/>
      <c r="D299" s="66"/>
      <c r="E299" s="66"/>
      <c r="F299" s="66"/>
      <c r="G299" s="66"/>
      <c r="H299" s="66"/>
      <c r="I299" s="66"/>
      <c r="J299" s="66"/>
      <c r="K299" s="66"/>
      <c r="L299" s="43"/>
      <c r="M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</row>
  </sheetData>
  <sheetProtection password="CC35" sheet="1" objects="1" scenarios="1" formatColumns="0" formatRows="0" autoFilter="0"/>
  <autoFilter ref="C126:K298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vladka</dc:creator>
  <cp:keywords/>
  <dc:description/>
  <cp:lastModifiedBy>vladka</cp:lastModifiedBy>
  <dcterms:created xsi:type="dcterms:W3CDTF">2021-04-26T12:03:56Z</dcterms:created>
  <dcterms:modified xsi:type="dcterms:W3CDTF">2021-04-26T12:04:01Z</dcterms:modified>
  <cp:category/>
  <cp:version/>
  <cp:contentType/>
  <cp:contentStatus/>
</cp:coreProperties>
</file>