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22770" yWindow="-15" windowWidth="22830" windowHeight="16440"/>
  </bookViews>
  <sheets>
    <sheet name="Krycí list" sheetId="1" r:id="rId1"/>
    <sheet name="Rekapitulace" sheetId="4" r:id="rId2"/>
    <sheet name="PZTS" sheetId="3" r:id="rId3"/>
    <sheet name="SK" sheetId="6" r:id="rId4"/>
    <sheet name="EPS" sheetId="7" r:id="rId5"/>
    <sheet name="CCTV" sheetId="8" r:id="rId6"/>
  </sheets>
  <externalReferences>
    <externalReference r:id="rId7"/>
    <externalReference r:id="rId8"/>
  </externalReferences>
  <definedNames>
    <definedName name="_xlnm._FilterDatabase" localSheetId="5" hidden="1">CCTV!$A$1:$L$162</definedName>
    <definedName name="_xlnm._FilterDatabase" localSheetId="4" hidden="1">EPS!$A$1:$L$161</definedName>
    <definedName name="_xlnm._FilterDatabase" localSheetId="2" hidden="1">PZTS!$A$1:$L$161</definedName>
    <definedName name="_xlnm._FilterDatabase" localSheetId="3" hidden="1">SK!$A$1:$L$166</definedName>
    <definedName name="cislostavby">'[1]Krycí list'!$A$7</definedName>
    <definedName name="Dodavka">[1]Rekapitulace!$G$20</definedName>
    <definedName name="HSV">[1]Rekapitulace!$E$20</definedName>
    <definedName name="HZS">[1]Rekapitulace!$I$20</definedName>
    <definedName name="Mont">[1]Rekapitulace!$H$20</definedName>
    <definedName name="nazevstavby">'[1]Krycí list'!$C$7</definedName>
    <definedName name="_xlnm.Print_Area" localSheetId="5">CCTV!$A$1:$K$162</definedName>
    <definedName name="_xlnm.Print_Area" localSheetId="4">EPS!$A$1:$K$161</definedName>
    <definedName name="_xlnm.Print_Area" localSheetId="0">'Krycí list'!$A$1:$G$45</definedName>
    <definedName name="_xlnm.Print_Area" localSheetId="2">PZTS!$A$1:$K$161</definedName>
    <definedName name="_xlnm.Print_Area" localSheetId="1">Rekapitulace!$B$1:$D$54</definedName>
    <definedName name="_xlnm.Print_Area" localSheetId="3">SK!$A$1:$K$166</definedName>
    <definedName name="PocetMJ">'Krycí list'!$G$6</definedName>
    <definedName name="Projektant">'Krycí list'!$C$8</definedName>
    <definedName name="PSV">[1]Rekapitulace!$F$20</definedName>
    <definedName name="SazbaDPH2">'Krycí list'!$C$32</definedName>
    <definedName name="VRN">[1]Rekapitulace!$H$29</definedName>
  </definedNames>
  <calcPr calcId="125725"/>
</workbook>
</file>

<file path=xl/calcChain.xml><?xml version="1.0" encoding="utf-8"?>
<calcChain xmlns="http://schemas.openxmlformats.org/spreadsheetml/2006/main">
  <c r="I107" i="6"/>
  <c r="I48" l="1"/>
  <c r="K48" s="1"/>
  <c r="J48"/>
  <c r="G48"/>
  <c r="K47"/>
  <c r="J47"/>
  <c r="I47"/>
  <c r="G47"/>
  <c r="B48"/>
  <c r="B47"/>
  <c r="J42"/>
  <c r="I42"/>
  <c r="K42" s="1"/>
  <c r="G42"/>
  <c r="B42"/>
  <c r="J39"/>
  <c r="I39"/>
  <c r="K39" s="1"/>
  <c r="G39"/>
  <c r="B39"/>
  <c r="J20"/>
  <c r="K20" s="1"/>
  <c r="I20"/>
  <c r="G20"/>
  <c r="B20"/>
  <c r="G159" l="1"/>
  <c r="G137" i="8" l="1"/>
  <c r="G136"/>
  <c r="G156"/>
  <c r="G155"/>
  <c r="G154"/>
  <c r="G153"/>
  <c r="G152"/>
  <c r="G151"/>
  <c r="G150"/>
  <c r="G149"/>
  <c r="G49" i="6" l="1"/>
  <c r="G28" i="3" l="1"/>
  <c r="G26"/>
  <c r="G42"/>
  <c r="G40"/>
  <c r="G38"/>
  <c r="G36"/>
  <c r="G34"/>
  <c r="G32"/>
  <c r="G30" l="1"/>
  <c r="G20"/>
  <c r="G18"/>
  <c r="L161" i="8" l="1"/>
  <c r="J161"/>
  <c r="I161"/>
  <c r="G161"/>
  <c r="L160"/>
  <c r="J160"/>
  <c r="I160"/>
  <c r="G160"/>
  <c r="L159"/>
  <c r="J159"/>
  <c r="I159"/>
  <c r="G159"/>
  <c r="L158"/>
  <c r="J158"/>
  <c r="I158"/>
  <c r="G158"/>
  <c r="L157"/>
  <c r="J157"/>
  <c r="I157"/>
  <c r="G157"/>
  <c r="L156"/>
  <c r="J156"/>
  <c r="I156"/>
  <c r="L155"/>
  <c r="J155"/>
  <c r="I155"/>
  <c r="L154"/>
  <c r="J154"/>
  <c r="I154"/>
  <c r="L153"/>
  <c r="J153"/>
  <c r="I153"/>
  <c r="L152"/>
  <c r="J152"/>
  <c r="I152"/>
  <c r="L151"/>
  <c r="J151"/>
  <c r="I151"/>
  <c r="L150"/>
  <c r="J150"/>
  <c r="I150"/>
  <c r="A150"/>
  <c r="B150" s="1"/>
  <c r="L149"/>
  <c r="J149"/>
  <c r="I149"/>
  <c r="B149"/>
  <c r="L146"/>
  <c r="J146"/>
  <c r="I146"/>
  <c r="L145"/>
  <c r="J145"/>
  <c r="I145"/>
  <c r="L144"/>
  <c r="J144"/>
  <c r="I144"/>
  <c r="L143"/>
  <c r="J143"/>
  <c r="I143"/>
  <c r="G143"/>
  <c r="L142"/>
  <c r="J142"/>
  <c r="I142"/>
  <c r="G142"/>
  <c r="L141"/>
  <c r="J141"/>
  <c r="I141"/>
  <c r="G141"/>
  <c r="L140"/>
  <c r="J140"/>
  <c r="I140"/>
  <c r="G140"/>
  <c r="L139"/>
  <c r="J139"/>
  <c r="I139"/>
  <c r="G139"/>
  <c r="L138"/>
  <c r="J138"/>
  <c r="I138"/>
  <c r="G138"/>
  <c r="L137"/>
  <c r="J137"/>
  <c r="I137"/>
  <c r="A137"/>
  <c r="A138" s="1"/>
  <c r="L136"/>
  <c r="J136"/>
  <c r="I136"/>
  <c r="B136"/>
  <c r="L133"/>
  <c r="L132"/>
  <c r="J132"/>
  <c r="I132"/>
  <c r="G132"/>
  <c r="L130"/>
  <c r="J130"/>
  <c r="I130"/>
  <c r="G130"/>
  <c r="L128"/>
  <c r="J128"/>
  <c r="I128"/>
  <c r="G128"/>
  <c r="L126"/>
  <c r="J126"/>
  <c r="I126"/>
  <c r="G126"/>
  <c r="L124"/>
  <c r="J124"/>
  <c r="I124"/>
  <c r="G124"/>
  <c r="L122"/>
  <c r="J122"/>
  <c r="I122"/>
  <c r="G122"/>
  <c r="L120"/>
  <c r="J120"/>
  <c r="I120"/>
  <c r="G120"/>
  <c r="L118"/>
  <c r="J118"/>
  <c r="I118"/>
  <c r="G118"/>
  <c r="L116"/>
  <c r="J116"/>
  <c r="I116"/>
  <c r="G116"/>
  <c r="L114"/>
  <c r="J114"/>
  <c r="I114"/>
  <c r="G114"/>
  <c r="L112"/>
  <c r="J112"/>
  <c r="I112"/>
  <c r="G112"/>
  <c r="L110"/>
  <c r="J110"/>
  <c r="I110"/>
  <c r="G110"/>
  <c r="L108"/>
  <c r="J108"/>
  <c r="I108"/>
  <c r="G108"/>
  <c r="L106"/>
  <c r="J106"/>
  <c r="I106"/>
  <c r="G106"/>
  <c r="L104"/>
  <c r="J104"/>
  <c r="I104"/>
  <c r="G104"/>
  <c r="A104"/>
  <c r="A106" s="1"/>
  <c r="L102"/>
  <c r="J102"/>
  <c r="I102"/>
  <c r="G102"/>
  <c r="B102"/>
  <c r="L98"/>
  <c r="J98"/>
  <c r="I98"/>
  <c r="G98"/>
  <c r="L96"/>
  <c r="J96"/>
  <c r="I96"/>
  <c r="G96"/>
  <c r="L94"/>
  <c r="J94"/>
  <c r="I94"/>
  <c r="K94" s="1"/>
  <c r="G94"/>
  <c r="L92"/>
  <c r="J92"/>
  <c r="I92"/>
  <c r="G92"/>
  <c r="L90"/>
  <c r="J90"/>
  <c r="I90"/>
  <c r="G90"/>
  <c r="L88"/>
  <c r="J88"/>
  <c r="I88"/>
  <c r="G88"/>
  <c r="L86"/>
  <c r="J86"/>
  <c r="I86"/>
  <c r="G86"/>
  <c r="L84"/>
  <c r="J84"/>
  <c r="I84"/>
  <c r="G84"/>
  <c r="L82"/>
  <c r="J82"/>
  <c r="I82"/>
  <c r="G82"/>
  <c r="L80"/>
  <c r="J80"/>
  <c r="I80"/>
  <c r="G80"/>
  <c r="L78"/>
  <c r="J78"/>
  <c r="I78"/>
  <c r="G78"/>
  <c r="L76"/>
  <c r="J76"/>
  <c r="I76"/>
  <c r="G76"/>
  <c r="L74"/>
  <c r="J74"/>
  <c r="I74"/>
  <c r="K74" s="1"/>
  <c r="G74"/>
  <c r="L72"/>
  <c r="J72"/>
  <c r="I72"/>
  <c r="G72"/>
  <c r="L70"/>
  <c r="J70"/>
  <c r="I70"/>
  <c r="G70"/>
  <c r="L68"/>
  <c r="J68"/>
  <c r="I68"/>
  <c r="G68"/>
  <c r="L66"/>
  <c r="J66"/>
  <c r="I66"/>
  <c r="G66"/>
  <c r="L64"/>
  <c r="J64"/>
  <c r="I64"/>
  <c r="G64"/>
  <c r="L62"/>
  <c r="J62"/>
  <c r="I62"/>
  <c r="G62"/>
  <c r="L60"/>
  <c r="J60"/>
  <c r="I60"/>
  <c r="G60"/>
  <c r="L58"/>
  <c r="J58"/>
  <c r="I58"/>
  <c r="G58"/>
  <c r="L56"/>
  <c r="J56"/>
  <c r="I56"/>
  <c r="G56"/>
  <c r="L54"/>
  <c r="J54"/>
  <c r="I54"/>
  <c r="G54"/>
  <c r="L52"/>
  <c r="J52"/>
  <c r="I52"/>
  <c r="G52"/>
  <c r="L50"/>
  <c r="J50"/>
  <c r="I50"/>
  <c r="G50"/>
  <c r="L48"/>
  <c r="J48"/>
  <c r="I48"/>
  <c r="G48"/>
  <c r="L46"/>
  <c r="J46"/>
  <c r="I46"/>
  <c r="K46" s="1"/>
  <c r="G46"/>
  <c r="L44"/>
  <c r="J44"/>
  <c r="I44"/>
  <c r="G44"/>
  <c r="L42"/>
  <c r="J42"/>
  <c r="I42"/>
  <c r="K42" s="1"/>
  <c r="G42"/>
  <c r="L40"/>
  <c r="J40"/>
  <c r="I40"/>
  <c r="G40"/>
  <c r="L38"/>
  <c r="J38"/>
  <c r="I38"/>
  <c r="G38"/>
  <c r="L36"/>
  <c r="J36"/>
  <c r="I36"/>
  <c r="G36"/>
  <c r="L34"/>
  <c r="J34"/>
  <c r="I34"/>
  <c r="G34"/>
  <c r="L32"/>
  <c r="J32"/>
  <c r="I32"/>
  <c r="G32"/>
  <c r="L30"/>
  <c r="J30"/>
  <c r="I30"/>
  <c r="G30"/>
  <c r="L28"/>
  <c r="J28"/>
  <c r="I28"/>
  <c r="G28"/>
  <c r="L26"/>
  <c r="J26"/>
  <c r="I26"/>
  <c r="G26"/>
  <c r="L24"/>
  <c r="J24"/>
  <c r="I24"/>
  <c r="G24"/>
  <c r="L22"/>
  <c r="J22"/>
  <c r="I22"/>
  <c r="G22"/>
  <c r="L20"/>
  <c r="J20"/>
  <c r="I20"/>
  <c r="G20"/>
  <c r="L18"/>
  <c r="J18"/>
  <c r="I18"/>
  <c r="G18"/>
  <c r="L16"/>
  <c r="J16"/>
  <c r="I16"/>
  <c r="G16"/>
  <c r="L14"/>
  <c r="J14"/>
  <c r="I14"/>
  <c r="G14"/>
  <c r="L12"/>
  <c r="J12"/>
  <c r="I12"/>
  <c r="G12"/>
  <c r="A12"/>
  <c r="A14" s="1"/>
  <c r="L10"/>
  <c r="J10"/>
  <c r="I10"/>
  <c r="G10"/>
  <c r="B10"/>
  <c r="L160" i="7"/>
  <c r="J160"/>
  <c r="I160"/>
  <c r="G160"/>
  <c r="L159"/>
  <c r="J159"/>
  <c r="I159"/>
  <c r="G159"/>
  <c r="L158"/>
  <c r="J158"/>
  <c r="I158"/>
  <c r="G158"/>
  <c r="L157"/>
  <c r="J157"/>
  <c r="I157"/>
  <c r="G157"/>
  <c r="L156"/>
  <c r="J156"/>
  <c r="I156"/>
  <c r="G156"/>
  <c r="L155"/>
  <c r="J155"/>
  <c r="I155"/>
  <c r="G155"/>
  <c r="L154"/>
  <c r="J154"/>
  <c r="I154"/>
  <c r="G154"/>
  <c r="L153"/>
  <c r="J153"/>
  <c r="I153"/>
  <c r="G153"/>
  <c r="L152"/>
  <c r="J152"/>
  <c r="I152"/>
  <c r="G152"/>
  <c r="L151"/>
  <c r="J151"/>
  <c r="I151"/>
  <c r="G151"/>
  <c r="L150"/>
  <c r="J150"/>
  <c r="I150"/>
  <c r="G150"/>
  <c r="A150"/>
  <c r="B150" s="1"/>
  <c r="L149"/>
  <c r="J149"/>
  <c r="I149"/>
  <c r="G149"/>
  <c r="B149"/>
  <c r="L146"/>
  <c r="J146"/>
  <c r="I146"/>
  <c r="L145"/>
  <c r="J145"/>
  <c r="I145"/>
  <c r="L144"/>
  <c r="J144"/>
  <c r="I144"/>
  <c r="L143"/>
  <c r="J143"/>
  <c r="I143"/>
  <c r="G143"/>
  <c r="L142"/>
  <c r="J142"/>
  <c r="I142"/>
  <c r="G142"/>
  <c r="L141"/>
  <c r="J141"/>
  <c r="I141"/>
  <c r="G141"/>
  <c r="L140"/>
  <c r="J140"/>
  <c r="I140"/>
  <c r="G140"/>
  <c r="L139"/>
  <c r="J139"/>
  <c r="I139"/>
  <c r="G139"/>
  <c r="L138"/>
  <c r="J138"/>
  <c r="I138"/>
  <c r="G138"/>
  <c r="L137"/>
  <c r="J137"/>
  <c r="I137"/>
  <c r="G137"/>
  <c r="A137"/>
  <c r="A138" s="1"/>
  <c r="L136"/>
  <c r="J136"/>
  <c r="I136"/>
  <c r="G136"/>
  <c r="B136"/>
  <c r="L133"/>
  <c r="L132"/>
  <c r="J132"/>
  <c r="I132"/>
  <c r="G132"/>
  <c r="L130"/>
  <c r="J130"/>
  <c r="I130"/>
  <c r="G130"/>
  <c r="L128"/>
  <c r="J128"/>
  <c r="I128"/>
  <c r="G128"/>
  <c r="L126"/>
  <c r="J126"/>
  <c r="I126"/>
  <c r="G126"/>
  <c r="L124"/>
  <c r="J124"/>
  <c r="I124"/>
  <c r="G124"/>
  <c r="L122"/>
  <c r="J122"/>
  <c r="I122"/>
  <c r="G122"/>
  <c r="L120"/>
  <c r="J120"/>
  <c r="I120"/>
  <c r="G120"/>
  <c r="L118"/>
  <c r="J118"/>
  <c r="I118"/>
  <c r="G118"/>
  <c r="L116"/>
  <c r="J116"/>
  <c r="I116"/>
  <c r="G116"/>
  <c r="L114"/>
  <c r="J114"/>
  <c r="I114"/>
  <c r="G114"/>
  <c r="L112"/>
  <c r="J112"/>
  <c r="I112"/>
  <c r="G112"/>
  <c r="L110"/>
  <c r="J110"/>
  <c r="I110"/>
  <c r="G110"/>
  <c r="L108"/>
  <c r="J108"/>
  <c r="I108"/>
  <c r="G108"/>
  <c r="L106"/>
  <c r="J106"/>
  <c r="I106"/>
  <c r="G106"/>
  <c r="L104"/>
  <c r="J104"/>
  <c r="I104"/>
  <c r="G104"/>
  <c r="A104"/>
  <c r="B104" s="1"/>
  <c r="L102"/>
  <c r="J102"/>
  <c r="I102"/>
  <c r="G102"/>
  <c r="B102"/>
  <c r="L98"/>
  <c r="J98"/>
  <c r="I98"/>
  <c r="G98"/>
  <c r="L96"/>
  <c r="J96"/>
  <c r="I96"/>
  <c r="G96"/>
  <c r="L94"/>
  <c r="J94"/>
  <c r="I94"/>
  <c r="K94" s="1"/>
  <c r="G94"/>
  <c r="L92"/>
  <c r="J92"/>
  <c r="I92"/>
  <c r="G92"/>
  <c r="L90"/>
  <c r="J90"/>
  <c r="I90"/>
  <c r="G90"/>
  <c r="L88"/>
  <c r="J88"/>
  <c r="I88"/>
  <c r="G88"/>
  <c r="L86"/>
  <c r="J86"/>
  <c r="I86"/>
  <c r="G86"/>
  <c r="L84"/>
  <c r="J84"/>
  <c r="I84"/>
  <c r="G84"/>
  <c r="L82"/>
  <c r="J82"/>
  <c r="I82"/>
  <c r="G82"/>
  <c r="L80"/>
  <c r="J80"/>
  <c r="I80"/>
  <c r="G80"/>
  <c r="L78"/>
  <c r="J78"/>
  <c r="I78"/>
  <c r="G78"/>
  <c r="L76"/>
  <c r="J76"/>
  <c r="I76"/>
  <c r="G76"/>
  <c r="L74"/>
  <c r="J74"/>
  <c r="I74"/>
  <c r="G74"/>
  <c r="L72"/>
  <c r="J72"/>
  <c r="I72"/>
  <c r="G72"/>
  <c r="L70"/>
  <c r="J70"/>
  <c r="I70"/>
  <c r="K70" s="1"/>
  <c r="G70"/>
  <c r="L68"/>
  <c r="J68"/>
  <c r="I68"/>
  <c r="G68"/>
  <c r="L66"/>
  <c r="J66"/>
  <c r="I66"/>
  <c r="G66"/>
  <c r="L64"/>
  <c r="J64"/>
  <c r="I64"/>
  <c r="G64"/>
  <c r="L62"/>
  <c r="J62"/>
  <c r="I62"/>
  <c r="K62" s="1"/>
  <c r="G62"/>
  <c r="L60"/>
  <c r="J60"/>
  <c r="I60"/>
  <c r="G60"/>
  <c r="L58"/>
  <c r="J58"/>
  <c r="I58"/>
  <c r="G58"/>
  <c r="L56"/>
  <c r="J56"/>
  <c r="I56"/>
  <c r="G56"/>
  <c r="L54"/>
  <c r="J54"/>
  <c r="I54"/>
  <c r="K54" s="1"/>
  <c r="G54"/>
  <c r="L52"/>
  <c r="J52"/>
  <c r="I52"/>
  <c r="G52"/>
  <c r="L50"/>
  <c r="J50"/>
  <c r="I50"/>
  <c r="G50"/>
  <c r="L48"/>
  <c r="J48"/>
  <c r="I48"/>
  <c r="G48"/>
  <c r="L46"/>
  <c r="J46"/>
  <c r="I46"/>
  <c r="K46" s="1"/>
  <c r="G46"/>
  <c r="L44"/>
  <c r="J44"/>
  <c r="I44"/>
  <c r="G44"/>
  <c r="L42"/>
  <c r="J42"/>
  <c r="I42"/>
  <c r="G42"/>
  <c r="L40"/>
  <c r="J40"/>
  <c r="I40"/>
  <c r="G40"/>
  <c r="L38"/>
  <c r="J38"/>
  <c r="I38"/>
  <c r="G38"/>
  <c r="L36"/>
  <c r="J36"/>
  <c r="I36"/>
  <c r="G36"/>
  <c r="L34"/>
  <c r="J34"/>
  <c r="I34"/>
  <c r="G34"/>
  <c r="L32"/>
  <c r="J32"/>
  <c r="I32"/>
  <c r="G32"/>
  <c r="L30"/>
  <c r="J30"/>
  <c r="I30"/>
  <c r="G30"/>
  <c r="L28"/>
  <c r="J28"/>
  <c r="I28"/>
  <c r="G28"/>
  <c r="L26"/>
  <c r="J26"/>
  <c r="I26"/>
  <c r="G26"/>
  <c r="L24"/>
  <c r="J24"/>
  <c r="I24"/>
  <c r="G24"/>
  <c r="L22"/>
  <c r="J22"/>
  <c r="I22"/>
  <c r="G22"/>
  <c r="L20"/>
  <c r="J20"/>
  <c r="I20"/>
  <c r="G20"/>
  <c r="L18"/>
  <c r="J18"/>
  <c r="I18"/>
  <c r="G18"/>
  <c r="L16"/>
  <c r="J16"/>
  <c r="I16"/>
  <c r="G16"/>
  <c r="L14"/>
  <c r="J14"/>
  <c r="I14"/>
  <c r="G14"/>
  <c r="L12"/>
  <c r="J12"/>
  <c r="I12"/>
  <c r="G12"/>
  <c r="A12"/>
  <c r="A14" s="1"/>
  <c r="L10"/>
  <c r="J10"/>
  <c r="I10"/>
  <c r="G10"/>
  <c r="B10"/>
  <c r="G146" i="6"/>
  <c r="K50" i="7" l="1"/>
  <c r="K58"/>
  <c r="K66"/>
  <c r="K74"/>
  <c r="K98"/>
  <c r="B12"/>
  <c r="K154"/>
  <c r="K128"/>
  <c r="A151" i="8"/>
  <c r="B151" s="1"/>
  <c r="K28"/>
  <c r="K36"/>
  <c r="K44"/>
  <c r="K48"/>
  <c r="K52"/>
  <c r="K64"/>
  <c r="K68"/>
  <c r="K76"/>
  <c r="K80"/>
  <c r="K84"/>
  <c r="K92"/>
  <c r="K141"/>
  <c r="K136"/>
  <c r="K26"/>
  <c r="K30"/>
  <c r="K139"/>
  <c r="K145" i="7"/>
  <c r="K92"/>
  <c r="K158"/>
  <c r="B137" i="8"/>
  <c r="B14"/>
  <c r="A16"/>
  <c r="A18" s="1"/>
  <c r="B18" s="1"/>
  <c r="K124"/>
  <c r="K128"/>
  <c r="K150"/>
  <c r="B12"/>
  <c r="K152"/>
  <c r="K56"/>
  <c r="K72"/>
  <c r="K88"/>
  <c r="I135"/>
  <c r="K122"/>
  <c r="K146"/>
  <c r="K153"/>
  <c r="K161"/>
  <c r="K160"/>
  <c r="B138"/>
  <c r="A139"/>
  <c r="B139" s="1"/>
  <c r="K143"/>
  <c r="K144"/>
  <c r="K120"/>
  <c r="K96"/>
  <c r="K90"/>
  <c r="K78"/>
  <c r="K62"/>
  <c r="K60"/>
  <c r="K58"/>
  <c r="K40"/>
  <c r="K82"/>
  <c r="K86"/>
  <c r="K106"/>
  <c r="K114"/>
  <c r="K118"/>
  <c r="K138"/>
  <c r="K154"/>
  <c r="K18"/>
  <c r="K34"/>
  <c r="K38"/>
  <c r="K98"/>
  <c r="B104"/>
  <c r="K126"/>
  <c r="K130"/>
  <c r="K140"/>
  <c r="K142"/>
  <c r="K50"/>
  <c r="K54"/>
  <c r="K116"/>
  <c r="K145"/>
  <c r="K155"/>
  <c r="K159"/>
  <c r="K66"/>
  <c r="K70"/>
  <c r="K132"/>
  <c r="K159" i="7"/>
  <c r="K108" i="8"/>
  <c r="K156"/>
  <c r="J148"/>
  <c r="J135"/>
  <c r="K157"/>
  <c r="K158"/>
  <c r="I148"/>
  <c r="K112"/>
  <c r="J101"/>
  <c r="C50" i="4" s="1"/>
  <c r="D50" s="1"/>
  <c r="K110" i="8"/>
  <c r="I101"/>
  <c r="C48" i="4" s="1"/>
  <c r="D48" s="1"/>
  <c r="K104" i="8"/>
  <c r="K20"/>
  <c r="K32"/>
  <c r="K24"/>
  <c r="K22"/>
  <c r="K16"/>
  <c r="J9"/>
  <c r="C49" i="4" s="1"/>
  <c r="D49" s="1"/>
  <c r="K14" i="8"/>
  <c r="K12"/>
  <c r="K10"/>
  <c r="K143" i="7"/>
  <c r="K138"/>
  <c r="K140"/>
  <c r="K142"/>
  <c r="K150"/>
  <c r="K28"/>
  <c r="K48"/>
  <c r="K52"/>
  <c r="K64"/>
  <c r="K68"/>
  <c r="K151"/>
  <c r="K153"/>
  <c r="K155"/>
  <c r="K160"/>
  <c r="B14"/>
  <c r="A16"/>
  <c r="A18" s="1"/>
  <c r="A20" s="1"/>
  <c r="K132"/>
  <c r="K152"/>
  <c r="I148"/>
  <c r="K157"/>
  <c r="A106"/>
  <c r="B106" s="1"/>
  <c r="K14"/>
  <c r="K139"/>
  <c r="K156"/>
  <c r="K146"/>
  <c r="K136"/>
  <c r="K144"/>
  <c r="K141"/>
  <c r="J148"/>
  <c r="K32"/>
  <c r="K26"/>
  <c r="K18"/>
  <c r="B106" i="8"/>
  <c r="A108"/>
  <c r="I9"/>
  <c r="K151"/>
  <c r="K149"/>
  <c r="K102"/>
  <c r="K137"/>
  <c r="K137" i="7"/>
  <c r="I135"/>
  <c r="K106"/>
  <c r="K114"/>
  <c r="K104"/>
  <c r="K12"/>
  <c r="K10"/>
  <c r="K24"/>
  <c r="K42"/>
  <c r="K118"/>
  <c r="K90"/>
  <c r="K130"/>
  <c r="K80"/>
  <c r="K84"/>
  <c r="K108"/>
  <c r="K112"/>
  <c r="K116"/>
  <c r="K120"/>
  <c r="K124"/>
  <c r="I9"/>
  <c r="C35" i="4" s="1"/>
  <c r="D35" s="1"/>
  <c r="K60" i="7"/>
  <c r="K72"/>
  <c r="K122"/>
  <c r="K126"/>
  <c r="K40"/>
  <c r="K44"/>
  <c r="K56"/>
  <c r="K110"/>
  <c r="J9"/>
  <c r="C37" i="4" s="1"/>
  <c r="D37" s="1"/>
  <c r="K30" i="7"/>
  <c r="K34"/>
  <c r="K38"/>
  <c r="K76"/>
  <c r="K88"/>
  <c r="K96"/>
  <c r="J101"/>
  <c r="C38" i="4" s="1"/>
  <c r="D38" s="1"/>
  <c r="I101" i="7"/>
  <c r="C36" i="4" s="1"/>
  <c r="D36" s="1"/>
  <c r="K16" i="7"/>
  <c r="K20"/>
  <c r="K78"/>
  <c r="K82"/>
  <c r="K86"/>
  <c r="K36"/>
  <c r="A139"/>
  <c r="B138"/>
  <c r="K22"/>
  <c r="J135"/>
  <c r="B137"/>
  <c r="K149"/>
  <c r="K102"/>
  <c r="A151"/>
  <c r="G143" i="3"/>
  <c r="G142"/>
  <c r="A152" i="8" l="1"/>
  <c r="A153" s="1"/>
  <c r="A108" i="7"/>
  <c r="B108" s="1"/>
  <c r="A20" i="8"/>
  <c r="A22" s="1"/>
  <c r="A140"/>
  <c r="B140" s="1"/>
  <c r="B16"/>
  <c r="B152"/>
  <c r="K135"/>
  <c r="C51" i="4" s="1"/>
  <c r="D51" s="1"/>
  <c r="B18" i="7"/>
  <c r="B16"/>
  <c r="K101" i="8"/>
  <c r="K9"/>
  <c r="K5"/>
  <c r="J5"/>
  <c r="C47" i="4"/>
  <c r="K148" i="7"/>
  <c r="C40" i="4" s="1"/>
  <c r="D40" s="1"/>
  <c r="K135" i="7"/>
  <c r="C39" i="4" s="1"/>
  <c r="D39" s="1"/>
  <c r="B108" i="8"/>
  <c r="A110"/>
  <c r="K148"/>
  <c r="C52" i="4" s="1"/>
  <c r="D52" s="1"/>
  <c r="K101" i="7"/>
  <c r="J5"/>
  <c r="K9"/>
  <c r="K5"/>
  <c r="B151"/>
  <c r="A152"/>
  <c r="B20"/>
  <c r="A22"/>
  <c r="B139"/>
  <c r="A140"/>
  <c r="G74" i="3"/>
  <c r="G72"/>
  <c r="G70"/>
  <c r="G68"/>
  <c r="G66"/>
  <c r="G64"/>
  <c r="G62"/>
  <c r="G60"/>
  <c r="G78"/>
  <c r="G76"/>
  <c r="G58"/>
  <c r="G56"/>
  <c r="G54"/>
  <c r="G52"/>
  <c r="G50"/>
  <c r="G48"/>
  <c r="G46"/>
  <c r="G44"/>
  <c r="B20" i="8" l="1"/>
  <c r="A141"/>
  <c r="B141" s="1"/>
  <c r="A110" i="7"/>
  <c r="B110" s="1"/>
  <c r="D41" i="4"/>
  <c r="B153" i="8"/>
  <c r="A154"/>
  <c r="J4"/>
  <c r="C53" i="4"/>
  <c r="D47"/>
  <c r="D53" s="1"/>
  <c r="C41"/>
  <c r="B110" i="8"/>
  <c r="A112"/>
  <c r="A24"/>
  <c r="B22"/>
  <c r="J4" i="7"/>
  <c r="A141"/>
  <c r="B140"/>
  <c r="A24"/>
  <c r="B22"/>
  <c r="B152"/>
  <c r="A153"/>
  <c r="G144" i="3"/>
  <c r="A142" i="8" l="1"/>
  <c r="A112" i="7"/>
  <c r="B112" s="1"/>
  <c r="A155" i="8"/>
  <c r="B154"/>
  <c r="B24"/>
  <c r="A26"/>
  <c r="B112"/>
  <c r="A114"/>
  <c r="B142"/>
  <c r="A143"/>
  <c r="B153" i="7"/>
  <c r="A154"/>
  <c r="B24"/>
  <c r="A26"/>
  <c r="B141"/>
  <c r="A142"/>
  <c r="G158" i="6"/>
  <c r="G162"/>
  <c r="G161"/>
  <c r="G160"/>
  <c r="G157"/>
  <c r="G143"/>
  <c r="G144"/>
  <c r="G145"/>
  <c r="G147"/>
  <c r="A114" i="7" l="1"/>
  <c r="A156" i="8"/>
  <c r="B155"/>
  <c r="B143"/>
  <c r="A144"/>
  <c r="B26"/>
  <c r="A28"/>
  <c r="B114"/>
  <c r="A116"/>
  <c r="B142" i="7"/>
  <c r="A143"/>
  <c r="A116"/>
  <c r="B114"/>
  <c r="A155"/>
  <c r="B154"/>
  <c r="B26"/>
  <c r="A28"/>
  <c r="L165" i="6"/>
  <c r="J165"/>
  <c r="I165"/>
  <c r="G165"/>
  <c r="L164"/>
  <c r="J164"/>
  <c r="I164"/>
  <c r="G164"/>
  <c r="L163"/>
  <c r="J163"/>
  <c r="I163"/>
  <c r="G163"/>
  <c r="L162"/>
  <c r="J162"/>
  <c r="I162"/>
  <c r="L161"/>
  <c r="J161"/>
  <c r="I161"/>
  <c r="L160"/>
  <c r="J160"/>
  <c r="I160"/>
  <c r="L159"/>
  <c r="J159"/>
  <c r="I159"/>
  <c r="L158"/>
  <c r="J158"/>
  <c r="I158"/>
  <c r="L157"/>
  <c r="J157"/>
  <c r="I157"/>
  <c r="L156"/>
  <c r="J156"/>
  <c r="I156"/>
  <c r="G156"/>
  <c r="L155"/>
  <c r="J155"/>
  <c r="I155"/>
  <c r="G155"/>
  <c r="A155"/>
  <c r="B155" s="1"/>
  <c r="L154"/>
  <c r="J154"/>
  <c r="I154"/>
  <c r="G154"/>
  <c r="B154"/>
  <c r="L151"/>
  <c r="J151"/>
  <c r="I151"/>
  <c r="L150"/>
  <c r="J150"/>
  <c r="I150"/>
  <c r="L149"/>
  <c r="J149"/>
  <c r="I149"/>
  <c r="L148"/>
  <c r="J148"/>
  <c r="I148"/>
  <c r="G148"/>
  <c r="L147"/>
  <c r="J147"/>
  <c r="I147"/>
  <c r="L146"/>
  <c r="J146"/>
  <c r="I146"/>
  <c r="L145"/>
  <c r="J145"/>
  <c r="I145"/>
  <c r="L144"/>
  <c r="J144"/>
  <c r="I144"/>
  <c r="L143"/>
  <c r="J143"/>
  <c r="I143"/>
  <c r="L142"/>
  <c r="J142"/>
  <c r="I142"/>
  <c r="G142"/>
  <c r="A142"/>
  <c r="B142" s="1"/>
  <c r="L141"/>
  <c r="J141"/>
  <c r="I141"/>
  <c r="G141"/>
  <c r="B141"/>
  <c r="L138"/>
  <c r="L137"/>
  <c r="J137"/>
  <c r="I137"/>
  <c r="G137"/>
  <c r="L135"/>
  <c r="J135"/>
  <c r="I135"/>
  <c r="G135"/>
  <c r="L133"/>
  <c r="J133"/>
  <c r="I133"/>
  <c r="G133"/>
  <c r="L131"/>
  <c r="J131"/>
  <c r="I131"/>
  <c r="G131"/>
  <c r="L129"/>
  <c r="J129"/>
  <c r="I129"/>
  <c r="G129"/>
  <c r="L127"/>
  <c r="J127"/>
  <c r="I127"/>
  <c r="G127"/>
  <c r="L125"/>
  <c r="J125"/>
  <c r="I125"/>
  <c r="G125"/>
  <c r="L123"/>
  <c r="J123"/>
  <c r="I123"/>
  <c r="G123"/>
  <c r="L121"/>
  <c r="J121"/>
  <c r="I121"/>
  <c r="G121"/>
  <c r="L119"/>
  <c r="J119"/>
  <c r="I119"/>
  <c r="G119"/>
  <c r="L117"/>
  <c r="J117"/>
  <c r="I117"/>
  <c r="G117"/>
  <c r="L115"/>
  <c r="J115"/>
  <c r="I115"/>
  <c r="G115"/>
  <c r="L113"/>
  <c r="J113"/>
  <c r="I113"/>
  <c r="G113"/>
  <c r="L111"/>
  <c r="J111"/>
  <c r="I111"/>
  <c r="G111"/>
  <c r="L109"/>
  <c r="J109"/>
  <c r="I109"/>
  <c r="G109"/>
  <c r="A109"/>
  <c r="A111" s="1"/>
  <c r="L107"/>
  <c r="J107"/>
  <c r="G107"/>
  <c r="B107"/>
  <c r="L103"/>
  <c r="J103"/>
  <c r="I103"/>
  <c r="G103"/>
  <c r="L101"/>
  <c r="J101"/>
  <c r="I101"/>
  <c r="G101"/>
  <c r="L99"/>
  <c r="J99"/>
  <c r="I99"/>
  <c r="G99"/>
  <c r="L97"/>
  <c r="J97"/>
  <c r="I97"/>
  <c r="G97"/>
  <c r="L95"/>
  <c r="J95"/>
  <c r="I95"/>
  <c r="G95"/>
  <c r="L93"/>
  <c r="J93"/>
  <c r="I93"/>
  <c r="G93"/>
  <c r="L91"/>
  <c r="J91"/>
  <c r="I91"/>
  <c r="G91"/>
  <c r="L89"/>
  <c r="J89"/>
  <c r="I89"/>
  <c r="G89"/>
  <c r="L87"/>
  <c r="J87"/>
  <c r="I87"/>
  <c r="G87"/>
  <c r="L85"/>
  <c r="J85"/>
  <c r="I85"/>
  <c r="G85"/>
  <c r="L83"/>
  <c r="J83"/>
  <c r="I83"/>
  <c r="G83"/>
  <c r="L81"/>
  <c r="J81"/>
  <c r="I81"/>
  <c r="G81"/>
  <c r="L79"/>
  <c r="J79"/>
  <c r="I79"/>
  <c r="G79"/>
  <c r="L77"/>
  <c r="J77"/>
  <c r="I77"/>
  <c r="G77"/>
  <c r="L75"/>
  <c r="J75"/>
  <c r="I75"/>
  <c r="G75"/>
  <c r="L73"/>
  <c r="J73"/>
  <c r="I73"/>
  <c r="G73"/>
  <c r="L71"/>
  <c r="J71"/>
  <c r="I71"/>
  <c r="G71"/>
  <c r="L69"/>
  <c r="J69"/>
  <c r="I69"/>
  <c r="G69"/>
  <c r="L67"/>
  <c r="J67"/>
  <c r="I67"/>
  <c r="G67"/>
  <c r="L65"/>
  <c r="J65"/>
  <c r="I65"/>
  <c r="G65"/>
  <c r="L63"/>
  <c r="J63"/>
  <c r="I63"/>
  <c r="G63"/>
  <c r="L61"/>
  <c r="J61"/>
  <c r="I61"/>
  <c r="G61"/>
  <c r="L59"/>
  <c r="J59"/>
  <c r="I59"/>
  <c r="G59"/>
  <c r="L57"/>
  <c r="J57"/>
  <c r="I57"/>
  <c r="G57"/>
  <c r="L55"/>
  <c r="J55"/>
  <c r="I55"/>
  <c r="G55"/>
  <c r="L53"/>
  <c r="J53"/>
  <c r="I53"/>
  <c r="G53"/>
  <c r="L51"/>
  <c r="J51"/>
  <c r="I51"/>
  <c r="G51"/>
  <c r="L49"/>
  <c r="J49"/>
  <c r="I49"/>
  <c r="L45"/>
  <c r="J45"/>
  <c r="I45"/>
  <c r="G45"/>
  <c r="L43"/>
  <c r="J43"/>
  <c r="I43"/>
  <c r="G43"/>
  <c r="L40"/>
  <c r="J40"/>
  <c r="I40"/>
  <c r="G40"/>
  <c r="L37"/>
  <c r="J37"/>
  <c r="I37"/>
  <c r="G37"/>
  <c r="L35"/>
  <c r="J35"/>
  <c r="I35"/>
  <c r="G35"/>
  <c r="L33"/>
  <c r="J33"/>
  <c r="I33"/>
  <c r="G33"/>
  <c r="L31"/>
  <c r="J31"/>
  <c r="I31"/>
  <c r="G31"/>
  <c r="L29"/>
  <c r="J29"/>
  <c r="I29"/>
  <c r="G29"/>
  <c r="L27"/>
  <c r="J27"/>
  <c r="I27"/>
  <c r="G27"/>
  <c r="L25"/>
  <c r="J25"/>
  <c r="I25"/>
  <c r="G25"/>
  <c r="L23"/>
  <c r="J23"/>
  <c r="I23"/>
  <c r="G23"/>
  <c r="L21"/>
  <c r="J21"/>
  <c r="I21"/>
  <c r="G21"/>
  <c r="L18"/>
  <c r="J18"/>
  <c r="I18"/>
  <c r="G18"/>
  <c r="L16"/>
  <c r="J16"/>
  <c r="I16"/>
  <c r="G16"/>
  <c r="L14"/>
  <c r="J14"/>
  <c r="I14"/>
  <c r="G14"/>
  <c r="L12"/>
  <c r="J12"/>
  <c r="I12"/>
  <c r="G12"/>
  <c r="A12"/>
  <c r="A14" s="1"/>
  <c r="L10"/>
  <c r="J10"/>
  <c r="I10"/>
  <c r="G10"/>
  <c r="B10"/>
  <c r="B12" l="1"/>
  <c r="A157" i="8"/>
  <c r="B156"/>
  <c r="K135" i="6"/>
  <c r="K164"/>
  <c r="A118" i="8"/>
  <c r="B116"/>
  <c r="B28"/>
  <c r="A30"/>
  <c r="B144"/>
  <c r="A145"/>
  <c r="B143" i="7"/>
  <c r="A144"/>
  <c r="A30"/>
  <c r="B28"/>
  <c r="B155"/>
  <c r="A118"/>
  <c r="B116"/>
  <c r="K79" i="6"/>
  <c r="B109"/>
  <c r="K81"/>
  <c r="K101"/>
  <c r="K151"/>
  <c r="K119"/>
  <c r="K73"/>
  <c r="K59"/>
  <c r="A143"/>
  <c r="B143" s="1"/>
  <c r="K95"/>
  <c r="K150"/>
  <c r="K61"/>
  <c r="K162"/>
  <c r="K163"/>
  <c r="K165"/>
  <c r="K103"/>
  <c r="K97"/>
  <c r="K89"/>
  <c r="K85"/>
  <c r="K77"/>
  <c r="K63"/>
  <c r="B14"/>
  <c r="A16"/>
  <c r="B16" s="1"/>
  <c r="K93"/>
  <c r="K129"/>
  <c r="K133"/>
  <c r="K137"/>
  <c r="K75"/>
  <c r="K149"/>
  <c r="K157"/>
  <c r="K21"/>
  <c r="K99"/>
  <c r="K127"/>
  <c r="K57"/>
  <c r="K53"/>
  <c r="K155"/>
  <c r="K146"/>
  <c r="K148"/>
  <c r="K55"/>
  <c r="K37"/>
  <c r="K158"/>
  <c r="K147"/>
  <c r="K35"/>
  <c r="K33"/>
  <c r="K156"/>
  <c r="K111"/>
  <c r="K27"/>
  <c r="K18"/>
  <c r="K16"/>
  <c r="K12"/>
  <c r="K10"/>
  <c r="I153"/>
  <c r="K154"/>
  <c r="K159"/>
  <c r="K160"/>
  <c r="K161"/>
  <c r="K141"/>
  <c r="I140"/>
  <c r="K145"/>
  <c r="K142"/>
  <c r="J140"/>
  <c r="K144"/>
  <c r="K125"/>
  <c r="K113"/>
  <c r="K117"/>
  <c r="I106"/>
  <c r="C24" i="4" s="1"/>
  <c r="D24" s="1"/>
  <c r="K109" i="6"/>
  <c r="J106"/>
  <c r="C26" i="4" s="1"/>
  <c r="D26" s="1"/>
  <c r="K121" i="6"/>
  <c r="K131"/>
  <c r="K115"/>
  <c r="K123"/>
  <c r="K40"/>
  <c r="K45"/>
  <c r="K71"/>
  <c r="K83"/>
  <c r="K91"/>
  <c r="K29"/>
  <c r="K49"/>
  <c r="K65"/>
  <c r="I9"/>
  <c r="C23" i="4" s="1"/>
  <c r="D23" s="1"/>
  <c r="K69" i="6"/>
  <c r="K87"/>
  <c r="K25"/>
  <c r="K51"/>
  <c r="K23"/>
  <c r="K43"/>
  <c r="K67"/>
  <c r="J9"/>
  <c r="C25" i="4" s="1"/>
  <c r="D25" s="1"/>
  <c r="K31" i="6"/>
  <c r="B111"/>
  <c r="A113"/>
  <c r="K107"/>
  <c r="A156"/>
  <c r="K14"/>
  <c r="K143"/>
  <c r="J153"/>
  <c r="C4" i="4"/>
  <c r="C3"/>
  <c r="D1" i="3" s="1"/>
  <c r="D2" i="7" l="1"/>
  <c r="D2" i="8"/>
  <c r="D1" i="7"/>
  <c r="D1" i="8"/>
  <c r="A18" i="6"/>
  <c r="A21" s="1"/>
  <c r="B157" i="8"/>
  <c r="A158"/>
  <c r="A146"/>
  <c r="B146" s="1"/>
  <c r="B145"/>
  <c r="A32"/>
  <c r="B30"/>
  <c r="A120"/>
  <c r="B118"/>
  <c r="A156" i="7"/>
  <c r="A145"/>
  <c r="B144"/>
  <c r="B118"/>
  <c r="A120"/>
  <c r="A32"/>
  <c r="B30"/>
  <c r="A144" i="6"/>
  <c r="D2" i="3"/>
  <c r="D2" i="6"/>
  <c r="D1"/>
  <c r="K106"/>
  <c r="K153"/>
  <c r="C28" i="4" s="1"/>
  <c r="D28" s="1"/>
  <c r="K140" i="6"/>
  <c r="C27" i="4" s="1"/>
  <c r="D27" s="1"/>
  <c r="J5" i="6"/>
  <c r="K5"/>
  <c r="K9"/>
  <c r="A157"/>
  <c r="B156"/>
  <c r="A115"/>
  <c r="B113"/>
  <c r="L160" i="3"/>
  <c r="J160"/>
  <c r="I160"/>
  <c r="G160"/>
  <c r="L159"/>
  <c r="J159"/>
  <c r="I159"/>
  <c r="G159"/>
  <c r="L158"/>
  <c r="J158"/>
  <c r="I158"/>
  <c r="G158"/>
  <c r="L157"/>
  <c r="J157"/>
  <c r="I157"/>
  <c r="G157"/>
  <c r="L156"/>
  <c r="J156"/>
  <c r="I156"/>
  <c r="G156"/>
  <c r="L155"/>
  <c r="J155"/>
  <c r="I155"/>
  <c r="G155"/>
  <c r="L154"/>
  <c r="J154"/>
  <c r="I154"/>
  <c r="G154"/>
  <c r="L153"/>
  <c r="J153"/>
  <c r="I153"/>
  <c r="G153"/>
  <c r="L152"/>
  <c r="J152"/>
  <c r="I152"/>
  <c r="G152"/>
  <c r="L151"/>
  <c r="J151"/>
  <c r="I151"/>
  <c r="G151"/>
  <c r="L150"/>
  <c r="J150"/>
  <c r="I150"/>
  <c r="G150"/>
  <c r="A150"/>
  <c r="B150" s="1"/>
  <c r="L149"/>
  <c r="J149"/>
  <c r="I149"/>
  <c r="G149"/>
  <c r="B149"/>
  <c r="L146"/>
  <c r="J146"/>
  <c r="I146"/>
  <c r="L145"/>
  <c r="J145"/>
  <c r="I145"/>
  <c r="L144"/>
  <c r="J144"/>
  <c r="I144"/>
  <c r="L143"/>
  <c r="J143"/>
  <c r="I143"/>
  <c r="L142"/>
  <c r="J142"/>
  <c r="I142"/>
  <c r="L141"/>
  <c r="J141"/>
  <c r="I141"/>
  <c r="G141"/>
  <c r="L140"/>
  <c r="J140"/>
  <c r="I140"/>
  <c r="G140"/>
  <c r="L139"/>
  <c r="J139"/>
  <c r="I139"/>
  <c r="G139"/>
  <c r="L138"/>
  <c r="J138"/>
  <c r="I138"/>
  <c r="G138"/>
  <c r="L137"/>
  <c r="J137"/>
  <c r="I137"/>
  <c r="G137"/>
  <c r="A137"/>
  <c r="A138" s="1"/>
  <c r="L136"/>
  <c r="J136"/>
  <c r="I136"/>
  <c r="G136"/>
  <c r="B136"/>
  <c r="L133"/>
  <c r="L132"/>
  <c r="J132"/>
  <c r="I132"/>
  <c r="G132"/>
  <c r="L130"/>
  <c r="J130"/>
  <c r="I130"/>
  <c r="G130"/>
  <c r="L128"/>
  <c r="J128"/>
  <c r="I128"/>
  <c r="G128"/>
  <c r="L126"/>
  <c r="J126"/>
  <c r="I126"/>
  <c r="G126"/>
  <c r="L124"/>
  <c r="J124"/>
  <c r="I124"/>
  <c r="G124"/>
  <c r="L122"/>
  <c r="J122"/>
  <c r="I122"/>
  <c r="G122"/>
  <c r="L120"/>
  <c r="J120"/>
  <c r="I120"/>
  <c r="G120"/>
  <c r="L118"/>
  <c r="J118"/>
  <c r="I118"/>
  <c r="G118"/>
  <c r="L116"/>
  <c r="J116"/>
  <c r="I116"/>
  <c r="G116"/>
  <c r="L114"/>
  <c r="J114"/>
  <c r="I114"/>
  <c r="G114"/>
  <c r="L112"/>
  <c r="J112"/>
  <c r="I112"/>
  <c r="G112"/>
  <c r="L110"/>
  <c r="J110"/>
  <c r="I110"/>
  <c r="G110"/>
  <c r="L108"/>
  <c r="J108"/>
  <c r="I108"/>
  <c r="G108"/>
  <c r="L106"/>
  <c r="J106"/>
  <c r="I106"/>
  <c r="G106"/>
  <c r="L104"/>
  <c r="J104"/>
  <c r="I104"/>
  <c r="G104"/>
  <c r="A104"/>
  <c r="B104" s="1"/>
  <c r="L102"/>
  <c r="J102"/>
  <c r="I102"/>
  <c r="G102"/>
  <c r="B102"/>
  <c r="L98"/>
  <c r="J98"/>
  <c r="I98"/>
  <c r="G98"/>
  <c r="L96"/>
  <c r="J96"/>
  <c r="I96"/>
  <c r="G96"/>
  <c r="L94"/>
  <c r="J94"/>
  <c r="I94"/>
  <c r="G94"/>
  <c r="L92"/>
  <c r="J92"/>
  <c r="I92"/>
  <c r="G92"/>
  <c r="L90"/>
  <c r="J90"/>
  <c r="I90"/>
  <c r="G90"/>
  <c r="L88"/>
  <c r="J88"/>
  <c r="I88"/>
  <c r="G88"/>
  <c r="L86"/>
  <c r="J86"/>
  <c r="I86"/>
  <c r="G86"/>
  <c r="L84"/>
  <c r="J84"/>
  <c r="I84"/>
  <c r="G84"/>
  <c r="L82"/>
  <c r="J82"/>
  <c r="I82"/>
  <c r="G82"/>
  <c r="L80"/>
  <c r="J80"/>
  <c r="I80"/>
  <c r="G80"/>
  <c r="L78"/>
  <c r="J78"/>
  <c r="I78"/>
  <c r="L76"/>
  <c r="J76"/>
  <c r="I76"/>
  <c r="L74"/>
  <c r="J74"/>
  <c r="I74"/>
  <c r="L72"/>
  <c r="J72"/>
  <c r="I72"/>
  <c r="L70"/>
  <c r="J70"/>
  <c r="I70"/>
  <c r="L68"/>
  <c r="J68"/>
  <c r="I68"/>
  <c r="L66"/>
  <c r="J66"/>
  <c r="I66"/>
  <c r="L64"/>
  <c r="J64"/>
  <c r="I64"/>
  <c r="L62"/>
  <c r="J62"/>
  <c r="I62"/>
  <c r="L60"/>
  <c r="J60"/>
  <c r="I60"/>
  <c r="L58"/>
  <c r="J58"/>
  <c r="I58"/>
  <c r="L56"/>
  <c r="J56"/>
  <c r="I56"/>
  <c r="L54"/>
  <c r="J54"/>
  <c r="I54"/>
  <c r="L52"/>
  <c r="J52"/>
  <c r="I52"/>
  <c r="L50"/>
  <c r="J50"/>
  <c r="I50"/>
  <c r="L48"/>
  <c r="J48"/>
  <c r="I48"/>
  <c r="L46"/>
  <c r="J46"/>
  <c r="I46"/>
  <c r="L44"/>
  <c r="J44"/>
  <c r="I44"/>
  <c r="L42"/>
  <c r="J42"/>
  <c r="I42"/>
  <c r="L40"/>
  <c r="J40"/>
  <c r="I40"/>
  <c r="L38"/>
  <c r="J38"/>
  <c r="I38"/>
  <c r="L36"/>
  <c r="J36"/>
  <c r="I36"/>
  <c r="L34"/>
  <c r="J34"/>
  <c r="I34"/>
  <c r="L32"/>
  <c r="J32"/>
  <c r="I32"/>
  <c r="L30"/>
  <c r="J30"/>
  <c r="I30"/>
  <c r="L28"/>
  <c r="J28"/>
  <c r="I28"/>
  <c r="L26"/>
  <c r="J26"/>
  <c r="I26"/>
  <c r="L24"/>
  <c r="J24"/>
  <c r="I24"/>
  <c r="G24"/>
  <c r="L22"/>
  <c r="J22"/>
  <c r="I22"/>
  <c r="G22"/>
  <c r="L20"/>
  <c r="J20"/>
  <c r="I20"/>
  <c r="L18"/>
  <c r="J18"/>
  <c r="I18"/>
  <c r="L16"/>
  <c r="J16"/>
  <c r="I16"/>
  <c r="G16"/>
  <c r="L14"/>
  <c r="J14"/>
  <c r="I14"/>
  <c r="G14"/>
  <c r="L12"/>
  <c r="J12"/>
  <c r="I12"/>
  <c r="G12"/>
  <c r="A12"/>
  <c r="B12" s="1"/>
  <c r="L10"/>
  <c r="J10"/>
  <c r="I10"/>
  <c r="G10"/>
  <c r="B10"/>
  <c r="G23" i="1"/>
  <c r="G18"/>
  <c r="D18"/>
  <c r="G17"/>
  <c r="D17"/>
  <c r="G16"/>
  <c r="D16"/>
  <c r="G15"/>
  <c r="D15"/>
  <c r="C9"/>
  <c r="G7"/>
  <c r="B18" i="6" l="1"/>
  <c r="A159" i="8"/>
  <c r="B158"/>
  <c r="B120"/>
  <c r="A122"/>
  <c r="A34"/>
  <c r="B32"/>
  <c r="A34" i="7"/>
  <c r="B32"/>
  <c r="A122"/>
  <c r="B120"/>
  <c r="A146"/>
  <c r="B146" s="1"/>
  <c r="B145"/>
  <c r="B156"/>
  <c r="A157"/>
  <c r="B144" i="6"/>
  <c r="A145"/>
  <c r="D29" i="4"/>
  <c r="J4" i="6"/>
  <c r="G22" i="1"/>
  <c r="C29" i="4"/>
  <c r="B21" i="6"/>
  <c r="A23"/>
  <c r="A117"/>
  <c r="B115"/>
  <c r="A158"/>
  <c r="B157"/>
  <c r="K143" i="3"/>
  <c r="K146"/>
  <c r="K141"/>
  <c r="K84"/>
  <c r="K132"/>
  <c r="K158"/>
  <c r="K26"/>
  <c r="K30"/>
  <c r="K58"/>
  <c r="K62"/>
  <c r="K70"/>
  <c r="K157"/>
  <c r="K151"/>
  <c r="K150"/>
  <c r="K152"/>
  <c r="I135"/>
  <c r="K56"/>
  <c r="K72"/>
  <c r="K88"/>
  <c r="K12"/>
  <c r="K20"/>
  <c r="K28"/>
  <c r="K32"/>
  <c r="K36"/>
  <c r="K40"/>
  <c r="K44"/>
  <c r="K48"/>
  <c r="K52"/>
  <c r="K110"/>
  <c r="K124"/>
  <c r="K128"/>
  <c r="K104"/>
  <c r="I101"/>
  <c r="K122"/>
  <c r="K90"/>
  <c r="K94"/>
  <c r="K126"/>
  <c r="K153"/>
  <c r="K155"/>
  <c r="A14"/>
  <c r="B14" s="1"/>
  <c r="K24"/>
  <c r="K64"/>
  <c r="K68"/>
  <c r="K108"/>
  <c r="K112"/>
  <c r="K116"/>
  <c r="J9"/>
  <c r="C11" i="4" s="1"/>
  <c r="K14" i="3"/>
  <c r="K76"/>
  <c r="K96"/>
  <c r="K140"/>
  <c r="B137"/>
  <c r="K50"/>
  <c r="K106"/>
  <c r="K159"/>
  <c r="K74"/>
  <c r="K78"/>
  <c r="K66"/>
  <c r="I9"/>
  <c r="K54"/>
  <c r="J135"/>
  <c r="J148"/>
  <c r="J101"/>
  <c r="A106"/>
  <c r="B106" s="1"/>
  <c r="K120"/>
  <c r="K138"/>
  <c r="K144"/>
  <c r="K18"/>
  <c r="K22"/>
  <c r="K82"/>
  <c r="K86"/>
  <c r="K142"/>
  <c r="K156"/>
  <c r="K92"/>
  <c r="K34"/>
  <c r="K38"/>
  <c r="K60"/>
  <c r="K98"/>
  <c r="K114"/>
  <c r="K118"/>
  <c r="K145"/>
  <c r="K160"/>
  <c r="K16"/>
  <c r="K42"/>
  <c r="K46"/>
  <c r="K80"/>
  <c r="K130"/>
  <c r="K137"/>
  <c r="K139"/>
  <c r="I148"/>
  <c r="K154"/>
  <c r="B138"/>
  <c r="A139"/>
  <c r="K149"/>
  <c r="K102"/>
  <c r="A151"/>
  <c r="K10"/>
  <c r="K136"/>
  <c r="B159" i="8" l="1"/>
  <c r="A160"/>
  <c r="B122"/>
  <c r="A124"/>
  <c r="B34"/>
  <c r="A36"/>
  <c r="A36" i="7"/>
  <c r="B34"/>
  <c r="B157"/>
  <c r="A158"/>
  <c r="B122"/>
  <c r="A124"/>
  <c r="A146" i="6"/>
  <c r="B145"/>
  <c r="C12" i="4"/>
  <c r="D12" s="1"/>
  <c r="A108" i="3"/>
  <c r="B108" s="1"/>
  <c r="C10" i="4"/>
  <c r="D10" s="1"/>
  <c r="B158" i="6"/>
  <c r="A159"/>
  <c r="B117"/>
  <c r="A119"/>
  <c r="B23"/>
  <c r="A25"/>
  <c r="D11" i="4"/>
  <c r="K5" i="3"/>
  <c r="C9" i="4"/>
  <c r="D9" s="1"/>
  <c r="J5" i="3"/>
  <c r="K101"/>
  <c r="A16"/>
  <c r="B16" s="1"/>
  <c r="K148"/>
  <c r="K135"/>
  <c r="C13" i="4" s="1"/>
  <c r="K9" i="3"/>
  <c r="B139"/>
  <c r="A140"/>
  <c r="B151"/>
  <c r="A152"/>
  <c r="F30" i="1" l="1"/>
  <c r="F31" s="1"/>
  <c r="B160" i="8"/>
  <c r="A161"/>
  <c r="B161" s="1"/>
  <c r="B36"/>
  <c r="A38"/>
  <c r="B124"/>
  <c r="A126"/>
  <c r="B124" i="7"/>
  <c r="A126"/>
  <c r="B158"/>
  <c r="A159"/>
  <c r="B36"/>
  <c r="A38"/>
  <c r="A147" i="6"/>
  <c r="B146"/>
  <c r="A110" i="3"/>
  <c r="B110" s="1"/>
  <c r="C14" i="4"/>
  <c r="D14" s="1"/>
  <c r="A121" i="6"/>
  <c r="B119"/>
  <c r="B159"/>
  <c r="A27"/>
  <c r="B25"/>
  <c r="A18" i="3"/>
  <c r="B18" s="1"/>
  <c r="D13" i="4"/>
  <c r="J4" i="3"/>
  <c r="B140"/>
  <c r="A141"/>
  <c r="B152"/>
  <c r="A153"/>
  <c r="F32" i="1" l="1"/>
  <c r="F33" s="1"/>
  <c r="F34" s="1"/>
  <c r="C15" i="4"/>
  <c r="B38" i="8"/>
  <c r="A40"/>
  <c r="A128"/>
  <c r="B126"/>
  <c r="B159" i="7"/>
  <c r="A160"/>
  <c r="B160" s="1"/>
  <c r="B126"/>
  <c r="A128"/>
  <c r="B38"/>
  <c r="A40"/>
  <c r="A112" i="3"/>
  <c r="A114" s="1"/>
  <c r="B147" i="6"/>
  <c r="A148"/>
  <c r="D15" i="4"/>
  <c r="A123" i="6"/>
  <c r="B121"/>
  <c r="B27"/>
  <c r="A29"/>
  <c r="A160"/>
  <c r="A20" i="3"/>
  <c r="B20" s="1"/>
  <c r="B141"/>
  <c r="A142"/>
  <c r="A154"/>
  <c r="B153"/>
  <c r="B40" i="8" l="1"/>
  <c r="A42"/>
  <c r="B128"/>
  <c r="A130"/>
  <c r="B128" i="7"/>
  <c r="A130"/>
  <c r="B40"/>
  <c r="A42"/>
  <c r="B112" i="3"/>
  <c r="A149" i="6"/>
  <c r="B148"/>
  <c r="B160"/>
  <c r="A161"/>
  <c r="A31"/>
  <c r="B29"/>
  <c r="B123"/>
  <c r="A125"/>
  <c r="A22" i="3"/>
  <c r="B22" s="1"/>
  <c r="B142"/>
  <c r="A143"/>
  <c r="A155"/>
  <c r="B154"/>
  <c r="A116"/>
  <c r="B114"/>
  <c r="A132" i="8" l="1"/>
  <c r="B132" s="1"/>
  <c r="B130"/>
  <c r="B42"/>
  <c r="A44"/>
  <c r="B42" i="7"/>
  <c r="A44"/>
  <c r="A132"/>
  <c r="B132" s="1"/>
  <c r="B130"/>
  <c r="A150" i="6"/>
  <c r="B149"/>
  <c r="B161"/>
  <c r="A162"/>
  <c r="B125"/>
  <c r="A127"/>
  <c r="A33"/>
  <c r="B31"/>
  <c r="A24" i="3"/>
  <c r="A26" s="1"/>
  <c r="B155"/>
  <c r="B143"/>
  <c r="A144"/>
  <c r="B116"/>
  <c r="A118"/>
  <c r="B44" i="8" l="1"/>
  <c r="A46"/>
  <c r="B44" i="7"/>
  <c r="A46"/>
  <c r="A151" i="6"/>
  <c r="B151" s="1"/>
  <c r="B150"/>
  <c r="B33"/>
  <c r="A35"/>
  <c r="B127"/>
  <c r="A129"/>
  <c r="B162"/>
  <c r="A163"/>
  <c r="B24" i="3"/>
  <c r="A28"/>
  <c r="B26"/>
  <c r="A145"/>
  <c r="B144"/>
  <c r="B118"/>
  <c r="A120"/>
  <c r="A156"/>
  <c r="A48" i="8" l="1"/>
  <c r="B46"/>
  <c r="A48" i="7"/>
  <c r="B46"/>
  <c r="B163" i="6"/>
  <c r="A164"/>
  <c r="B129"/>
  <c r="A131"/>
  <c r="B35"/>
  <c r="A37"/>
  <c r="B156" i="3"/>
  <c r="A157"/>
  <c r="B120"/>
  <c r="A122"/>
  <c r="B145"/>
  <c r="A146"/>
  <c r="B146" s="1"/>
  <c r="A30"/>
  <c r="B28"/>
  <c r="B48" i="8" l="1"/>
  <c r="A50"/>
  <c r="A50" i="7"/>
  <c r="B48"/>
  <c r="A133" i="6"/>
  <c r="B131"/>
  <c r="A165"/>
  <c r="B165" s="1"/>
  <c r="B164"/>
  <c r="B37"/>
  <c r="A40"/>
  <c r="B30" i="3"/>
  <c r="A32"/>
  <c r="B122"/>
  <c r="A124"/>
  <c r="B157"/>
  <c r="A158"/>
  <c r="A52" i="8" l="1"/>
  <c r="B50"/>
  <c r="B50" i="7"/>
  <c r="A52"/>
  <c r="B133" i="6"/>
  <c r="A135"/>
  <c r="B40"/>
  <c r="A43"/>
  <c r="B158" i="3"/>
  <c r="A159"/>
  <c r="B124"/>
  <c r="A126"/>
  <c r="B32"/>
  <c r="A34"/>
  <c r="B52" i="8" l="1"/>
  <c r="A54"/>
  <c r="B52" i="7"/>
  <c r="A54"/>
  <c r="A137" i="6"/>
  <c r="B137" s="1"/>
  <c r="B135"/>
  <c r="A45"/>
  <c r="B43"/>
  <c r="A128" i="3"/>
  <c r="B126"/>
  <c r="B34"/>
  <c r="A36"/>
  <c r="A160"/>
  <c r="B160" s="1"/>
  <c r="B159"/>
  <c r="A56" i="8" l="1"/>
  <c r="B54"/>
  <c r="A56" i="7"/>
  <c r="B54"/>
  <c r="B45" i="6"/>
  <c r="A49"/>
  <c r="B36" i="3"/>
  <c r="A38"/>
  <c r="A130"/>
  <c r="B128"/>
  <c r="B56" i="8" l="1"/>
  <c r="A58"/>
  <c r="B56" i="7"/>
  <c r="A58"/>
  <c r="A51" i="6"/>
  <c r="B49"/>
  <c r="A132" i="3"/>
  <c r="B132" s="1"/>
  <c r="B130"/>
  <c r="B38"/>
  <c r="A40"/>
  <c r="B58" i="8" l="1"/>
  <c r="A60"/>
  <c r="B58" i="7"/>
  <c r="A60"/>
  <c r="A53" i="6"/>
  <c r="B51"/>
  <c r="A42" i="3"/>
  <c r="B40"/>
  <c r="B60" i="8" l="1"/>
  <c r="A62"/>
  <c r="B60" i="7"/>
  <c r="A62"/>
  <c r="B53" i="6"/>
  <c r="A55"/>
  <c r="A44" i="3"/>
  <c r="B42"/>
  <c r="A64" i="8" l="1"/>
  <c r="B62"/>
  <c r="A64" i="7"/>
  <c r="B62"/>
  <c r="B55" i="6"/>
  <c r="A57"/>
  <c r="A46" i="3"/>
  <c r="B44"/>
  <c r="B64" i="8" l="1"/>
  <c r="A66"/>
  <c r="A66" i="7"/>
  <c r="B64"/>
  <c r="B57" i="6"/>
  <c r="A59"/>
  <c r="B46" i="3"/>
  <c r="A48"/>
  <c r="B66" i="8" l="1"/>
  <c r="A68"/>
  <c r="B66" i="7"/>
  <c r="A68"/>
  <c r="A61" i="6"/>
  <c r="B59"/>
  <c r="B48" i="3"/>
  <c r="A50"/>
  <c r="B68" i="8" l="1"/>
  <c r="A70"/>
  <c r="B68" i="7"/>
  <c r="A70"/>
  <c r="A63" i="6"/>
  <c r="B61"/>
  <c r="B50" i="3"/>
  <c r="A52"/>
  <c r="B70" i="8" l="1"/>
  <c r="A72"/>
  <c r="A72" i="7"/>
  <c r="B70"/>
  <c r="A65" i="6"/>
  <c r="B63"/>
  <c r="B52" i="3"/>
  <c r="A54"/>
  <c r="B72" i="8" l="1"/>
  <c r="A74"/>
  <c r="B72" i="7"/>
  <c r="A74"/>
  <c r="A67" i="6"/>
  <c r="B65"/>
  <c r="B54" i="3"/>
  <c r="A56"/>
  <c r="B74" i="8" l="1"/>
  <c r="A76"/>
  <c r="B74" i="7"/>
  <c r="A76"/>
  <c r="A69" i="6"/>
  <c r="B67"/>
  <c r="B56" i="3"/>
  <c r="A58"/>
  <c r="B76" i="8" l="1"/>
  <c r="A78"/>
  <c r="B76" i="7"/>
  <c r="A78"/>
  <c r="B69" i="6"/>
  <c r="A71"/>
  <c r="A60" i="3"/>
  <c r="B58"/>
  <c r="A80" i="8" l="1"/>
  <c r="B78"/>
  <c r="A80" i="7"/>
  <c r="B78"/>
  <c r="B71" i="6"/>
  <c r="A73"/>
  <c r="A62" i="3"/>
  <c r="B60"/>
  <c r="A82" i="8" l="1"/>
  <c r="B80"/>
  <c r="A82" i="7"/>
  <c r="B80"/>
  <c r="B73" i="6"/>
  <c r="A75"/>
  <c r="B62" i="3"/>
  <c r="A64"/>
  <c r="B82" i="8" l="1"/>
  <c r="A84"/>
  <c r="A84" i="7"/>
  <c r="B82"/>
  <c r="B75" i="6"/>
  <c r="A77"/>
  <c r="B64" i="3"/>
  <c r="A66"/>
  <c r="B84" i="8" l="1"/>
  <c r="A86"/>
  <c r="B84" i="7"/>
  <c r="A86"/>
  <c r="B77" i="6"/>
  <c r="A79"/>
  <c r="B66" i="3"/>
  <c r="A68"/>
  <c r="B86" i="8" l="1"/>
  <c r="A88"/>
  <c r="B86" i="7"/>
  <c r="A88"/>
  <c r="B79" i="6"/>
  <c r="A81"/>
  <c r="B68" i="3"/>
  <c r="A70"/>
  <c r="B88" i="8" l="1"/>
  <c r="A90"/>
  <c r="B88" i="7"/>
  <c r="A90"/>
  <c r="A83" i="6"/>
  <c r="B81"/>
  <c r="B70" i="3"/>
  <c r="A72"/>
  <c r="B90" i="8" l="1"/>
  <c r="A92"/>
  <c r="B90" i="7"/>
  <c r="A92"/>
  <c r="A85" i="6"/>
  <c r="B83"/>
  <c r="A74" i="3"/>
  <c r="B72"/>
  <c r="A94" i="8" l="1"/>
  <c r="B92"/>
  <c r="B92" i="7"/>
  <c r="A94"/>
  <c r="B85" i="6"/>
  <c r="A87"/>
  <c r="A76" i="3"/>
  <c r="B74"/>
  <c r="A96" i="8" l="1"/>
  <c r="B94"/>
  <c r="A96" i="7"/>
  <c r="B94"/>
  <c r="B87" i="6"/>
  <c r="A89"/>
  <c r="A78" i="3"/>
  <c r="B76"/>
  <c r="A98" i="8" l="1"/>
  <c r="B98" s="1"/>
  <c r="B96"/>
  <c r="A98" i="7"/>
  <c r="B98" s="1"/>
  <c r="B96"/>
  <c r="B89" i="6"/>
  <c r="A91"/>
  <c r="B78" i="3"/>
  <c r="A80"/>
  <c r="B91" i="6" l="1"/>
  <c r="A93"/>
  <c r="B80" i="3"/>
  <c r="A82"/>
  <c r="A95" i="6" l="1"/>
  <c r="B93"/>
  <c r="B82" i="3"/>
  <c r="A84"/>
  <c r="B95" i="6" l="1"/>
  <c r="A97"/>
  <c r="B84" i="3"/>
  <c r="A86"/>
  <c r="A99" i="6" l="1"/>
  <c r="B97"/>
  <c r="B86" i="3"/>
  <c r="A88"/>
  <c r="A101" i="6" l="1"/>
  <c r="B99"/>
  <c r="B88" i="3"/>
  <c r="A90"/>
  <c r="B101" i="6" l="1"/>
  <c r="A103"/>
  <c r="B103" s="1"/>
  <c r="A92" i="3"/>
  <c r="B90"/>
  <c r="A94" l="1"/>
  <c r="B92"/>
  <c r="B94" l="1"/>
  <c r="A96"/>
  <c r="B96" l="1"/>
  <c r="A98"/>
  <c r="B98" s="1"/>
</calcChain>
</file>

<file path=xl/sharedStrings.xml><?xml version="1.0" encoding="utf-8"?>
<sst xmlns="http://schemas.openxmlformats.org/spreadsheetml/2006/main" count="1006" uniqueCount="241">
  <si>
    <t>POLOŽKOVÝ ROZPOČET</t>
  </si>
  <si>
    <t>Rozpočet</t>
  </si>
  <si>
    <t xml:space="preserve">JKSO </t>
  </si>
  <si>
    <t>Objekt</t>
  </si>
  <si>
    <t xml:space="preserve">SKP </t>
  </si>
  <si>
    <t>Měrná jednotka</t>
  </si>
  <si>
    <t>Stavba</t>
  </si>
  <si>
    <t>Název stavby</t>
  </si>
  <si>
    <t>Počet jednotek</t>
  </si>
  <si>
    <t>Náklady na m.j.</t>
  </si>
  <si>
    <t>Projektant</t>
  </si>
  <si>
    <t>Michal Raška</t>
  </si>
  <si>
    <t>Typ rozpočtu</t>
  </si>
  <si>
    <t>DPS</t>
  </si>
  <si>
    <t>Zpracovatel projektu</t>
  </si>
  <si>
    <t>Objednatel</t>
  </si>
  <si>
    <t>Dodavatel</t>
  </si>
  <si>
    <t>x</t>
  </si>
  <si>
    <t xml:space="preserve">Zakázkové číslo </t>
  </si>
  <si>
    <t>Rozpočtoval</t>
  </si>
  <si>
    <t>Počet listů</t>
  </si>
  <si>
    <t>ROZPOČTOVÉ NÁKLADY</t>
  </si>
  <si>
    <t>Základní rozpočtové náklady</t>
  </si>
  <si>
    <t>Ostatní rozpočtové náklady</t>
  </si>
  <si>
    <t>Ostatní náklady neuvedené</t>
  </si>
  <si>
    <t>Ostatní náklady celkem</t>
  </si>
  <si>
    <t>Vypracoval</t>
  </si>
  <si>
    <t>Za zhotovitele</t>
  </si>
  <si>
    <t>Za objednatele</t>
  </si>
  <si>
    <t>Jméno :</t>
  </si>
  <si>
    <t>Datum :</t>
  </si>
  <si>
    <t>Podpis :</t>
  </si>
  <si>
    <t>Podpis:</t>
  </si>
  <si>
    <t>Základ pro DPH</t>
  </si>
  <si>
    <t>Materiál</t>
  </si>
  <si>
    <t>DPH</t>
  </si>
  <si>
    <t xml:space="preserve">% </t>
  </si>
  <si>
    <t>Montáž</t>
  </si>
  <si>
    <t>CENA ZA OBJEKT CELKEM</t>
  </si>
  <si>
    <t>Poznámka :</t>
  </si>
  <si>
    <r>
      <t xml:space="preserve"> </t>
    </r>
    <r>
      <rPr>
        <b/>
        <sz val="11"/>
        <color indexed="10"/>
        <rFont val="Arial CE"/>
        <charset val="238"/>
      </rPr>
      <t xml:space="preserve">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r>
  </si>
  <si>
    <t>Stavba :</t>
  </si>
  <si>
    <t>Objekt :</t>
  </si>
  <si>
    <t>Dodávka</t>
  </si>
  <si>
    <t xml:space="preserve"> 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</si>
  <si>
    <t>Rozpočet:</t>
  </si>
  <si>
    <t>Objekt:</t>
  </si>
  <si>
    <t>Pozn.:</t>
  </si>
  <si>
    <t>CENA CELKEM</t>
  </si>
  <si>
    <t>DODÁVKA / MONTÁŽ  -  CENA CELKEM</t>
  </si>
  <si>
    <t>P.č.</t>
  </si>
  <si>
    <t>Číslo položky</t>
  </si>
  <si>
    <t>Název položky</t>
  </si>
  <si>
    <t>MJ</t>
  </si>
  <si>
    <t>Cena za jednotku</t>
  </si>
  <si>
    <t>Množství</t>
  </si>
  <si>
    <t>Cena za položku</t>
  </si>
  <si>
    <t>Celkem</t>
  </si>
  <si>
    <t>Díl:</t>
  </si>
  <si>
    <t>1</t>
  </si>
  <si>
    <t>NZS - Technologie</t>
  </si>
  <si>
    <t>Cena za díl:</t>
  </si>
  <si>
    <t>ks</t>
  </si>
  <si>
    <t>NZS_TS</t>
  </si>
  <si>
    <t>m</t>
  </si>
  <si>
    <t>Přepěťová ochrana s integrovaným odrušovacím VF filtrem pro ochranu řídících systémů MaR, EZS a EPS proti pulsnímu přepětí a VF rušení. Jmenovité napětí 230VAC, zatěžovací proud 6A, montáž na DIN lištu, optická signalizace poruchy.</t>
  </si>
  <si>
    <t>2</t>
  </si>
  <si>
    <t>Kabeláž</t>
  </si>
  <si>
    <t>Bezhalogenové tuhé trubky</t>
  </si>
  <si>
    <t>Lišta bezhalogenová</t>
  </si>
  <si>
    <t>kpl</t>
  </si>
  <si>
    <t>3</t>
  </si>
  <si>
    <t xml:space="preserve">Instalační práce </t>
  </si>
  <si>
    <t>Průrazy stěnou a opětné utěsnění</t>
  </si>
  <si>
    <t>Protipožární  ucpávky, tmel Intumex, Hilti apod.</t>
  </si>
  <si>
    <t>4</t>
  </si>
  <si>
    <t>Ostatní</t>
  </si>
  <si>
    <t>Komplexní zkoušky</t>
  </si>
  <si>
    <t>hod.</t>
  </si>
  <si>
    <t>Příprava na montáž, prověření prostorů instalace, konzultace s uživatelem</t>
  </si>
  <si>
    <t>Práce technika / specialisty - konfigurace / programování systému</t>
  </si>
  <si>
    <t>Souhrnný rozpočet - Rekapitulace</t>
  </si>
  <si>
    <t>Rekapitulace</t>
  </si>
  <si>
    <t>Systém:</t>
  </si>
  <si>
    <t>Popis</t>
  </si>
  <si>
    <t>1. etapa - cena (bez DPH)</t>
  </si>
  <si>
    <t>Cena celkem (bez DPH)</t>
  </si>
  <si>
    <t>Dodávka - technologie</t>
  </si>
  <si>
    <t>Dodávka - instalační materiál</t>
  </si>
  <si>
    <t>Montáž - technologie</t>
  </si>
  <si>
    <t>Montáž - instalační materiál</t>
  </si>
  <si>
    <t>Instalační práce</t>
  </si>
  <si>
    <t>CYA 6 - Drát 6mm, zeleno žlutý</t>
  </si>
  <si>
    <t>kpl.</t>
  </si>
  <si>
    <t>Ostatní stavební přípomoce</t>
  </si>
  <si>
    <t xml:space="preserve">Připojení na napájení 230V do Rnn </t>
  </si>
  <si>
    <t>Měření  kabeláže s protokolem na CD</t>
  </si>
  <si>
    <t>Programování ústředny</t>
  </si>
  <si>
    <t>Dokumentace skutečného provedení</t>
  </si>
  <si>
    <t>Revize</t>
  </si>
  <si>
    <t>Uvedení do provozu (FZ po montáži, proškolení, zkušební provoz)</t>
  </si>
  <si>
    <t>SW práce</t>
  </si>
  <si>
    <t>Ovládací a programovací LCD klávesnice, 2 řádkový displej, 16 znaků na řádek, česká verze.</t>
  </si>
  <si>
    <t xml:space="preserve">Koncentrátor 8 zón + 4 PGM výstupy v plastovém krytu se sabotážním kontaktem </t>
  </si>
  <si>
    <t xml:space="preserve">Kombinovaná jednopólová hrubá a jemná přepěťová ochrana pro sdělovací, datová vedení a komunikační rozhraní MaR, EZS a EPS před pulsním přepětím. </t>
  </si>
  <si>
    <t>PZTS</t>
  </si>
  <si>
    <t>PIR detektor se zrcadlovou optikou a dosahem 15m</t>
  </si>
  <si>
    <t>PRESTIGE MR</t>
  </si>
  <si>
    <t>MK7</t>
  </si>
  <si>
    <t>G8P</t>
  </si>
  <si>
    <t>Nezálohovaná plastová vnitřní siréna 110dB/1m s červeným majákem</t>
  </si>
  <si>
    <t>SA913F</t>
  </si>
  <si>
    <t>DA-275 DF 6</t>
  </si>
  <si>
    <t>DM-006/1 R DJ</t>
  </si>
  <si>
    <t>Jistič 6A/B/1</t>
  </si>
  <si>
    <t>El. otvírač - 12Vss/120mA,4mm nastavitelná střelka,krátká lišta, 12 VDC 412</t>
  </si>
  <si>
    <t>FERMAX50/2958</t>
  </si>
  <si>
    <t>Sdělovací nízkofrekvenční kabel stíněný hliníkovou folií, počet vodičů 6, průměr vodičů 0,5 mm, průměr kabelu 4,0 mm, provedení pevné jádro (drát), jednotlivé vodiče jsou barevně odlišeny.</t>
  </si>
  <si>
    <t>W6X22D</t>
  </si>
  <si>
    <t>Napájecí kabel 3x1,5mm</t>
  </si>
  <si>
    <t xml:space="preserve">Kabel UTP </t>
  </si>
  <si>
    <t>Drobný instalační a upevňovací materiál</t>
  </si>
  <si>
    <t>19" polička s perforací 1U/750mm, max. nosnost 40kg</t>
  </si>
  <si>
    <t>Rozvodný panel ACAR 5x 230V včetně vany 2U v černé barvě</t>
  </si>
  <si>
    <t>Osvětlovací jednotka 1U halogenová 288 lm</t>
  </si>
  <si>
    <t>Vyvazovací háček 40x40</t>
  </si>
  <si>
    <t>Zaslepovací jednotka 1U</t>
  </si>
  <si>
    <t>Spojovací materiál sada 4x šroub, podložka, matice M6</t>
  </si>
  <si>
    <t>Sada koleček 2ks s brzdou a 2ks bez brzd</t>
  </si>
  <si>
    <t xml:space="preserve">Modulární neosazený patch panel Solarix 24 portů STP černý 1U SX24M-0-STP-BK
</t>
  </si>
  <si>
    <t>Patch kabel CAT6A SFTP PVC 1,5m</t>
  </si>
  <si>
    <t>CYA6 ZŽ</t>
  </si>
  <si>
    <t>LHD 20X20HF_HD</t>
  </si>
  <si>
    <t>Ohebná trubka</t>
  </si>
  <si>
    <t>Elektroinstalační PVC kanál</t>
  </si>
  <si>
    <t>Poplachový zabezpečovací a tísňový systém - PZTS</t>
  </si>
  <si>
    <t>Strukturovaná kabeláž - SK</t>
  </si>
  <si>
    <t>SK</t>
  </si>
  <si>
    <t>SLP</t>
  </si>
  <si>
    <t>WiFi Access point - přenosová rychlost až 1,3 Gbps na 5Ghz a 400 Mbps na 2,4Ghz</t>
  </si>
  <si>
    <t>Detektor tříštění skla s dosahem až 7,6m i pro skla s fóliemi</t>
  </si>
  <si>
    <t>FG1625TAS</t>
  </si>
  <si>
    <t>Lišta hranatá 15x10</t>
  </si>
  <si>
    <t>Lišta hranatá 20x10</t>
  </si>
  <si>
    <t>Elektrická požární signalizace - EPS</t>
  </si>
  <si>
    <t>Požární hlásič optický</t>
  </si>
  <si>
    <t>Standardní patice k požírním hlásičům</t>
  </si>
  <si>
    <t>Požární tlačítkový hlásič</t>
  </si>
  <si>
    <t>Jistič 6A</t>
  </si>
  <si>
    <t>Kombinovaná jednopólová hrubá a jemná přepěťová ochrana pro sdělovací, datová vedení a komunikační rozhraní MaR, EZS a EPS před pulsním přepětím. Zatežovací proud 2A.</t>
  </si>
  <si>
    <t>DM-006/1-RS</t>
  </si>
  <si>
    <t>Hnědý stíněný kabel 2x2x0,8 PH120-R dle ZP-27/2008, B2caS1D0 dle PrEN 50399:07</t>
  </si>
  <si>
    <t>PRAFlaGuard 2x2x0.8</t>
  </si>
  <si>
    <t>Tuhá hrdlovaná trubka s nízkou mechanickou odolností</t>
  </si>
  <si>
    <t xml:space="preserve"> 1516E HA</t>
  </si>
  <si>
    <t>Hnědý kabel PRAFlaDur-J 3x1,5 RE P60-R</t>
  </si>
  <si>
    <t>PRAFlaDur 3x1.5</t>
  </si>
  <si>
    <t xml:space="preserve">J-Y(st)Y 1x2x0.8 </t>
  </si>
  <si>
    <t>Kabelové štítky</t>
  </si>
  <si>
    <t>Příchytka 1-stranná 8mm, balení 100ks</t>
  </si>
  <si>
    <t>KOPOS PRICHYTKA 8mm</t>
  </si>
  <si>
    <t>Adresace,SW,revize,uvedení systému do provozu</t>
  </si>
  <si>
    <t>EPS</t>
  </si>
  <si>
    <t>Tísňové NC tlačítko výklopné bez paměti poplachu a indikační LED diody</t>
  </si>
  <si>
    <t>S3045</t>
  </si>
  <si>
    <t>Plastová nízká propojovací krabice, 7+1 pájecích svorek</t>
  </si>
  <si>
    <t>RKZ 111</t>
  </si>
  <si>
    <t>Řídící modul v kovovém krytu pro připojení dvou bezkontaktních čteček</t>
  </si>
  <si>
    <t>MAXM2000</t>
  </si>
  <si>
    <t>Čtečka Mifare Accentic s výstupem Wiegand 26 bitů</t>
  </si>
  <si>
    <t>026422.87</t>
  </si>
  <si>
    <t>Magnetický kontakt povrchový</t>
  </si>
  <si>
    <t>MG kontakt čtyřdrátový s hliníkovou fólií a pracovní mezerou 15mm</t>
  </si>
  <si>
    <t>Akumulátor 12V / 18Ah se šroubovými svorkami M5 a životností až 3 roky</t>
  </si>
  <si>
    <t>UT12180</t>
  </si>
  <si>
    <t>Spínaný zdroj v kovovém krytu 13,8Vss/2,5A s funkcí ViP, prostor pro AKU 18Ah</t>
  </si>
  <si>
    <t>PSV1225-18</t>
  </si>
  <si>
    <t>Magistrát města Frýdek-Místek</t>
  </si>
  <si>
    <t xml:space="preserve">Statutární město Frýdek-Místek
Radniční 1148, 738 01 Frýdek-Místek 
</t>
  </si>
  <si>
    <t xml:space="preserve">Rekonstrukce prostor Komerční banky a Přilehlých prostor v 1.NP v objektu Radniční 1148
</t>
  </si>
  <si>
    <t>MHG 262</t>
  </si>
  <si>
    <t>Hlásič multisenzorový interaktivní</t>
  </si>
  <si>
    <t>MHG 862</t>
  </si>
  <si>
    <t>MHY 734</t>
  </si>
  <si>
    <t>MHA 142</t>
  </si>
  <si>
    <t>Deska linková, 2 izolované kruhové linky, max. 256 adres</t>
  </si>
  <si>
    <t>DLI-1</t>
  </si>
  <si>
    <t>Deska master, pro síťování ústředen a tabel, až 16 zařízení typu master</t>
  </si>
  <si>
    <t>DMA-1</t>
  </si>
  <si>
    <t>Deska periferií, pro připojení nadstavby, ZDP, OPPO</t>
  </si>
  <si>
    <t>DPE-1</t>
  </si>
  <si>
    <t>Deska vstupně/výstupní, 8xIN, 8xOUT (hlídaný relé. výstup)</t>
  </si>
  <si>
    <t>DVV-5</t>
  </si>
  <si>
    <t>EN54-3 červená siréna s doplňkovou červenou opt. signalizací, vysoká patice</t>
  </si>
  <si>
    <t>ROLPSB/RL/R/D</t>
  </si>
  <si>
    <t>Akumulátor 12V/12Ah ohniodolný, konektor Faston 187, životnost až 5 let, VdS</t>
  </si>
  <si>
    <t>PS12120 VdSV0</t>
  </si>
  <si>
    <t>Červený požární kabel</t>
  </si>
  <si>
    <t>19“ horizontální ventilační jednotka 2U se 4 ventilátory, bimetalový termostat</t>
  </si>
  <si>
    <t>Datová zásuvka STP CAT6A 2xRJ45 WHkey bílá, vč. rámečku a instalační krabice pro montáž "pod omítku"</t>
  </si>
  <si>
    <t>Datová zásuvka STP CAT6A 1xRJ45 WHkey bílá, vč. rámečku a instalační krabice pro montáž "pod omítku"</t>
  </si>
  <si>
    <t>Datový twistovaný kabel CAT6A FTP 4x2x0,5</t>
  </si>
  <si>
    <t>CAT6A STP LSOHFR B2ca s1 d1 a1</t>
  </si>
  <si>
    <t>Kamerový systém - CCTV</t>
  </si>
  <si>
    <t>DS-2CD2083G0-I(4mm)</t>
  </si>
  <si>
    <t>Univerzální montážní patice pro kamery</t>
  </si>
  <si>
    <t>DS-1280ZJ-S</t>
  </si>
  <si>
    <t xml:space="preserve">NVR pro 8 IP kamer, až 12MP, HDMI 4K, 8x PoE, H.265, I/O, Audio, bez HDD
</t>
  </si>
  <si>
    <t>DS-7608NI-I2/8P</t>
  </si>
  <si>
    <t>Přídavný HDD k rekordérům, 4TB</t>
  </si>
  <si>
    <t>WD40PURZ</t>
  </si>
  <si>
    <t>LCD LED monitor, 22", 16:9, 1920x1080, BNC, VGA, HDMI, audio, 230V</t>
  </si>
  <si>
    <t>SC-22E</t>
  </si>
  <si>
    <t>Bezdrátová myš s dosahem 15m</t>
  </si>
  <si>
    <t>Revize, zprovoznění systému, zaškolení obsluhy</t>
  </si>
  <si>
    <t>Zpracování provozních řádů</t>
  </si>
  <si>
    <t xml:space="preserve">Součinnost IT specialisty uživatele - konzultace, řešení instalace systému, integrace a další potřebné práce </t>
  </si>
  <si>
    <t xml:space="preserve">Montážní práce - instalace CCTV(kamery, NVR, Monitor, zakončení kabeláže) </t>
  </si>
  <si>
    <t xml:space="preserve">Drobný instalační materiál </t>
  </si>
  <si>
    <t>PZTS, SK, EPS, CCTV</t>
  </si>
  <si>
    <t>MAS203-6</t>
  </si>
  <si>
    <t>MC2108</t>
  </si>
  <si>
    <t>MHU 116</t>
  </si>
  <si>
    <t>PC</t>
  </si>
  <si>
    <t>Analogová adresná ústředna EPS,
včetně skříně pro montáž na zeď s požární odolností EI30 DP1, čelo prosklené, uzamykatelná</t>
  </si>
  <si>
    <t>Stojanový rozvaděč 45U - š.800mm, hl.800mm, demontovatelné bočnice a záda, uzamykatelný, průhledný z čelní strany</t>
  </si>
  <si>
    <t>19"' vyvazovací panel 1U s žebrováním (min. 20 žeber v jedné řadě) s čelní odnímatelnou plastovou krytkou (např. Triton RAB-VP-X02-A1)</t>
  </si>
  <si>
    <t>1.05a</t>
  </si>
  <si>
    <t>19"' vyvazovací panel 2U s žebrováním (min. 20 žeber v jedné řadě) s čelní odnímatelnou plastovou krytkou (např. Triton RAB-VP-X04-A1)</t>
  </si>
  <si>
    <t>Samořezný keystone CAT6A STP RJ45 SXKJ-10G-STP-BK-NA</t>
  </si>
  <si>
    <t>Switch HPE FlexNetwork 5130-48G-PoE+-4SFP+(370W) EI Switch (JG937A)</t>
  </si>
  <si>
    <t>Záložní napájecí zdroj do 19" racku, 2U, výkon 3000 VA, LCD na čelní straně, vzdálená správa přístupná přes webové rozhraní výhradně pomocí protokolu https, 4x IEC 320 C13, inteligentní správa baterií, ochrana proti přepětí a rušivým poruchám, rozhranní sériové,  USB, LAN a Smart-slot</t>
  </si>
  <si>
    <t>1.14a</t>
  </si>
  <si>
    <t>Rack PDU 19" 1U, min. 8x IEC 320 C13 pro výstup, 1x IEC 320 C20 pro vstup, LCD displej, 1x RJ45 pro připojení k LAN, ovládání jednotlivých zásuvek přes webové rozhraní (vypínání, restarty), měření jednotlivých zásuvek, možnost orientace zásuvek směrem ven i do stojanového rozvaděče</t>
  </si>
  <si>
    <t>Patch kabel CAT6A SFTP PVC 2m</t>
  </si>
  <si>
    <t>1.17a</t>
  </si>
  <si>
    <t>1.17b</t>
  </si>
  <si>
    <t>originální HPE X130 10G SFP+ LC LR transciever (JD094B)</t>
  </si>
  <si>
    <t>originální HPE X240 10G SFP+ SFP+ 0,65m DAC Cable (JD095C)</t>
  </si>
  <si>
    <t xml:space="preserve">IP bullet kamera, 8MP, 4mm, WDR 120dB, IR 30m, H.265(+)
• IP kamera s rozlišením min. 1920x1080px a 20fps
• Motorický zoom objektiv s úhlem záběru min.30-100 ° horizontálně
• IR přísvit kamery
• Antivandal provedení
• Komprese H.264, H.265, MJPEG
• Napájení kamery pomocí POE
• držák kamery s montáží na zeď
</t>
  </si>
  <si>
    <t>1.15a</t>
  </si>
</sst>
</file>

<file path=xl/styles.xml><?xml version="1.0" encoding="utf-8"?>
<styleSheet xmlns="http://schemas.openxmlformats.org/spreadsheetml/2006/main">
  <numFmts count="7">
    <numFmt numFmtId="164" formatCode="dd/mm/yy"/>
    <numFmt numFmtId="165" formatCode="0.0"/>
    <numFmt numFmtId="166" formatCode="#,##0\ &quot;Kč&quot;"/>
    <numFmt numFmtId="167" formatCode="0&quot;.&quot;00"/>
    <numFmt numFmtId="168" formatCode="#,##0.00\ &quot;Kč&quot;"/>
    <numFmt numFmtId="169" formatCode="0.0%"/>
    <numFmt numFmtId="170" formatCode="#,##0.0\ &quot;Kč&quot;"/>
  </numFmts>
  <fonts count="33">
    <font>
      <sz val="11"/>
      <color theme="1"/>
      <name val="Calibri"/>
      <family val="2"/>
      <charset val="238"/>
      <scheme val="minor"/>
    </font>
    <font>
      <b/>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sz val="8"/>
      <name val="Arial"/>
      <family val="2"/>
      <charset val="238"/>
    </font>
    <font>
      <b/>
      <sz val="12"/>
      <name val="Arial"/>
      <family val="2"/>
      <charset val="238"/>
    </font>
    <font>
      <sz val="8"/>
      <name val="Arial CE"/>
      <family val="2"/>
      <charset val="238"/>
    </font>
    <font>
      <b/>
      <sz val="11"/>
      <color indexed="10"/>
      <name val="Arial CE"/>
      <charset val="238"/>
    </font>
    <font>
      <sz val="10"/>
      <name val="Arial CE"/>
      <family val="2"/>
      <charset val="238"/>
    </font>
    <font>
      <b/>
      <sz val="8"/>
      <color rgb="FFFF0000"/>
      <name val="Arial"/>
      <family val="2"/>
    </font>
    <font>
      <sz val="8"/>
      <name val="Arial"/>
      <family val="2"/>
    </font>
    <font>
      <b/>
      <sz val="7"/>
      <name val="Arial"/>
      <family val="2"/>
    </font>
    <font>
      <sz val="10"/>
      <name val="Arial"/>
      <family val="2"/>
    </font>
    <font>
      <sz val="7"/>
      <name val="Arial"/>
      <family val="2"/>
    </font>
    <font>
      <b/>
      <sz val="9"/>
      <name val="Arial"/>
      <family val="2"/>
    </font>
    <font>
      <sz val="9"/>
      <name val="Arial"/>
      <family val="2"/>
    </font>
    <font>
      <b/>
      <sz val="8"/>
      <name val="Arial"/>
      <family val="2"/>
    </font>
    <font>
      <b/>
      <sz val="7"/>
      <color indexed="9"/>
      <name val="Arial"/>
      <family val="2"/>
    </font>
    <font>
      <b/>
      <sz val="7"/>
      <name val="Arial"/>
      <family val="2"/>
      <charset val="238"/>
    </font>
    <font>
      <sz val="11"/>
      <name val="Arial"/>
      <family val="2"/>
      <charset val="238"/>
    </font>
    <font>
      <sz val="9"/>
      <color indexed="72"/>
      <name val="Arial"/>
      <family val="2"/>
      <charset val="238"/>
    </font>
    <font>
      <sz val="7"/>
      <color rgb="FF0070C0"/>
      <name val="Arial"/>
      <family val="2"/>
    </font>
    <font>
      <b/>
      <u/>
      <sz val="12"/>
      <name val="Arial"/>
      <family val="2"/>
      <charset val="238"/>
    </font>
    <font>
      <b/>
      <u/>
      <sz val="10"/>
      <name val="Arial"/>
      <family val="2"/>
      <charset val="238"/>
    </font>
    <font>
      <u/>
      <sz val="10"/>
      <name val="Arial"/>
      <family val="2"/>
      <charset val="238"/>
    </font>
    <font>
      <b/>
      <sz val="10"/>
      <name val="Arial CE"/>
      <charset val="238"/>
    </font>
    <font>
      <sz val="7"/>
      <color theme="4" tint="-0.249977111117893"/>
      <name val="Arial"/>
      <family val="2"/>
    </font>
    <font>
      <b/>
      <sz val="11"/>
      <color theme="1"/>
      <name val="Arial"/>
      <family val="2"/>
      <charset val="238"/>
    </font>
    <font>
      <sz val="11"/>
      <color theme="1"/>
      <name val="Arial"/>
      <family val="2"/>
      <charset val="238"/>
    </font>
    <font>
      <sz val="10"/>
      <color rgb="FF000000"/>
      <name val="Arial CE"/>
      <family val="2"/>
      <charset val="238"/>
    </font>
  </fonts>
  <fills count="7">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indexed="8"/>
        <bgColor indexed="64"/>
      </patternFill>
    </fill>
    <fill>
      <patternFill patternType="solid">
        <fgColor theme="0" tint="-0.14999847407452621"/>
        <bgColor indexed="64"/>
      </patternFill>
    </fill>
    <fill>
      <patternFill patternType="solid">
        <fgColor rgb="FFFFFF00"/>
        <bgColor indexed="64"/>
      </patternFill>
    </fill>
  </fills>
  <borders count="164">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hair">
        <color indexed="64"/>
      </right>
      <top/>
      <bottom/>
      <diagonal/>
    </border>
    <border>
      <left style="hair">
        <color indexed="64"/>
      </left>
      <right/>
      <top/>
      <bottom/>
      <diagonal/>
    </border>
    <border>
      <left style="medium">
        <color indexed="64"/>
      </left>
      <right style="medium">
        <color indexed="64"/>
      </right>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style="medium">
        <color indexed="64"/>
      </right>
      <top style="hair">
        <color indexed="64"/>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hair">
        <color indexed="64"/>
      </right>
      <top/>
      <bottom/>
      <diagonal/>
    </border>
    <border>
      <left style="medium">
        <color indexed="64"/>
      </left>
      <right style="medium">
        <color indexed="64"/>
      </right>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medium">
        <color indexed="64"/>
      </right>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7">
    <xf numFmtId="0" fontId="0" fillId="0" borderId="0"/>
    <xf numFmtId="0" fontId="11" fillId="0" borderId="0"/>
    <xf numFmtId="0" fontId="3" fillId="0" borderId="0"/>
    <xf numFmtId="0" fontId="11" fillId="0" borderId="0"/>
    <xf numFmtId="0" fontId="22" fillId="0" borderId="0"/>
    <xf numFmtId="0" fontId="11" fillId="0" borderId="0"/>
    <xf numFmtId="0" fontId="23" fillId="0" borderId="0"/>
  </cellStyleXfs>
  <cellXfs count="391">
    <xf numFmtId="0" fontId="0" fillId="0" borderId="0" xfId="0"/>
    <xf numFmtId="0" fontId="2" fillId="0" borderId="1" xfId="0" applyFont="1" applyBorder="1" applyAlignment="1">
      <alignment horizontal="centerContinuous" vertical="top"/>
    </xf>
    <xf numFmtId="0" fontId="3" fillId="0" borderId="1" xfId="0" applyFont="1" applyBorder="1" applyAlignment="1">
      <alignment horizontal="centerContinuous"/>
    </xf>
    <xf numFmtId="0" fontId="4" fillId="2" borderId="2" xfId="0" applyFont="1" applyFill="1" applyBorder="1" applyAlignment="1">
      <alignment horizontal="left"/>
    </xf>
    <xf numFmtId="0" fontId="5" fillId="2" borderId="3" xfId="0" applyFont="1" applyFill="1" applyBorder="1" applyAlignment="1">
      <alignment horizontal="centerContinuous"/>
    </xf>
    <xf numFmtId="0" fontId="5" fillId="0" borderId="5" xfId="0" applyFont="1" applyBorder="1"/>
    <xf numFmtId="49" fontId="5" fillId="0" borderId="6" xfId="0" applyNumberFormat="1" applyFont="1" applyBorder="1" applyAlignment="1">
      <alignment horizontal="left"/>
    </xf>
    <xf numFmtId="0" fontId="3" fillId="0" borderId="7" xfId="0" applyFont="1" applyBorder="1"/>
    <xf numFmtId="0" fontId="5" fillId="0" borderId="8" xfId="0" applyFont="1" applyBorder="1"/>
    <xf numFmtId="49" fontId="5" fillId="0" borderId="9" xfId="0" applyNumberFormat="1" applyFont="1" applyBorder="1"/>
    <xf numFmtId="49" fontId="5" fillId="0" borderId="8" xfId="0" applyNumberFormat="1" applyFont="1" applyBorder="1"/>
    <xf numFmtId="0" fontId="5" fillId="0" borderId="10" xfId="0" applyFont="1" applyBorder="1"/>
    <xf numFmtId="0" fontId="5" fillId="0" borderId="11" xfId="0" applyFont="1" applyBorder="1" applyAlignment="1">
      <alignment horizontal="left"/>
    </xf>
    <xf numFmtId="0" fontId="4" fillId="0" borderId="7" xfId="0" applyFont="1" applyBorder="1"/>
    <xf numFmtId="49" fontId="7" fillId="0" borderId="9" xfId="0" applyNumberFormat="1" applyFont="1" applyBorder="1"/>
    <xf numFmtId="49" fontId="5" fillId="0" borderId="11" xfId="0" applyNumberFormat="1" applyFont="1" applyBorder="1" applyAlignment="1">
      <alignment horizontal="left"/>
    </xf>
    <xf numFmtId="49" fontId="4" fillId="2" borderId="7" xfId="0" applyNumberFormat="1" applyFont="1" applyFill="1" applyBorder="1"/>
    <xf numFmtId="49" fontId="3" fillId="2" borderId="8" xfId="0" applyNumberFormat="1" applyFont="1" applyFill="1" applyBorder="1"/>
    <xf numFmtId="0" fontId="5" fillId="0" borderId="10" xfId="0" applyFont="1" applyFill="1" applyBorder="1"/>
    <xf numFmtId="3" fontId="5" fillId="0" borderId="11" xfId="0" applyNumberFormat="1" applyFont="1" applyBorder="1" applyAlignment="1">
      <alignment horizontal="left"/>
    </xf>
    <xf numFmtId="49" fontId="4" fillId="2" borderId="12" xfId="0" applyNumberFormat="1" applyFont="1" applyFill="1" applyBorder="1"/>
    <xf numFmtId="49" fontId="3" fillId="2" borderId="13" xfId="0" applyNumberFormat="1" applyFont="1" applyFill="1" applyBorder="1"/>
    <xf numFmtId="49" fontId="5" fillId="0" borderId="10" xfId="0" applyNumberFormat="1" applyFont="1" applyBorder="1" applyAlignment="1">
      <alignment horizontal="left"/>
    </xf>
    <xf numFmtId="0" fontId="5" fillId="0" borderId="15" xfId="0" applyFont="1" applyBorder="1"/>
    <xf numFmtId="0" fontId="5" fillId="0" borderId="10" xfId="0" applyNumberFormat="1" applyFont="1" applyBorder="1"/>
    <xf numFmtId="0" fontId="5" fillId="0" borderId="16" xfId="0" applyNumberFormat="1" applyFont="1" applyBorder="1" applyAlignment="1">
      <alignment horizontal="left"/>
    </xf>
    <xf numFmtId="0" fontId="5" fillId="0" borderId="16" xfId="0" applyFont="1" applyBorder="1" applyAlignment="1">
      <alignment horizontal="left"/>
    </xf>
    <xf numFmtId="0" fontId="5" fillId="0" borderId="10" xfId="0" applyFont="1" applyFill="1" applyBorder="1" applyAlignment="1"/>
    <xf numFmtId="0" fontId="5" fillId="0" borderId="16" xfId="0" applyFont="1" applyFill="1" applyBorder="1" applyAlignment="1"/>
    <xf numFmtId="0" fontId="5" fillId="0" borderId="10" xfId="0" applyFont="1" applyBorder="1" applyAlignment="1"/>
    <xf numFmtId="0" fontId="5" fillId="0" borderId="16" xfId="0" applyFont="1" applyBorder="1" applyAlignment="1"/>
    <xf numFmtId="0" fontId="5" fillId="0" borderId="7" xfId="0" applyFont="1" applyBorder="1"/>
    <xf numFmtId="0" fontId="5" fillId="0" borderId="5" xfId="0" applyFont="1" applyBorder="1" applyAlignment="1">
      <alignment horizontal="left"/>
    </xf>
    <xf numFmtId="0" fontId="5" fillId="0" borderId="17" xfId="0" applyFont="1" applyBorder="1" applyAlignment="1">
      <alignment horizontal="left"/>
    </xf>
    <xf numFmtId="0" fontId="2"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xf>
    <xf numFmtId="0" fontId="4" fillId="2" borderId="21" xfId="0" applyFont="1" applyFill="1" applyBorder="1" applyAlignment="1">
      <alignment horizontal="left"/>
    </xf>
    <xf numFmtId="0" fontId="3"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2" xfId="0" applyFont="1" applyFill="1" applyBorder="1" applyAlignment="1">
      <alignment horizontal="centerContinuous"/>
    </xf>
    <xf numFmtId="0" fontId="3" fillId="2" borderId="22" xfId="0" applyFont="1" applyFill="1" applyBorder="1" applyAlignment="1">
      <alignment horizontal="centerContinuous"/>
    </xf>
    <xf numFmtId="0" fontId="3" fillId="0" borderId="24" xfId="0" applyFont="1" applyBorder="1"/>
    <xf numFmtId="0" fontId="3" fillId="0" borderId="25" xfId="0" applyFont="1" applyBorder="1"/>
    <xf numFmtId="3" fontId="3" fillId="0" borderId="6" xfId="0" applyNumberFormat="1" applyFont="1" applyBorder="1"/>
    <xf numFmtId="0" fontId="3" fillId="0" borderId="2" xfId="0" applyFont="1" applyBorder="1"/>
    <xf numFmtId="3" fontId="3" fillId="0" borderId="4" xfId="0" applyNumberFormat="1" applyFont="1" applyBorder="1"/>
    <xf numFmtId="0" fontId="3" fillId="0" borderId="3" xfId="0" applyFont="1" applyBorder="1"/>
    <xf numFmtId="3" fontId="3" fillId="0" borderId="9" xfId="0" applyNumberFormat="1" applyFont="1" applyBorder="1"/>
    <xf numFmtId="0" fontId="3" fillId="0" borderId="8" xfId="0" applyFont="1" applyBorder="1"/>
    <xf numFmtId="0" fontId="3" fillId="0" borderId="26" xfId="0" applyFont="1" applyBorder="1"/>
    <xf numFmtId="0" fontId="3" fillId="0" borderId="25" xfId="0" applyFont="1" applyBorder="1" applyAlignment="1">
      <alignment shrinkToFit="1"/>
    </xf>
    <xf numFmtId="0" fontId="3" fillId="0" borderId="27" xfId="0" applyFont="1" applyBorder="1"/>
    <xf numFmtId="0" fontId="3" fillId="0" borderId="12" xfId="0" applyFont="1" applyBorder="1"/>
    <xf numFmtId="0" fontId="3" fillId="0" borderId="0" xfId="0" applyFont="1" applyBorder="1"/>
    <xf numFmtId="3" fontId="3" fillId="0" borderId="30" xfId="0" applyNumberFormat="1" applyFont="1" applyBorder="1"/>
    <xf numFmtId="0" fontId="3" fillId="0" borderId="28" xfId="0" applyFont="1" applyBorder="1"/>
    <xf numFmtId="3" fontId="3" fillId="0" borderId="31" xfId="0" applyNumberFormat="1" applyFont="1" applyBorder="1"/>
    <xf numFmtId="0" fontId="3" fillId="0" borderId="29" xfId="0" applyFont="1" applyBorder="1"/>
    <xf numFmtId="0" fontId="4" fillId="2" borderId="2" xfId="0" applyFont="1" applyFill="1" applyBorder="1"/>
    <xf numFmtId="0" fontId="4" fillId="2" borderId="4" xfId="0" applyFont="1" applyFill="1" applyBorder="1"/>
    <xf numFmtId="0" fontId="4" fillId="2" borderId="3" xfId="0" applyFont="1" applyFill="1" applyBorder="1"/>
    <xf numFmtId="0" fontId="4" fillId="2" borderId="32" xfId="0" applyFont="1" applyFill="1" applyBorder="1"/>
    <xf numFmtId="0" fontId="4" fillId="2" borderId="33" xfId="0" applyFont="1" applyFill="1" applyBorder="1"/>
    <xf numFmtId="0" fontId="3" fillId="0" borderId="13" xfId="0" applyFont="1" applyBorder="1"/>
    <xf numFmtId="0" fontId="3" fillId="0" borderId="0" xfId="0" applyFont="1"/>
    <xf numFmtId="0" fontId="3" fillId="0" borderId="34" xfId="0" applyFont="1" applyBorder="1"/>
    <xf numFmtId="0" fontId="3" fillId="0" borderId="35" xfId="0" applyFont="1" applyBorder="1"/>
    <xf numFmtId="0" fontId="3" fillId="0" borderId="0" xfId="0" applyFont="1" applyBorder="1" applyAlignment="1">
      <alignment horizontal="right"/>
    </xf>
    <xf numFmtId="164" fontId="3" fillId="0" borderId="0" xfId="0" applyNumberFormat="1" applyFont="1" applyBorder="1"/>
    <xf numFmtId="0" fontId="3" fillId="0" borderId="0" xfId="0" applyFont="1" applyFill="1" applyBorder="1"/>
    <xf numFmtId="0" fontId="3" fillId="0" borderId="36" xfId="0" applyFont="1" applyBorder="1"/>
    <xf numFmtId="0" fontId="3" fillId="0" borderId="37" xfId="0" applyFont="1" applyBorder="1"/>
    <xf numFmtId="165" fontId="3" fillId="0" borderId="38" xfId="0" applyNumberFormat="1" applyFont="1" applyBorder="1" applyAlignment="1">
      <alignment horizontal="right"/>
    </xf>
    <xf numFmtId="0" fontId="3" fillId="0" borderId="39" xfId="0" applyFont="1" applyBorder="1"/>
    <xf numFmtId="0" fontId="3" fillId="0" borderId="38" xfId="0" applyFont="1" applyBorder="1"/>
    <xf numFmtId="0" fontId="3" fillId="0" borderId="40" xfId="0" applyFont="1" applyBorder="1"/>
    <xf numFmtId="0" fontId="3" fillId="0" borderId="9" xfId="0" applyFont="1" applyBorder="1"/>
    <xf numFmtId="0" fontId="8" fillId="2" borderId="28" xfId="0" applyFont="1" applyFill="1" applyBorder="1"/>
    <xf numFmtId="0" fontId="8" fillId="2" borderId="31" xfId="0" applyFont="1" applyFill="1" applyBorder="1"/>
    <xf numFmtId="0" fontId="8" fillId="2" borderId="29" xfId="0" applyFont="1" applyFill="1" applyBorder="1"/>
    <xf numFmtId="0" fontId="0" fillId="0" borderId="0" xfId="0" applyAlignment="1"/>
    <xf numFmtId="0" fontId="14" fillId="0" borderId="46" xfId="2" applyFont="1" applyBorder="1" applyAlignment="1" applyProtection="1">
      <alignment horizontal="right" vertical="center"/>
      <protection locked="0"/>
    </xf>
    <xf numFmtId="0" fontId="16" fillId="0" borderId="0" xfId="2" applyFont="1" applyProtection="1">
      <protection locked="0"/>
    </xf>
    <xf numFmtId="0" fontId="13" fillId="0" borderId="48" xfId="2" applyFont="1" applyBorder="1" applyAlignment="1" applyProtection="1">
      <alignment horizontal="left"/>
      <protection locked="0"/>
    </xf>
    <xf numFmtId="0" fontId="13" fillId="0" borderId="50" xfId="2" applyFont="1" applyBorder="1" applyAlignment="1" applyProtection="1">
      <alignment horizontal="left"/>
      <protection locked="0"/>
    </xf>
    <xf numFmtId="0" fontId="14" fillId="0" borderId="50" xfId="2" applyFont="1" applyBorder="1" applyAlignment="1" applyProtection="1">
      <alignment horizontal="right" vertical="center"/>
    </xf>
    <xf numFmtId="0" fontId="14" fillId="0" borderId="55" xfId="2" applyFont="1" applyBorder="1" applyAlignment="1" applyProtection="1">
      <alignment horizontal="right" vertical="center"/>
      <protection locked="0"/>
    </xf>
    <xf numFmtId="0" fontId="16" fillId="0" borderId="0" xfId="2" applyNumberFormat="1" applyFont="1" applyAlignment="1" applyProtection="1">
      <alignment vertical="center"/>
      <protection locked="0"/>
    </xf>
    <xf numFmtId="0" fontId="15" fillId="0" borderId="0" xfId="2" applyFont="1" applyProtection="1"/>
    <xf numFmtId="0" fontId="15" fillId="0" borderId="1" xfId="2" applyFont="1" applyBorder="1" applyAlignment="1" applyProtection="1">
      <alignment horizontal="center"/>
    </xf>
    <xf numFmtId="0" fontId="15" fillId="0" borderId="1" xfId="2" applyFont="1" applyFill="1" applyBorder="1" applyAlignment="1">
      <alignment horizontal="left" vertical="center"/>
    </xf>
    <xf numFmtId="9" fontId="15" fillId="0" borderId="1" xfId="2" applyNumberFormat="1" applyFont="1" applyFill="1" applyBorder="1" applyAlignment="1" applyProtection="1">
      <alignment horizontal="center" vertical="center"/>
    </xf>
    <xf numFmtId="0" fontId="15" fillId="0" borderId="1" xfId="2" applyFont="1" applyFill="1" applyBorder="1" applyAlignment="1" applyProtection="1">
      <alignment vertical="center"/>
    </xf>
    <xf numFmtId="0" fontId="15" fillId="0" borderId="1" xfId="2" applyFont="1" applyFill="1" applyBorder="1" applyAlignment="1" applyProtection="1">
      <alignment horizontal="center" vertical="center"/>
    </xf>
    <xf numFmtId="0" fontId="16" fillId="0" borderId="0" xfId="2" applyNumberFormat="1" applyFont="1" applyAlignment="1" applyProtection="1">
      <alignment vertical="center"/>
    </xf>
    <xf numFmtId="0" fontId="17" fillId="3" borderId="2" xfId="3" applyFont="1" applyFill="1" applyBorder="1" applyAlignment="1" applyProtection="1"/>
    <xf numFmtId="0" fontId="17" fillId="3" borderId="4" xfId="3" applyFont="1" applyFill="1" applyBorder="1" applyAlignment="1" applyProtection="1"/>
    <xf numFmtId="0" fontId="18" fillId="3" borderId="4" xfId="2" applyFont="1" applyFill="1" applyBorder="1" applyAlignment="1" applyProtection="1"/>
    <xf numFmtId="0" fontId="16" fillId="0" borderId="0" xfId="3" applyFont="1" applyFill="1" applyProtection="1">
      <protection hidden="1"/>
    </xf>
    <xf numFmtId="0" fontId="17" fillId="3" borderId="7" xfId="3" applyFont="1" applyFill="1" applyBorder="1" applyAlignment="1" applyProtection="1"/>
    <xf numFmtId="0" fontId="17" fillId="3" borderId="9" xfId="3" applyFont="1" applyFill="1" applyBorder="1" applyAlignment="1" applyProtection="1"/>
    <xf numFmtId="0" fontId="18" fillId="3" borderId="9" xfId="2" applyFont="1" applyFill="1" applyBorder="1" applyAlignment="1" applyProtection="1"/>
    <xf numFmtId="166" fontId="19" fillId="3" borderId="7" xfId="3" applyNumberFormat="1" applyFont="1" applyFill="1" applyBorder="1" applyAlignment="1" applyProtection="1">
      <alignment horizontal="center"/>
    </xf>
    <xf numFmtId="166" fontId="19" fillId="3" borderId="11" xfId="3" applyNumberFormat="1" applyFont="1" applyFill="1" applyBorder="1" applyAlignment="1" applyProtection="1">
      <alignment horizontal="center"/>
    </xf>
    <xf numFmtId="0" fontId="13" fillId="0" borderId="1" xfId="3" applyFont="1" applyFill="1" applyBorder="1" applyAlignment="1" applyProtection="1"/>
    <xf numFmtId="0" fontId="13" fillId="0" borderId="1" xfId="2" applyFont="1" applyFill="1" applyBorder="1" applyAlignment="1" applyProtection="1"/>
    <xf numFmtId="166" fontId="13" fillId="0" borderId="1" xfId="3" applyNumberFormat="1" applyFont="1" applyFill="1" applyBorder="1" applyAlignment="1" applyProtection="1">
      <alignment horizontal="center"/>
    </xf>
    <xf numFmtId="0" fontId="16" fillId="0" borderId="0" xfId="3" applyFont="1" applyFill="1" applyBorder="1" applyProtection="1">
      <protection hidden="1"/>
    </xf>
    <xf numFmtId="0" fontId="16" fillId="3" borderId="63" xfId="2" applyFont="1" applyFill="1" applyBorder="1" applyAlignment="1" applyProtection="1">
      <alignment horizontal="center" vertical="center" wrapText="1"/>
    </xf>
    <xf numFmtId="0" fontId="16" fillId="3" borderId="64" xfId="2" applyFont="1" applyFill="1" applyBorder="1" applyAlignment="1" applyProtection="1">
      <alignment horizontal="center" vertical="center"/>
    </xf>
    <xf numFmtId="0" fontId="16" fillId="3" borderId="65" xfId="2" applyFont="1" applyFill="1" applyBorder="1" applyAlignment="1" applyProtection="1">
      <alignment horizontal="center" vertical="center" wrapText="1"/>
    </xf>
    <xf numFmtId="166" fontId="16" fillId="3" borderId="67" xfId="2" applyNumberFormat="1" applyFont="1" applyFill="1" applyBorder="1" applyAlignment="1" applyProtection="1">
      <alignment horizontal="center" vertical="center" wrapText="1"/>
    </xf>
    <xf numFmtId="166" fontId="16" fillId="3" borderId="68" xfId="2" applyNumberFormat="1" applyFont="1" applyFill="1" applyBorder="1" applyAlignment="1" applyProtection="1">
      <alignment horizontal="center" vertical="center" wrapText="1"/>
    </xf>
    <xf numFmtId="166" fontId="16" fillId="3" borderId="69" xfId="2" applyNumberFormat="1" applyFont="1" applyFill="1" applyBorder="1" applyAlignment="1" applyProtection="1">
      <alignment horizontal="center" vertical="center" wrapText="1"/>
    </xf>
    <xf numFmtId="49" fontId="20" fillId="4" borderId="70" xfId="3" applyNumberFormat="1" applyFont="1" applyFill="1" applyBorder="1" applyAlignment="1" applyProtection="1">
      <alignment horizontal="right"/>
    </xf>
    <xf numFmtId="49" fontId="20" fillId="4" borderId="22" xfId="3" applyNumberFormat="1" applyFont="1" applyFill="1" applyBorder="1" applyAlignment="1" applyProtection="1">
      <alignment horizontal="left"/>
    </xf>
    <xf numFmtId="0" fontId="20" fillId="4" borderId="71" xfId="3" applyFont="1" applyFill="1" applyBorder="1" applyProtection="1"/>
    <xf numFmtId="0" fontId="21" fillId="0" borderId="60" xfId="3" applyFont="1" applyFill="1" applyBorder="1" applyAlignment="1" applyProtection="1">
      <alignment horizontal="right"/>
      <protection locked="0"/>
    </xf>
    <xf numFmtId="4" fontId="16" fillId="0" borderId="22" xfId="3" applyNumberFormat="1" applyFont="1" applyFill="1" applyBorder="1" applyAlignment="1" applyProtection="1">
      <alignment horizontal="center" vertical="center"/>
    </xf>
    <xf numFmtId="3" fontId="16" fillId="0" borderId="22" xfId="4" applyNumberFormat="1" applyFont="1" applyFill="1" applyBorder="1" applyAlignment="1" applyProtection="1">
      <alignment horizontal="right" vertical="center"/>
    </xf>
    <xf numFmtId="0" fontId="21" fillId="0" borderId="72" xfId="3" applyFont="1" applyFill="1" applyBorder="1" applyAlignment="1" applyProtection="1">
      <alignment horizontal="right"/>
      <protection locked="0"/>
    </xf>
    <xf numFmtId="166" fontId="21" fillId="0" borderId="73" xfId="3" applyNumberFormat="1" applyFont="1" applyFill="1" applyBorder="1" applyAlignment="1" applyProtection="1">
      <alignment horizontal="right"/>
    </xf>
    <xf numFmtId="166" fontId="21" fillId="0" borderId="74" xfId="3" applyNumberFormat="1" applyFont="1" applyFill="1" applyBorder="1" applyAlignment="1" applyProtection="1">
      <alignment horizontal="right"/>
    </xf>
    <xf numFmtId="166" fontId="21" fillId="0" borderId="51" xfId="3" applyNumberFormat="1" applyFont="1" applyFill="1" applyBorder="1" applyAlignment="1" applyProtection="1">
      <alignment horizontal="right" wrapText="1"/>
    </xf>
    <xf numFmtId="0" fontId="16" fillId="0" borderId="0" xfId="2" applyFont="1" applyFill="1" applyAlignment="1" applyProtection="1">
      <alignment vertical="center"/>
    </xf>
    <xf numFmtId="167" fontId="16" fillId="0" borderId="58" xfId="5" applyNumberFormat="1" applyFont="1" applyFill="1" applyBorder="1" applyAlignment="1" applyProtection="1">
      <alignment horizontal="right" vertical="center"/>
    </xf>
    <xf numFmtId="167" fontId="16" fillId="0" borderId="24" xfId="5" applyNumberFormat="1" applyFont="1" applyFill="1" applyBorder="1" applyAlignment="1" applyProtection="1">
      <alignment horizontal="right" vertical="center"/>
    </xf>
    <xf numFmtId="167" fontId="16" fillId="0" borderId="77" xfId="3" applyNumberFormat="1" applyFont="1" applyFill="1" applyBorder="1" applyAlignment="1" applyProtection="1">
      <alignment horizontal="right" vertical="center" wrapText="1"/>
    </xf>
    <xf numFmtId="0" fontId="24" fillId="0" borderId="78" xfId="3" applyFont="1" applyFill="1" applyBorder="1" applyAlignment="1" applyProtection="1">
      <alignment vertical="center" wrapText="1"/>
    </xf>
    <xf numFmtId="4" fontId="16" fillId="0" borderId="79" xfId="3" applyNumberFormat="1" applyFont="1" applyFill="1" applyBorder="1" applyAlignment="1" applyProtection="1">
      <alignment horizontal="center" vertical="center"/>
    </xf>
    <xf numFmtId="166" fontId="16" fillId="0" borderId="80" xfId="4" applyNumberFormat="1" applyFont="1" applyFill="1" applyBorder="1" applyAlignment="1" applyProtection="1">
      <alignment horizontal="right" vertical="center"/>
    </xf>
    <xf numFmtId="166" fontId="16" fillId="0" borderId="81" xfId="4" applyNumberFormat="1" applyFont="1" applyFill="1" applyBorder="1" applyAlignment="1" applyProtection="1">
      <alignment horizontal="right" vertical="center"/>
    </xf>
    <xf numFmtId="0" fontId="16" fillId="0" borderId="82" xfId="3" applyFont="1" applyFill="1" applyBorder="1" applyAlignment="1" applyProtection="1">
      <alignment horizontal="center" vertical="center"/>
      <protection locked="0"/>
    </xf>
    <xf numFmtId="166" fontId="16" fillId="0" borderId="83" xfId="3" applyNumberFormat="1" applyFont="1" applyFill="1" applyBorder="1" applyAlignment="1" applyProtection="1">
      <alignment horizontal="right" vertical="center" wrapText="1"/>
    </xf>
    <xf numFmtId="166" fontId="16" fillId="0" borderId="84" xfId="3" applyNumberFormat="1" applyFont="1" applyFill="1" applyBorder="1" applyAlignment="1" applyProtection="1">
      <alignment horizontal="right" vertical="center" wrapText="1"/>
    </xf>
    <xf numFmtId="166" fontId="16" fillId="0" borderId="53" xfId="3" applyNumberFormat="1" applyFont="1" applyFill="1" applyBorder="1" applyAlignment="1" applyProtection="1">
      <alignment horizontal="right" vertical="center" wrapText="1"/>
    </xf>
    <xf numFmtId="167" fontId="16" fillId="0" borderId="85" xfId="5" applyNumberFormat="1" applyFont="1" applyFill="1" applyBorder="1" applyAlignment="1" applyProtection="1">
      <alignment horizontal="right" vertical="center"/>
    </xf>
    <xf numFmtId="0" fontId="16" fillId="0" borderId="34" xfId="3" applyFont="1" applyFill="1" applyBorder="1" applyAlignment="1" applyProtection="1">
      <alignment vertical="center" wrapText="1"/>
    </xf>
    <xf numFmtId="4" fontId="16" fillId="0" borderId="77" xfId="3" applyNumberFormat="1" applyFont="1" applyFill="1" applyBorder="1" applyAlignment="1" applyProtection="1">
      <alignment horizontal="center" vertical="center"/>
    </xf>
    <xf numFmtId="4" fontId="7" fillId="0" borderId="77" xfId="6" applyNumberFormat="1" applyFont="1" applyFill="1" applyBorder="1" applyAlignment="1">
      <alignment horizontal="right" vertical="center"/>
    </xf>
    <xf numFmtId="166" fontId="16" fillId="0" borderId="86" xfId="4" applyNumberFormat="1" applyFont="1" applyFill="1" applyBorder="1" applyAlignment="1" applyProtection="1">
      <alignment horizontal="right" vertical="center"/>
    </xf>
    <xf numFmtId="166" fontId="16" fillId="0" borderId="87" xfId="4" applyNumberFormat="1" applyFont="1" applyFill="1" applyBorder="1" applyAlignment="1" applyProtection="1">
      <alignment horizontal="right" vertical="center"/>
    </xf>
    <xf numFmtId="0" fontId="16" fillId="0" borderId="88" xfId="3" applyFont="1" applyFill="1" applyBorder="1" applyAlignment="1" applyProtection="1">
      <alignment horizontal="center" vertical="center"/>
      <protection locked="0"/>
    </xf>
    <xf numFmtId="166" fontId="16" fillId="0" borderId="89" xfId="3" applyNumberFormat="1" applyFont="1" applyFill="1" applyBorder="1" applyAlignment="1" applyProtection="1">
      <alignment horizontal="right" vertical="center" wrapText="1"/>
    </xf>
    <xf numFmtId="166" fontId="16" fillId="0" borderId="90" xfId="3" applyNumberFormat="1" applyFont="1" applyFill="1" applyBorder="1" applyAlignment="1" applyProtection="1">
      <alignment horizontal="right" vertical="center" wrapText="1"/>
    </xf>
    <xf numFmtId="166" fontId="16" fillId="0" borderId="91" xfId="3" applyNumberFormat="1" applyFont="1" applyFill="1" applyBorder="1" applyAlignment="1" applyProtection="1">
      <alignment horizontal="right" vertical="center" wrapText="1"/>
    </xf>
    <xf numFmtId="0" fontId="24" fillId="0" borderId="78" xfId="3" applyFont="1" applyFill="1" applyBorder="1" applyAlignment="1" applyProtection="1">
      <alignment wrapText="1"/>
    </xf>
    <xf numFmtId="4" fontId="7" fillId="0" borderId="92" xfId="6" applyNumberFormat="1" applyFont="1" applyFill="1" applyBorder="1" applyAlignment="1">
      <alignment horizontal="right" vertical="center"/>
    </xf>
    <xf numFmtId="166" fontId="16" fillId="0" borderId="93" xfId="4" applyNumberFormat="1" applyFont="1" applyFill="1" applyBorder="1" applyAlignment="1" applyProtection="1">
      <alignment horizontal="right" vertical="center"/>
    </xf>
    <xf numFmtId="166" fontId="16" fillId="0" borderId="94" xfId="4" applyNumberFormat="1" applyFont="1" applyFill="1" applyBorder="1" applyAlignment="1" applyProtection="1">
      <alignment horizontal="right" vertical="center"/>
    </xf>
    <xf numFmtId="0" fontId="16" fillId="0" borderId="95" xfId="3" applyFont="1" applyFill="1" applyBorder="1" applyAlignment="1" applyProtection="1">
      <alignment horizontal="center" vertical="center"/>
      <protection locked="0"/>
    </xf>
    <xf numFmtId="166" fontId="16" fillId="0" borderId="96" xfId="3" applyNumberFormat="1" applyFont="1" applyFill="1" applyBorder="1" applyAlignment="1" applyProtection="1">
      <alignment horizontal="right" vertical="center" wrapText="1"/>
    </xf>
    <xf numFmtId="166" fontId="16" fillId="0" borderId="97" xfId="3" applyNumberFormat="1" applyFont="1" applyFill="1" applyBorder="1" applyAlignment="1" applyProtection="1">
      <alignment horizontal="right" vertical="center" wrapText="1"/>
    </xf>
    <xf numFmtId="166" fontId="16" fillId="0" borderId="98" xfId="3" applyNumberFormat="1" applyFont="1" applyFill="1" applyBorder="1" applyAlignment="1" applyProtection="1">
      <alignment horizontal="right" vertical="center" wrapText="1"/>
    </xf>
    <xf numFmtId="0" fontId="24" fillId="0" borderId="79" xfId="3" applyFont="1" applyFill="1" applyBorder="1" applyAlignment="1" applyProtection="1">
      <alignment wrapText="1"/>
    </xf>
    <xf numFmtId="0" fontId="16" fillId="0" borderId="77" xfId="3" applyFont="1" applyFill="1" applyBorder="1" applyAlignment="1" applyProtection="1">
      <alignment vertical="center" wrapText="1"/>
    </xf>
    <xf numFmtId="49" fontId="16" fillId="0" borderId="99" xfId="3" applyNumberFormat="1" applyFont="1" applyFill="1" applyBorder="1" applyAlignment="1" applyProtection="1">
      <alignment horizontal="right"/>
    </xf>
    <xf numFmtId="0" fontId="16" fillId="0" borderId="95" xfId="3" applyFont="1" applyFill="1" applyBorder="1" applyAlignment="1" applyProtection="1">
      <alignment horizontal="center"/>
      <protection locked="0"/>
    </xf>
    <xf numFmtId="0" fontId="16" fillId="0" borderId="0" xfId="2" applyFont="1" applyFill="1" applyProtection="1"/>
    <xf numFmtId="49" fontId="16" fillId="0" borderId="24" xfId="3" applyNumberFormat="1" applyFont="1" applyFill="1" applyBorder="1" applyAlignment="1" applyProtection="1">
      <alignment horizontal="right"/>
    </xf>
    <xf numFmtId="0" fontId="16" fillId="0" borderId="52" xfId="3" applyFont="1" applyFill="1" applyBorder="1" applyAlignment="1" applyProtection="1">
      <alignment vertical="center" wrapText="1"/>
    </xf>
    <xf numFmtId="166" fontId="13" fillId="0" borderId="52" xfId="4" applyNumberFormat="1" applyFont="1" applyFill="1" applyBorder="1" applyAlignment="1" applyProtection="1">
      <alignment horizontal="right" vertical="center"/>
    </xf>
    <xf numFmtId="166" fontId="16" fillId="0" borderId="92" xfId="4" applyNumberFormat="1" applyFont="1" applyFill="1" applyBorder="1" applyAlignment="1" applyProtection="1">
      <alignment horizontal="right" vertical="center"/>
    </xf>
    <xf numFmtId="166" fontId="16" fillId="0" borderId="100" xfId="4" applyNumberFormat="1" applyFont="1" applyFill="1" applyBorder="1" applyAlignment="1" applyProtection="1">
      <alignment horizontal="right" vertical="center"/>
    </xf>
    <xf numFmtId="166" fontId="16" fillId="0" borderId="101" xfId="3" applyNumberFormat="1" applyFont="1" applyFill="1" applyBorder="1" applyAlignment="1" applyProtection="1">
      <alignment horizontal="right" wrapText="1"/>
    </xf>
    <xf numFmtId="166" fontId="16" fillId="0" borderId="102" xfId="3" applyNumberFormat="1" applyFont="1" applyFill="1" applyBorder="1" applyAlignment="1" applyProtection="1">
      <alignment horizontal="right" wrapText="1"/>
    </xf>
    <xf numFmtId="166" fontId="16" fillId="0" borderId="13" xfId="4" applyNumberFormat="1" applyFont="1" applyFill="1" applyBorder="1" applyAlignment="1" applyProtection="1">
      <alignment horizontal="right" vertical="center"/>
    </xf>
    <xf numFmtId="166" fontId="16" fillId="0" borderId="0" xfId="4" applyNumberFormat="1" applyFont="1" applyFill="1" applyBorder="1" applyAlignment="1" applyProtection="1">
      <alignment horizontal="right" vertical="center"/>
    </xf>
    <xf numFmtId="0" fontId="16" fillId="0" borderId="82" xfId="3" applyFont="1" applyFill="1" applyBorder="1" applyAlignment="1" applyProtection="1">
      <alignment horizontal="center"/>
      <protection locked="0"/>
    </xf>
    <xf numFmtId="166" fontId="16" fillId="0" borderId="12" xfId="3" applyNumberFormat="1" applyFont="1" applyFill="1" applyBorder="1" applyAlignment="1" applyProtection="1">
      <alignment horizontal="right" wrapText="1"/>
    </xf>
    <xf numFmtId="166" fontId="16" fillId="0" borderId="35" xfId="3" applyNumberFormat="1" applyFont="1" applyFill="1" applyBorder="1" applyAlignment="1" applyProtection="1">
      <alignment horizontal="right" wrapText="1"/>
    </xf>
    <xf numFmtId="49" fontId="16" fillId="3" borderId="28" xfId="3" applyNumberFormat="1" applyFont="1" applyFill="1" applyBorder="1" applyAlignment="1" applyProtection="1">
      <alignment horizontal="right"/>
    </xf>
    <xf numFmtId="167" fontId="16" fillId="3" borderId="31" xfId="3" applyNumberFormat="1" applyFont="1" applyFill="1" applyBorder="1" applyAlignment="1" applyProtection="1">
      <alignment horizontal="right"/>
    </xf>
    <xf numFmtId="0" fontId="16" fillId="3" borderId="31" xfId="3" applyFont="1" applyFill="1" applyBorder="1" applyProtection="1"/>
    <xf numFmtId="4" fontId="16" fillId="3" borderId="31" xfId="3" applyNumberFormat="1" applyFont="1" applyFill="1" applyBorder="1" applyAlignment="1" applyProtection="1">
      <alignment horizontal="center"/>
    </xf>
    <xf numFmtId="166" fontId="16" fillId="3" borderId="31" xfId="4" applyNumberFormat="1" applyFont="1" applyFill="1" applyBorder="1" applyAlignment="1" applyProtection="1">
      <alignment horizontal="right" vertical="center"/>
    </xf>
    <xf numFmtId="0" fontId="16" fillId="3" borderId="31" xfId="3" applyFont="1" applyFill="1" applyBorder="1" applyAlignment="1" applyProtection="1">
      <alignment horizontal="center"/>
      <protection locked="0"/>
    </xf>
    <xf numFmtId="166" fontId="16" fillId="3" borderId="31" xfId="3" applyNumberFormat="1" applyFont="1" applyFill="1" applyBorder="1" applyAlignment="1" applyProtection="1">
      <alignment horizontal="right" wrapText="1"/>
    </xf>
    <xf numFmtId="166" fontId="16" fillId="3" borderId="42" xfId="3" applyNumberFormat="1" applyFont="1" applyFill="1" applyBorder="1" applyAlignment="1" applyProtection="1">
      <alignment horizontal="right" wrapText="1"/>
    </xf>
    <xf numFmtId="4" fontId="16" fillId="0" borderId="52" xfId="3" applyNumberFormat="1" applyFont="1" applyFill="1" applyBorder="1" applyAlignment="1" applyProtection="1">
      <alignment horizontal="center" vertical="center"/>
    </xf>
    <xf numFmtId="166" fontId="16" fillId="0" borderId="103" xfId="4" applyNumberFormat="1" applyFont="1" applyFill="1" applyBorder="1" applyAlignment="1" applyProtection="1">
      <alignment horizontal="right" vertical="center"/>
    </xf>
    <xf numFmtId="0" fontId="16" fillId="0" borderId="104" xfId="3" applyFont="1" applyFill="1" applyBorder="1" applyAlignment="1" applyProtection="1">
      <alignment vertical="center" wrapText="1"/>
    </xf>
    <xf numFmtId="166" fontId="16" fillId="0" borderId="105" xfId="4" applyNumberFormat="1" applyFont="1" applyFill="1" applyBorder="1" applyAlignment="1" applyProtection="1">
      <alignment horizontal="right" vertical="center"/>
    </xf>
    <xf numFmtId="166" fontId="16" fillId="0" borderId="106" xfId="4" applyNumberFormat="1" applyFont="1" applyFill="1" applyBorder="1" applyAlignment="1" applyProtection="1">
      <alignment horizontal="right" vertical="center"/>
    </xf>
    <xf numFmtId="0" fontId="16" fillId="0" borderId="107" xfId="3" applyFont="1" applyFill="1" applyBorder="1" applyAlignment="1" applyProtection="1">
      <alignment horizontal="center" vertical="center"/>
      <protection locked="0"/>
    </xf>
    <xf numFmtId="166" fontId="16" fillId="0" borderId="108" xfId="3" applyNumberFormat="1" applyFont="1" applyFill="1" applyBorder="1" applyAlignment="1" applyProtection="1">
      <alignment horizontal="right" vertical="center" wrapText="1"/>
    </xf>
    <xf numFmtId="166" fontId="16" fillId="0" borderId="109" xfId="3" applyNumberFormat="1" applyFont="1" applyFill="1" applyBorder="1" applyAlignment="1" applyProtection="1">
      <alignment horizontal="right" vertical="center" wrapText="1"/>
    </xf>
    <xf numFmtId="166" fontId="16" fillId="0" borderId="110" xfId="3" applyNumberFormat="1" applyFont="1" applyFill="1" applyBorder="1" applyAlignment="1" applyProtection="1">
      <alignment horizontal="right" vertical="center" wrapText="1"/>
    </xf>
    <xf numFmtId="166" fontId="16" fillId="0" borderId="111" xfId="4" applyNumberFormat="1" applyFont="1" applyFill="1" applyBorder="1" applyAlignment="1" applyProtection="1">
      <alignment horizontal="right" vertical="center"/>
    </xf>
    <xf numFmtId="0" fontId="16" fillId="0" borderId="112" xfId="3" applyFont="1" applyFill="1" applyBorder="1" applyAlignment="1" applyProtection="1">
      <alignment horizontal="center" vertical="center"/>
      <protection locked="0"/>
    </xf>
    <xf numFmtId="167" fontId="16" fillId="0" borderId="113" xfId="3" applyNumberFormat="1" applyFont="1" applyFill="1" applyBorder="1" applyAlignment="1" applyProtection="1">
      <alignment horizontal="right" vertical="center" wrapText="1"/>
    </xf>
    <xf numFmtId="4" fontId="16" fillId="0" borderId="113" xfId="3" applyNumberFormat="1" applyFont="1" applyFill="1" applyBorder="1" applyAlignment="1" applyProtection="1">
      <alignment horizontal="center" vertical="center"/>
    </xf>
    <xf numFmtId="166" fontId="16" fillId="0" borderId="114" xfId="4" applyNumberFormat="1" applyFont="1" applyFill="1" applyBorder="1" applyAlignment="1" applyProtection="1">
      <alignment horizontal="right" vertical="center"/>
    </xf>
    <xf numFmtId="166" fontId="16" fillId="0" borderId="115" xfId="4" applyNumberFormat="1" applyFont="1" applyFill="1" applyBorder="1" applyAlignment="1" applyProtection="1">
      <alignment horizontal="right" vertical="center"/>
    </xf>
    <xf numFmtId="166" fontId="16" fillId="0" borderId="116" xfId="4" applyNumberFormat="1" applyFont="1" applyFill="1" applyBorder="1" applyAlignment="1" applyProtection="1">
      <alignment horizontal="right" vertical="center"/>
    </xf>
    <xf numFmtId="167" fontId="16" fillId="0" borderId="117" xfId="5" applyNumberFormat="1" applyFont="1" applyFill="1" applyBorder="1" applyAlignment="1" applyProtection="1">
      <alignment horizontal="right" vertical="center"/>
    </xf>
    <xf numFmtId="167" fontId="16" fillId="0" borderId="104" xfId="3" applyNumberFormat="1" applyFont="1" applyFill="1" applyBorder="1" applyAlignment="1" applyProtection="1">
      <alignment horizontal="right" vertical="center" wrapText="1"/>
    </xf>
    <xf numFmtId="4" fontId="16" fillId="0" borderId="104" xfId="3" applyNumberFormat="1" applyFont="1" applyFill="1" applyBorder="1" applyAlignment="1" applyProtection="1">
      <alignment horizontal="center" vertical="center"/>
    </xf>
    <xf numFmtId="166" fontId="16" fillId="0" borderId="118" xfId="4" applyNumberFormat="1" applyFont="1" applyFill="1" applyBorder="1" applyAlignment="1" applyProtection="1">
      <alignment horizontal="right" vertical="center"/>
    </xf>
    <xf numFmtId="0" fontId="16" fillId="0" borderId="78" xfId="3" applyFont="1" applyFill="1" applyBorder="1" applyAlignment="1" applyProtection="1">
      <alignment vertical="center" wrapText="1"/>
    </xf>
    <xf numFmtId="167" fontId="16" fillId="0" borderId="119" xfId="5" applyNumberFormat="1" applyFont="1" applyFill="1" applyBorder="1" applyAlignment="1" applyProtection="1">
      <alignment horizontal="right" vertical="center"/>
    </xf>
    <xf numFmtId="167" fontId="16" fillId="0" borderId="120" xfId="3" applyNumberFormat="1" applyFont="1" applyFill="1" applyBorder="1" applyAlignment="1" applyProtection="1">
      <alignment horizontal="right" vertical="center" wrapText="1"/>
    </xf>
    <xf numFmtId="0" fontId="16" fillId="0" borderId="121" xfId="3" applyFont="1" applyFill="1" applyBorder="1" applyAlignment="1" applyProtection="1">
      <alignment horizontal="center" vertical="center"/>
      <protection locked="0"/>
    </xf>
    <xf numFmtId="166" fontId="16" fillId="0" borderId="122" xfId="3" applyNumberFormat="1" applyFont="1" applyFill="1" applyBorder="1" applyAlignment="1" applyProtection="1">
      <alignment horizontal="right" vertical="center" wrapText="1"/>
    </xf>
    <xf numFmtId="166" fontId="16" fillId="0" borderId="123" xfId="3" applyNumberFormat="1" applyFont="1" applyFill="1" applyBorder="1" applyAlignment="1" applyProtection="1">
      <alignment horizontal="right" vertical="center" wrapText="1"/>
    </xf>
    <xf numFmtId="166" fontId="16" fillId="0" borderId="124" xfId="3" applyNumberFormat="1" applyFont="1" applyFill="1" applyBorder="1" applyAlignment="1" applyProtection="1">
      <alignment horizontal="right" vertical="center" wrapText="1"/>
    </xf>
    <xf numFmtId="0" fontId="16" fillId="0" borderId="52" xfId="3" applyFont="1" applyFill="1" applyBorder="1" applyAlignment="1" applyProtection="1">
      <alignment wrapText="1"/>
    </xf>
    <xf numFmtId="166" fontId="16" fillId="0" borderId="125" xfId="4" applyNumberFormat="1" applyFont="1" applyFill="1" applyBorder="1" applyAlignment="1" applyProtection="1">
      <alignment horizontal="right" vertical="center"/>
    </xf>
    <xf numFmtId="0" fontId="16" fillId="0" borderId="126" xfId="3" applyFont="1" applyFill="1" applyBorder="1" applyAlignment="1" applyProtection="1">
      <alignment horizontal="center"/>
      <protection locked="0"/>
    </xf>
    <xf numFmtId="166" fontId="16" fillId="0" borderId="83" xfId="3" applyNumberFormat="1" applyFont="1" applyFill="1" applyBorder="1" applyAlignment="1" applyProtection="1">
      <alignment horizontal="right" wrapText="1"/>
    </xf>
    <xf numFmtId="166" fontId="16" fillId="0" borderId="84" xfId="3" applyNumberFormat="1" applyFont="1" applyFill="1" applyBorder="1" applyAlignment="1" applyProtection="1">
      <alignment horizontal="right" wrapText="1"/>
    </xf>
    <xf numFmtId="166" fontId="16" fillId="0" borderId="53" xfId="3" applyNumberFormat="1" applyFont="1" applyFill="1" applyBorder="1" applyAlignment="1" applyProtection="1">
      <alignment horizontal="right" wrapText="1"/>
    </xf>
    <xf numFmtId="0" fontId="16" fillId="0" borderId="113" xfId="3" applyFont="1" applyFill="1" applyBorder="1" applyAlignment="1" applyProtection="1">
      <alignment vertical="center" wrapText="1"/>
    </xf>
    <xf numFmtId="0" fontId="26" fillId="0" borderId="0" xfId="1" applyFont="1" applyAlignment="1">
      <alignment horizontal="centerContinuous"/>
    </xf>
    <xf numFmtId="0" fontId="27" fillId="0" borderId="0" xfId="1" applyFont="1" applyAlignment="1">
      <alignment horizontal="centerContinuous"/>
    </xf>
    <xf numFmtId="0" fontId="27" fillId="0" borderId="0" xfId="1" applyFont="1" applyAlignment="1">
      <alignment horizontal="right"/>
    </xf>
    <xf numFmtId="0" fontId="3" fillId="0" borderId="43" xfId="1" applyFont="1" applyBorder="1" applyAlignment="1">
      <alignment vertical="center"/>
    </xf>
    <xf numFmtId="0" fontId="5" fillId="0" borderId="127" xfId="1" applyFont="1" applyBorder="1" applyAlignment="1">
      <alignment horizontal="left"/>
    </xf>
    <xf numFmtId="49" fontId="3" fillId="0" borderId="48" xfId="1" applyNumberFormat="1" applyFont="1" applyBorder="1" applyAlignment="1">
      <alignment vertical="center"/>
    </xf>
    <xf numFmtId="49" fontId="28" fillId="0" borderId="49" xfId="0" applyNumberFormat="1" applyFont="1" applyBorder="1"/>
    <xf numFmtId="0" fontId="3" fillId="0" borderId="128" xfId="1" applyFont="1" applyBorder="1" applyAlignment="1">
      <alignment shrinkToFit="1"/>
    </xf>
    <xf numFmtId="0" fontId="0" fillId="0" borderId="21" xfId="0" applyBorder="1"/>
    <xf numFmtId="4" fontId="0" fillId="0" borderId="22" xfId="0" applyNumberFormat="1" applyBorder="1"/>
    <xf numFmtId="0" fontId="0" fillId="0" borderId="23" xfId="0" applyBorder="1"/>
    <xf numFmtId="0" fontId="1" fillId="5" borderId="5" xfId="0" applyFont="1" applyFill="1" applyBorder="1"/>
    <xf numFmtId="4" fontId="1" fillId="5" borderId="5" xfId="0" applyNumberFormat="1" applyFont="1" applyFill="1" applyBorder="1"/>
    <xf numFmtId="0" fontId="11" fillId="0" borderId="129" xfId="0" applyFont="1" applyBorder="1"/>
    <xf numFmtId="168" fontId="0" fillId="0" borderId="129" xfId="0" applyNumberFormat="1" applyBorder="1"/>
    <xf numFmtId="0" fontId="11" fillId="0" borderId="104" xfId="0" applyFont="1" applyBorder="1"/>
    <xf numFmtId="168" fontId="0" fillId="0" borderId="104" xfId="0" applyNumberFormat="1" applyBorder="1"/>
    <xf numFmtId="0" fontId="1" fillId="6" borderId="10" xfId="0" applyFont="1" applyFill="1" applyBorder="1"/>
    <xf numFmtId="168" fontId="1" fillId="6" borderId="10" xfId="0" applyNumberFormat="1" applyFont="1" applyFill="1" applyBorder="1"/>
    <xf numFmtId="0" fontId="1" fillId="0" borderId="0" xfId="0" applyFont="1"/>
    <xf numFmtId="4" fontId="0" fillId="0" borderId="0" xfId="0" applyNumberFormat="1"/>
    <xf numFmtId="168" fontId="0" fillId="0" borderId="0" xfId="0" applyNumberFormat="1"/>
    <xf numFmtId="4" fontId="1" fillId="0" borderId="0" xfId="0" applyNumberFormat="1" applyFont="1"/>
    <xf numFmtId="49" fontId="0" fillId="0" borderId="0" xfId="0" applyNumberFormat="1"/>
    <xf numFmtId="169" fontId="3" fillId="0" borderId="38" xfId="0" applyNumberFormat="1" applyFont="1" applyBorder="1" applyAlignment="1">
      <alignment horizontal="right"/>
    </xf>
    <xf numFmtId="0" fontId="16" fillId="0" borderId="34" xfId="3" applyFont="1" applyFill="1" applyBorder="1" applyAlignment="1" applyProtection="1">
      <alignment vertical="top" wrapText="1"/>
    </xf>
    <xf numFmtId="0" fontId="24" fillId="0" borderId="34" xfId="3" applyFont="1" applyFill="1" applyBorder="1" applyAlignment="1" applyProtection="1">
      <alignment vertical="center" wrapText="1"/>
    </xf>
    <xf numFmtId="0" fontId="24" fillId="0" borderId="104" xfId="3" applyFont="1" applyFill="1" applyBorder="1" applyAlignment="1" applyProtection="1">
      <alignment vertical="center" wrapText="1"/>
    </xf>
    <xf numFmtId="0" fontId="24" fillId="0" borderId="95" xfId="3" applyFont="1" applyFill="1" applyBorder="1" applyAlignment="1" applyProtection="1">
      <alignment horizontal="center" vertical="center"/>
      <protection locked="0"/>
    </xf>
    <xf numFmtId="49" fontId="20" fillId="4" borderId="58" xfId="3" applyNumberFormat="1" applyFont="1" applyFill="1" applyBorder="1" applyAlignment="1" applyProtection="1">
      <alignment horizontal="right"/>
    </xf>
    <xf numFmtId="49" fontId="20" fillId="4" borderId="130" xfId="3" applyNumberFormat="1" applyFont="1" applyFill="1" applyBorder="1" applyAlignment="1" applyProtection="1">
      <alignment horizontal="left"/>
    </xf>
    <xf numFmtId="0" fontId="20" fillId="4" borderId="131" xfId="3" applyFont="1" applyFill="1" applyBorder="1" applyProtection="1"/>
    <xf numFmtId="4" fontId="16" fillId="0" borderId="130" xfId="3" applyNumberFormat="1" applyFont="1" applyFill="1" applyBorder="1" applyAlignment="1" applyProtection="1">
      <alignment horizontal="center" vertical="center"/>
    </xf>
    <xf numFmtId="3" fontId="16" fillId="0" borderId="130" xfId="4" applyNumberFormat="1" applyFont="1" applyFill="1" applyBorder="1" applyAlignment="1" applyProtection="1">
      <alignment horizontal="right" vertical="center"/>
    </xf>
    <xf numFmtId="166" fontId="21" fillId="0" borderId="75" xfId="3" applyNumberFormat="1" applyFont="1" applyFill="1" applyBorder="1" applyAlignment="1" applyProtection="1">
      <alignment horizontal="right"/>
    </xf>
    <xf numFmtId="166" fontId="21" fillId="0" borderId="76" xfId="3" applyNumberFormat="1" applyFont="1" applyFill="1" applyBorder="1" applyAlignment="1" applyProtection="1">
      <alignment horizontal="right"/>
    </xf>
    <xf numFmtId="167" fontId="16" fillId="0" borderId="52" xfId="3" applyNumberFormat="1" applyFont="1" applyFill="1" applyBorder="1" applyAlignment="1" applyProtection="1">
      <alignment horizontal="right" vertical="center" wrapText="1"/>
    </xf>
    <xf numFmtId="4" fontId="7" fillId="0" borderId="52" xfId="6" applyNumberFormat="1" applyFont="1" applyFill="1" applyBorder="1" applyAlignment="1">
      <alignment horizontal="right" vertical="center"/>
    </xf>
    <xf numFmtId="167" fontId="16" fillId="0" borderId="132" xfId="5" applyNumberFormat="1" applyFont="1" applyFill="1" applyBorder="1" applyAlignment="1" applyProtection="1">
      <alignment horizontal="right" vertical="center"/>
    </xf>
    <xf numFmtId="167" fontId="16" fillId="0" borderId="133" xfId="3" applyNumberFormat="1" applyFont="1" applyFill="1" applyBorder="1" applyAlignment="1" applyProtection="1">
      <alignment horizontal="right" vertical="center" wrapText="1"/>
    </xf>
    <xf numFmtId="0" fontId="16" fillId="0" borderId="134" xfId="3" applyFont="1" applyFill="1" applyBorder="1" applyAlignment="1" applyProtection="1">
      <alignment horizontal="left" vertical="center" wrapText="1"/>
    </xf>
    <xf numFmtId="4" fontId="16" fillId="0" borderId="129" xfId="3" applyNumberFormat="1" applyFont="1" applyFill="1" applyBorder="1" applyAlignment="1" applyProtection="1">
      <alignment horizontal="center" vertical="center"/>
    </xf>
    <xf numFmtId="4" fontId="7" fillId="0" borderId="129" xfId="6" applyNumberFormat="1" applyFont="1" applyFill="1" applyBorder="1" applyAlignment="1">
      <alignment horizontal="right" vertical="center"/>
    </xf>
    <xf numFmtId="166" fontId="16" fillId="0" borderId="135" xfId="4" applyNumberFormat="1" applyFont="1" applyFill="1" applyBorder="1" applyAlignment="1" applyProtection="1">
      <alignment horizontal="right" vertical="center"/>
    </xf>
    <xf numFmtId="166" fontId="16" fillId="0" borderId="136" xfId="4" applyNumberFormat="1" applyFont="1" applyFill="1" applyBorder="1" applyAlignment="1" applyProtection="1">
      <alignment horizontal="right" vertical="center"/>
    </xf>
    <xf numFmtId="0" fontId="16" fillId="0" borderId="137" xfId="3" applyFont="1" applyFill="1" applyBorder="1" applyAlignment="1" applyProtection="1">
      <alignment horizontal="center" vertical="center"/>
      <protection locked="0"/>
    </xf>
    <xf numFmtId="166" fontId="16" fillId="0" borderId="138" xfId="3" applyNumberFormat="1" applyFont="1" applyFill="1" applyBorder="1" applyAlignment="1" applyProtection="1">
      <alignment horizontal="right" vertical="center" wrapText="1"/>
    </xf>
    <xf numFmtId="166" fontId="16" fillId="0" borderId="139" xfId="3" applyNumberFormat="1" applyFont="1" applyFill="1" applyBorder="1" applyAlignment="1" applyProtection="1">
      <alignment horizontal="right" vertical="center" wrapText="1"/>
    </xf>
    <xf numFmtId="166" fontId="16" fillId="0" borderId="140" xfId="3" applyNumberFormat="1" applyFont="1" applyFill="1" applyBorder="1" applyAlignment="1" applyProtection="1">
      <alignment horizontal="right" vertical="center" wrapText="1"/>
    </xf>
    <xf numFmtId="0" fontId="24" fillId="0" borderId="141" xfId="3" applyFont="1" applyFill="1" applyBorder="1" applyAlignment="1" applyProtection="1">
      <alignment vertical="center" wrapText="1"/>
    </xf>
    <xf numFmtId="4" fontId="7" fillId="0" borderId="104" xfId="6" applyNumberFormat="1" applyFont="1" applyFill="1" applyBorder="1" applyAlignment="1">
      <alignment horizontal="right" vertical="center"/>
    </xf>
    <xf numFmtId="166" fontId="16" fillId="0" borderId="142" xfId="4" applyNumberFormat="1" applyFont="1" applyFill="1" applyBorder="1" applyAlignment="1" applyProtection="1">
      <alignment horizontal="right" vertical="center"/>
    </xf>
    <xf numFmtId="0" fontId="16" fillId="0" borderId="141" xfId="3" applyFont="1" applyFill="1" applyBorder="1" applyAlignment="1" applyProtection="1">
      <alignment vertical="center" wrapText="1"/>
    </xf>
    <xf numFmtId="0" fontId="24" fillId="0" borderId="141" xfId="3" applyFont="1" applyFill="1" applyBorder="1" applyAlignment="1" applyProtection="1">
      <alignment wrapText="1"/>
    </xf>
    <xf numFmtId="4" fontId="7" fillId="0" borderId="143" xfId="6" applyNumberFormat="1" applyFont="1" applyFill="1" applyBorder="1" applyAlignment="1">
      <alignment horizontal="right" vertical="center"/>
    </xf>
    <xf numFmtId="166" fontId="16" fillId="0" borderId="144" xfId="4" applyNumberFormat="1" applyFont="1" applyFill="1" applyBorder="1" applyAlignment="1" applyProtection="1">
      <alignment horizontal="right" vertical="center"/>
    </xf>
    <xf numFmtId="0" fontId="24" fillId="0" borderId="104" xfId="3" applyFont="1" applyFill="1" applyBorder="1" applyAlignment="1" applyProtection="1">
      <alignment wrapText="1"/>
    </xf>
    <xf numFmtId="167" fontId="16" fillId="0" borderId="145" xfId="5" applyNumberFormat="1" applyFont="1" applyFill="1" applyBorder="1" applyAlignment="1" applyProtection="1">
      <alignment horizontal="right" vertical="center"/>
    </xf>
    <xf numFmtId="167" fontId="16" fillId="0" borderId="146" xfId="3" applyNumberFormat="1" applyFont="1" applyFill="1" applyBorder="1" applyAlignment="1" applyProtection="1">
      <alignment horizontal="right" vertical="center" wrapText="1"/>
    </xf>
    <xf numFmtId="0" fontId="24" fillId="0" borderId="147" xfId="3" applyFont="1" applyFill="1" applyBorder="1" applyAlignment="1" applyProtection="1">
      <alignment wrapText="1"/>
    </xf>
    <xf numFmtId="4" fontId="16" fillId="0" borderId="146" xfId="3" applyNumberFormat="1" applyFont="1" applyFill="1" applyBorder="1" applyAlignment="1" applyProtection="1">
      <alignment horizontal="center" vertical="center"/>
    </xf>
    <xf numFmtId="4" fontId="7" fillId="0" borderId="148" xfId="6" applyNumberFormat="1" applyFont="1" applyFill="1" applyBorder="1" applyAlignment="1">
      <alignment horizontal="right" vertical="center"/>
    </xf>
    <xf numFmtId="166" fontId="16" fillId="0" borderId="149" xfId="4" applyNumberFormat="1" applyFont="1" applyFill="1" applyBorder="1" applyAlignment="1" applyProtection="1">
      <alignment horizontal="right" vertical="center"/>
    </xf>
    <xf numFmtId="166" fontId="16" fillId="0" borderId="150" xfId="4" applyNumberFormat="1" applyFont="1" applyFill="1" applyBorder="1" applyAlignment="1" applyProtection="1">
      <alignment horizontal="right" vertical="center"/>
    </xf>
    <xf numFmtId="166" fontId="16" fillId="0" borderId="151" xfId="3" applyNumberFormat="1" applyFont="1" applyFill="1" applyBorder="1" applyAlignment="1" applyProtection="1">
      <alignment horizontal="right" vertical="center" wrapText="1"/>
    </xf>
    <xf numFmtId="166" fontId="16" fillId="0" borderId="152" xfId="3" applyNumberFormat="1" applyFont="1" applyFill="1" applyBorder="1" applyAlignment="1" applyProtection="1">
      <alignment horizontal="right" vertical="center" wrapText="1"/>
    </xf>
    <xf numFmtId="166" fontId="16" fillId="0" borderId="153" xfId="3" applyNumberFormat="1" applyFont="1" applyFill="1" applyBorder="1" applyAlignment="1" applyProtection="1">
      <alignment horizontal="right" vertical="center" wrapText="1"/>
    </xf>
    <xf numFmtId="166" fontId="16" fillId="0" borderId="154" xfId="4" applyNumberFormat="1" applyFont="1" applyFill="1" applyBorder="1" applyAlignment="1" applyProtection="1">
      <alignment horizontal="right" vertical="center"/>
    </xf>
    <xf numFmtId="0" fontId="16" fillId="0" borderId="155" xfId="3" applyFont="1" applyFill="1" applyBorder="1" applyAlignment="1" applyProtection="1">
      <alignment vertical="center" wrapText="1"/>
    </xf>
    <xf numFmtId="4" fontId="7" fillId="0" borderId="113" xfId="6" applyNumberFormat="1" applyFont="1" applyFill="1" applyBorder="1" applyAlignment="1">
      <alignment horizontal="right" vertical="center"/>
    </xf>
    <xf numFmtId="166" fontId="16" fillId="0" borderId="156" xfId="4" applyNumberFormat="1" applyFont="1" applyFill="1" applyBorder="1" applyAlignment="1" applyProtection="1">
      <alignment horizontal="right" vertical="center"/>
    </xf>
    <xf numFmtId="166" fontId="16" fillId="0" borderId="104" xfId="4" applyNumberFormat="1" applyFont="1" applyFill="1" applyBorder="1" applyAlignment="1" applyProtection="1">
      <alignment horizontal="right" vertical="center"/>
    </xf>
    <xf numFmtId="166" fontId="16" fillId="0" borderId="157" xfId="4" applyNumberFormat="1" applyFont="1" applyFill="1" applyBorder="1" applyAlignment="1" applyProtection="1">
      <alignment horizontal="right" vertical="center"/>
    </xf>
    <xf numFmtId="0" fontId="16" fillId="0" borderId="107" xfId="3" applyFont="1" applyFill="1" applyBorder="1" applyAlignment="1" applyProtection="1">
      <alignment horizontal="center"/>
      <protection locked="0"/>
    </xf>
    <xf numFmtId="49" fontId="16" fillId="0" borderId="117" xfId="3" applyNumberFormat="1" applyFont="1" applyFill="1" applyBorder="1" applyAlignment="1" applyProtection="1">
      <alignment horizontal="right"/>
    </xf>
    <xf numFmtId="49" fontId="16" fillId="0" borderId="145" xfId="3" applyNumberFormat="1" applyFont="1" applyFill="1" applyBorder="1" applyAlignment="1" applyProtection="1">
      <alignment horizontal="right"/>
    </xf>
    <xf numFmtId="167" fontId="16" fillId="0" borderId="99" xfId="5" applyNumberFormat="1" applyFont="1" applyFill="1" applyBorder="1" applyAlignment="1" applyProtection="1">
      <alignment horizontal="right" vertical="center"/>
    </xf>
    <xf numFmtId="167" fontId="16" fillId="0" borderId="79" xfId="3" applyNumberFormat="1" applyFont="1" applyFill="1" applyBorder="1" applyAlignment="1" applyProtection="1">
      <alignment horizontal="right" vertical="center" wrapText="1"/>
    </xf>
    <xf numFmtId="166" fontId="16" fillId="0" borderId="158" xfId="4" applyNumberFormat="1" applyFont="1" applyFill="1" applyBorder="1" applyAlignment="1" applyProtection="1">
      <alignment horizontal="right" vertical="center"/>
    </xf>
    <xf numFmtId="166" fontId="16" fillId="0" borderId="159" xfId="4" applyNumberFormat="1" applyFont="1" applyFill="1" applyBorder="1" applyAlignment="1" applyProtection="1">
      <alignment horizontal="right" vertical="center"/>
    </xf>
    <xf numFmtId="166" fontId="16" fillId="0" borderId="160" xfId="4" applyNumberFormat="1" applyFont="1" applyFill="1" applyBorder="1" applyAlignment="1" applyProtection="1">
      <alignment horizontal="right" vertical="center"/>
    </xf>
    <xf numFmtId="0" fontId="16" fillId="0" borderId="146" xfId="3" applyFont="1" applyFill="1" applyBorder="1" applyAlignment="1" applyProtection="1">
      <alignment vertical="center" wrapText="1"/>
    </xf>
    <xf numFmtId="166" fontId="16" fillId="0" borderId="161" xfId="4" applyNumberFormat="1" applyFont="1" applyFill="1" applyBorder="1" applyAlignment="1" applyProtection="1">
      <alignment horizontal="right" vertical="center"/>
    </xf>
    <xf numFmtId="166" fontId="16" fillId="0" borderId="162" xfId="4" applyNumberFormat="1" applyFont="1" applyFill="1" applyBorder="1" applyAlignment="1" applyProtection="1">
      <alignment horizontal="right" vertical="center"/>
    </xf>
    <xf numFmtId="166" fontId="16" fillId="0" borderId="163" xfId="4" applyNumberFormat="1" applyFont="1" applyFill="1" applyBorder="1" applyAlignment="1" applyProtection="1">
      <alignment horizontal="right" vertical="center"/>
    </xf>
    <xf numFmtId="0" fontId="16" fillId="0" borderId="79" xfId="3" applyFont="1" applyFill="1" applyBorder="1" applyAlignment="1" applyProtection="1">
      <alignment vertical="center" wrapText="1"/>
    </xf>
    <xf numFmtId="0" fontId="16" fillId="0" borderId="141" xfId="3" applyFont="1" applyFill="1" applyBorder="1" applyAlignment="1" applyProtection="1">
      <alignment vertical="top" wrapText="1"/>
    </xf>
    <xf numFmtId="166" fontId="13" fillId="0" borderId="113" xfId="4" applyNumberFormat="1" applyFont="1" applyFill="1" applyBorder="1" applyAlignment="1" applyProtection="1">
      <alignment horizontal="right" vertical="center"/>
    </xf>
    <xf numFmtId="0" fontId="29" fillId="0" borderId="141" xfId="3" applyFont="1" applyFill="1" applyBorder="1" applyAlignment="1" applyProtection="1">
      <alignment vertical="center" wrapText="1"/>
    </xf>
    <xf numFmtId="0" fontId="24" fillId="0" borderId="147" xfId="3" applyFont="1" applyFill="1" applyBorder="1" applyAlignment="1" applyProtection="1">
      <alignment vertical="center" wrapText="1"/>
    </xf>
    <xf numFmtId="0" fontId="24" fillId="0" borderId="79" xfId="3" applyFont="1" applyFill="1" applyBorder="1" applyAlignment="1" applyProtection="1">
      <alignment vertical="center" wrapText="1"/>
    </xf>
    <xf numFmtId="0" fontId="16" fillId="0" borderId="126" xfId="3" applyFont="1" applyFill="1" applyBorder="1" applyAlignment="1" applyProtection="1">
      <alignment horizontal="center" vertical="center"/>
      <protection locked="0"/>
    </xf>
    <xf numFmtId="166" fontId="16" fillId="0" borderId="6" xfId="3" applyNumberFormat="1" applyFont="1" applyFill="1" applyBorder="1" applyAlignment="1" applyProtection="1">
      <alignment horizontal="right" vertical="center" wrapText="1"/>
    </xf>
    <xf numFmtId="0" fontId="16" fillId="0" borderId="112" xfId="3" applyFont="1" applyFill="1" applyBorder="1" applyAlignment="1" applyProtection="1">
      <alignment horizontal="center"/>
      <protection locked="0"/>
    </xf>
    <xf numFmtId="0" fontId="24" fillId="0" borderId="112" xfId="3" applyFont="1" applyFill="1" applyBorder="1" applyAlignment="1" applyProtection="1">
      <alignment horizontal="center" vertical="center"/>
      <protection locked="0"/>
    </xf>
    <xf numFmtId="0" fontId="16" fillId="0" borderId="147" xfId="3" applyFont="1" applyFill="1" applyBorder="1" applyAlignment="1" applyProtection="1">
      <alignment vertical="center" wrapText="1"/>
    </xf>
    <xf numFmtId="166" fontId="21" fillId="0" borderId="51" xfId="3" applyNumberFormat="1" applyFont="1" applyFill="1" applyBorder="1" applyAlignment="1" applyProtection="1">
      <alignment horizontal="right" vertical="center" wrapText="1"/>
    </xf>
    <xf numFmtId="49" fontId="28" fillId="0" borderId="44" xfId="0" applyNumberFormat="1" applyFont="1" applyBorder="1" applyAlignment="1">
      <alignment vertical="top" wrapText="1"/>
    </xf>
    <xf numFmtId="0" fontId="30" fillId="0" borderId="0" xfId="0" applyFont="1" applyAlignment="1">
      <alignment vertical="center"/>
    </xf>
    <xf numFmtId="0" fontId="31" fillId="0" borderId="0" xfId="0" applyFont="1" applyAlignment="1">
      <alignment vertical="center"/>
    </xf>
    <xf numFmtId="0" fontId="16" fillId="0" borderId="141" xfId="3" applyFont="1" applyFill="1" applyBorder="1" applyAlignment="1" applyProtection="1">
      <alignment wrapText="1"/>
    </xf>
    <xf numFmtId="170" fontId="3" fillId="0" borderId="14" xfId="0" applyNumberFormat="1" applyFont="1" applyBorder="1" applyAlignment="1">
      <alignment horizontal="right" indent="2"/>
    </xf>
    <xf numFmtId="170" fontId="3" fillId="0" borderId="16" xfId="0" applyNumberFormat="1" applyFont="1" applyBorder="1" applyAlignment="1">
      <alignment horizontal="right" indent="2"/>
    </xf>
    <xf numFmtId="166" fontId="8" fillId="2" borderId="41" xfId="0" applyNumberFormat="1" applyFont="1" applyFill="1" applyBorder="1" applyAlignment="1">
      <alignment horizontal="right" indent="2"/>
    </xf>
    <xf numFmtId="166" fontId="8" fillId="2" borderId="42" xfId="0" applyNumberFormat="1" applyFont="1" applyFill="1" applyBorder="1" applyAlignment="1">
      <alignment horizontal="right" indent="2"/>
    </xf>
    <xf numFmtId="0" fontId="9" fillId="0" borderId="0" xfId="0" applyFont="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49" fontId="6" fillId="2" borderId="32" xfId="0" applyNumberFormat="1" applyFont="1" applyFill="1" applyBorder="1" applyAlignment="1">
      <alignment horizontal="center"/>
    </xf>
    <xf numFmtId="49" fontId="6" fillId="2" borderId="4" xfId="0" applyNumberFormat="1" applyFont="1" applyFill="1" applyBorder="1" applyAlignment="1">
      <alignment horizontal="center"/>
    </xf>
    <xf numFmtId="49" fontId="6" fillId="2" borderId="3" xfId="0" applyNumberFormat="1" applyFont="1" applyFill="1" applyBorder="1" applyAlignment="1">
      <alignment horizontal="center"/>
    </xf>
    <xf numFmtId="49" fontId="4" fillId="2" borderId="14" xfId="0" applyNumberFormat="1" applyFont="1" applyFill="1" applyBorder="1" applyAlignment="1">
      <alignment horizontal="center" wrapText="1"/>
    </xf>
    <xf numFmtId="49" fontId="4" fillId="2" borderId="9" xfId="0" applyNumberFormat="1" applyFont="1" applyFill="1" applyBorder="1" applyAlignment="1">
      <alignment horizontal="center" wrapText="1"/>
    </xf>
    <xf numFmtId="49" fontId="4" fillId="2" borderId="8" xfId="0" applyNumberFormat="1" applyFont="1" applyFill="1" applyBorder="1" applyAlignment="1">
      <alignment horizontal="center" wrapText="1"/>
    </xf>
    <xf numFmtId="0" fontId="3" fillId="0" borderId="28" xfId="0" applyFont="1" applyBorder="1" applyAlignment="1">
      <alignment horizontal="center" shrinkToFit="1"/>
    </xf>
    <xf numFmtId="0" fontId="3" fillId="0" borderId="29" xfId="0" applyFont="1" applyBorder="1" applyAlignment="1">
      <alignment horizontal="center" shrinkToFit="1"/>
    </xf>
    <xf numFmtId="49" fontId="4" fillId="2" borderId="14" xfId="0" applyNumberFormat="1" applyFont="1" applyFill="1" applyBorder="1" applyAlignment="1">
      <alignment horizontal="left" vertical="top" wrapText="1"/>
    </xf>
    <xf numFmtId="49" fontId="4" fillId="2" borderId="9" xfId="0" applyNumberFormat="1" applyFont="1" applyFill="1" applyBorder="1" applyAlignment="1">
      <alignment horizontal="left" vertical="top" wrapText="1"/>
    </xf>
    <xf numFmtId="49" fontId="4" fillId="2" borderId="8" xfId="0" applyNumberFormat="1" applyFont="1" applyFill="1" applyBorder="1" applyAlignment="1">
      <alignment horizontal="left" vertical="top" wrapText="1"/>
    </xf>
    <xf numFmtId="0" fontId="5" fillId="0" borderId="14" xfId="0" applyFont="1" applyBorder="1" applyAlignment="1">
      <alignment horizontal="left"/>
    </xf>
    <xf numFmtId="0" fontId="5" fillId="0" borderId="9" xfId="0" applyFont="1" applyBorder="1" applyAlignment="1">
      <alignment horizontal="left"/>
    </xf>
    <xf numFmtId="0" fontId="5" fillId="0" borderId="8" xfId="0" applyFont="1" applyBorder="1" applyAlignment="1">
      <alignment horizontal="left"/>
    </xf>
    <xf numFmtId="0" fontId="5" fillId="0" borderId="10" xfId="0" applyFont="1" applyBorder="1" applyAlignment="1">
      <alignment horizontal="left"/>
    </xf>
    <xf numFmtId="0" fontId="5" fillId="0" borderId="10" xfId="0" applyFont="1" applyBorder="1" applyAlignment="1">
      <alignment horizontal="left" vertical="top" wrapText="1"/>
    </xf>
    <xf numFmtId="0" fontId="5" fillId="0" borderId="10" xfId="0" applyFont="1" applyBorder="1" applyAlignment="1">
      <alignment horizontal="center"/>
    </xf>
    <xf numFmtId="0" fontId="25" fillId="0" borderId="0" xfId="1" applyFont="1" applyAlignment="1">
      <alignment horizontal="center"/>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166" fontId="16" fillId="3" borderId="2" xfId="2" applyNumberFormat="1" applyFont="1" applyFill="1" applyBorder="1" applyAlignment="1" applyProtection="1">
      <alignment horizontal="center" vertical="center" wrapText="1"/>
    </xf>
    <xf numFmtId="166" fontId="16" fillId="3" borderId="4" xfId="2" applyNumberFormat="1" applyFont="1" applyFill="1" applyBorder="1" applyAlignment="1" applyProtection="1">
      <alignment horizontal="center" vertical="center" wrapText="1"/>
    </xf>
    <xf numFmtId="166" fontId="16" fillId="3" borderId="33" xfId="2" applyNumberFormat="1" applyFont="1" applyFill="1" applyBorder="1" applyAlignment="1" applyProtection="1">
      <alignment horizontal="center" vertical="center" wrapText="1"/>
    </xf>
    <xf numFmtId="0" fontId="16" fillId="3" borderId="58" xfId="2" applyFont="1" applyFill="1" applyBorder="1" applyAlignment="1" applyProtection="1">
      <alignment horizontal="center" vertical="center" wrapText="1"/>
    </xf>
    <xf numFmtId="0" fontId="16" fillId="3" borderId="61" xfId="2" applyFont="1" applyFill="1" applyBorder="1" applyAlignment="1" applyProtection="1">
      <alignment horizontal="center" vertical="center" wrapText="1"/>
    </xf>
    <xf numFmtId="0" fontId="16" fillId="3" borderId="59" xfId="2" applyFont="1" applyFill="1" applyBorder="1" applyAlignment="1" applyProtection="1">
      <alignment horizontal="center" vertical="center" wrapText="1"/>
    </xf>
    <xf numFmtId="0" fontId="16" fillId="3" borderId="62" xfId="2" applyFont="1" applyFill="1" applyBorder="1" applyAlignment="1" applyProtection="1">
      <alignment horizontal="center" vertical="center" wrapText="1"/>
    </xf>
    <xf numFmtId="0" fontId="16" fillId="3" borderId="59" xfId="2" applyFont="1" applyFill="1" applyBorder="1" applyAlignment="1" applyProtection="1">
      <alignment horizontal="center" vertical="center"/>
    </xf>
    <xf numFmtId="0" fontId="16" fillId="3" borderId="62" xfId="2" applyFont="1" applyFill="1" applyBorder="1" applyAlignment="1" applyProtection="1">
      <alignment horizontal="center" vertical="center"/>
    </xf>
    <xf numFmtId="0" fontId="16" fillId="3" borderId="32" xfId="2" applyFont="1" applyFill="1" applyBorder="1" applyAlignment="1" applyProtection="1">
      <alignment horizontal="center" vertical="center"/>
    </xf>
    <xf numFmtId="0" fontId="16" fillId="3" borderId="4" xfId="2" applyFont="1" applyFill="1" applyBorder="1" applyAlignment="1" applyProtection="1">
      <alignment horizontal="center" vertical="center"/>
    </xf>
    <xf numFmtId="0" fontId="16" fillId="3" borderId="60" xfId="2" applyFont="1" applyFill="1" applyBorder="1" applyAlignment="1" applyProtection="1">
      <alignment horizontal="center" vertical="center"/>
    </xf>
    <xf numFmtId="0" fontId="16" fillId="3" borderId="66" xfId="2" applyFont="1" applyFill="1" applyBorder="1" applyAlignment="1" applyProtection="1">
      <alignment horizontal="center" vertical="center"/>
    </xf>
    <xf numFmtId="166" fontId="17" fillId="3" borderId="2" xfId="3" applyNumberFormat="1" applyFont="1" applyFill="1" applyBorder="1" applyAlignment="1" applyProtection="1">
      <alignment horizontal="center"/>
    </xf>
    <xf numFmtId="166" fontId="17" fillId="3" borderId="33" xfId="3" applyNumberFormat="1" applyFont="1" applyFill="1" applyBorder="1" applyAlignment="1" applyProtection="1">
      <alignment horizontal="center"/>
    </xf>
    <xf numFmtId="0" fontId="12" fillId="0" borderId="54" xfId="2" applyFont="1" applyBorder="1" applyAlignment="1" applyProtection="1">
      <alignment horizontal="center" wrapText="1"/>
    </xf>
    <xf numFmtId="0" fontId="12" fillId="0" borderId="55" xfId="2" applyFont="1" applyBorder="1" applyAlignment="1" applyProtection="1">
      <alignment horizontal="center" wrapText="1"/>
    </xf>
    <xf numFmtId="0" fontId="12" fillId="0" borderId="56" xfId="2" applyFont="1" applyBorder="1" applyAlignment="1" applyProtection="1">
      <alignment horizontal="center" wrapText="1"/>
    </xf>
    <xf numFmtId="49" fontId="4" fillId="0" borderId="55" xfId="2" applyNumberFormat="1" applyFont="1" applyFill="1" applyBorder="1" applyAlignment="1" applyProtection="1">
      <alignment horizontal="left" vertical="center" wrapText="1"/>
      <protection locked="0"/>
    </xf>
    <xf numFmtId="0" fontId="4" fillId="0" borderId="55" xfId="2" applyNumberFormat="1" applyFont="1" applyFill="1" applyBorder="1" applyAlignment="1" applyProtection="1">
      <alignment horizontal="left" vertical="center" wrapText="1"/>
      <protection locked="0"/>
    </xf>
    <xf numFmtId="49" fontId="15" fillId="0" borderId="45" xfId="2" applyNumberFormat="1" applyFont="1" applyFill="1" applyBorder="1" applyAlignment="1" applyProtection="1">
      <alignment horizontal="center" vertical="center" wrapText="1"/>
      <protection locked="0"/>
    </xf>
    <xf numFmtId="0" fontId="15" fillId="0" borderId="47" xfId="2" applyFont="1" applyFill="1" applyBorder="1" applyAlignment="1" applyProtection="1">
      <alignment horizontal="center" vertical="center" wrapText="1"/>
      <protection locked="0"/>
    </xf>
    <xf numFmtId="49" fontId="13" fillId="0" borderId="55" xfId="2" applyNumberFormat="1" applyFont="1" applyFill="1" applyBorder="1" applyAlignment="1" applyProtection="1">
      <alignment horizontal="left" vertical="center"/>
    </xf>
    <xf numFmtId="0" fontId="13" fillId="0" borderId="55" xfId="2" applyNumberFormat="1" applyFont="1" applyFill="1" applyBorder="1" applyAlignment="1" applyProtection="1">
      <alignment horizontal="left" vertical="center"/>
    </xf>
    <xf numFmtId="0" fontId="15" fillId="0" borderId="57" xfId="2" applyFont="1" applyFill="1" applyBorder="1" applyAlignment="1" applyProtection="1">
      <alignment horizontal="left"/>
      <protection locked="0"/>
    </xf>
    <xf numFmtId="0" fontId="15" fillId="0" borderId="56" xfId="2" applyFont="1" applyFill="1" applyBorder="1" applyAlignment="1" applyProtection="1">
      <alignment horizontal="left"/>
      <protection locked="0"/>
    </xf>
    <xf numFmtId="166" fontId="16" fillId="0" borderId="105" xfId="4" applyNumberFormat="1" applyFont="1" applyFill="1" applyBorder="1" applyAlignment="1" applyProtection="1">
      <alignment horizontal="right" vertical="center"/>
    </xf>
    <xf numFmtId="166" fontId="16" fillId="0" borderId="114" xfId="4" applyNumberFormat="1" applyFont="1" applyFill="1" applyBorder="1" applyAlignment="1" applyProtection="1">
      <alignment horizontal="right" vertical="center"/>
    </xf>
    <xf numFmtId="166" fontId="16" fillId="0" borderId="115" xfId="4" applyNumberFormat="1" applyFont="1" applyFill="1" applyBorder="1" applyAlignment="1" applyProtection="1">
      <alignment horizontal="right" vertical="center"/>
    </xf>
    <xf numFmtId="166" fontId="16" fillId="0" borderId="118" xfId="4" applyNumberFormat="1" applyFont="1" applyFill="1" applyBorder="1" applyAlignment="1" applyProtection="1">
      <alignment horizontal="right" vertical="center"/>
    </xf>
    <xf numFmtId="4" fontId="7" fillId="0" borderId="129" xfId="6" applyNumberFormat="1" applyFont="1" applyFill="1" applyBorder="1" applyAlignment="1">
      <alignment horizontal="right" vertical="center"/>
    </xf>
    <xf numFmtId="166" fontId="16" fillId="0" borderId="135" xfId="4" applyNumberFormat="1" applyFont="1" applyFill="1" applyBorder="1" applyAlignment="1" applyProtection="1">
      <alignment horizontal="right" vertical="center"/>
    </xf>
    <xf numFmtId="4" fontId="7" fillId="0" borderId="104" xfId="6" applyNumberFormat="1" applyFont="1" applyFill="1" applyBorder="1" applyAlignment="1">
      <alignment horizontal="right" vertical="center"/>
    </xf>
    <xf numFmtId="166" fontId="16" fillId="0" borderId="142" xfId="4" applyNumberFormat="1" applyFont="1" applyFill="1" applyBorder="1" applyAlignment="1" applyProtection="1">
      <alignment horizontal="right" vertical="center"/>
    </xf>
    <xf numFmtId="4" fontId="7" fillId="0" borderId="143" xfId="6" applyNumberFormat="1" applyFont="1" applyFill="1" applyBorder="1" applyAlignment="1">
      <alignment horizontal="right" vertical="center"/>
    </xf>
    <xf numFmtId="166" fontId="16" fillId="0" borderId="161" xfId="4" applyNumberFormat="1" applyFont="1" applyFill="1" applyBorder="1" applyAlignment="1" applyProtection="1">
      <alignment horizontal="right" vertical="center"/>
    </xf>
    <xf numFmtId="166" fontId="16" fillId="0" borderId="162" xfId="4" applyNumberFormat="1" applyFont="1" applyFill="1" applyBorder="1" applyAlignment="1" applyProtection="1">
      <alignment horizontal="right" vertical="center"/>
    </xf>
    <xf numFmtId="166" fontId="16" fillId="0" borderId="105" xfId="4" applyNumberFormat="1" applyFont="1" applyFill="1" applyBorder="1" applyAlignment="1" applyProtection="1">
      <alignment horizontal="right" vertical="center"/>
    </xf>
    <xf numFmtId="166" fontId="16" fillId="0" borderId="114" xfId="4" applyNumberFormat="1" applyFont="1" applyFill="1" applyBorder="1" applyAlignment="1" applyProtection="1">
      <alignment horizontal="right" vertical="center"/>
    </xf>
    <xf numFmtId="166" fontId="16" fillId="0" borderId="115" xfId="4" applyNumberFormat="1" applyFont="1" applyFill="1" applyBorder="1" applyAlignment="1" applyProtection="1">
      <alignment horizontal="right" vertical="center"/>
    </xf>
    <xf numFmtId="166" fontId="16" fillId="0" borderId="118" xfId="4" applyNumberFormat="1" applyFont="1" applyFill="1" applyBorder="1" applyAlignment="1" applyProtection="1">
      <alignment horizontal="right" vertical="center"/>
    </xf>
    <xf numFmtId="166" fontId="16" fillId="0" borderId="105" xfId="4" applyNumberFormat="1" applyFont="1" applyFill="1" applyBorder="1" applyAlignment="1" applyProtection="1">
      <alignment horizontal="right" vertical="center"/>
    </xf>
    <xf numFmtId="166" fontId="16" fillId="0" borderId="114" xfId="4" applyNumberFormat="1" applyFont="1" applyFill="1" applyBorder="1" applyAlignment="1" applyProtection="1">
      <alignment horizontal="right" vertical="center"/>
    </xf>
    <xf numFmtId="166" fontId="16" fillId="0" borderId="115" xfId="4" applyNumberFormat="1" applyFont="1" applyFill="1" applyBorder="1" applyAlignment="1" applyProtection="1">
      <alignment horizontal="right" vertical="center"/>
    </xf>
    <xf numFmtId="166" fontId="16" fillId="0" borderId="118" xfId="4" applyNumberFormat="1" applyFont="1" applyFill="1" applyBorder="1" applyAlignment="1" applyProtection="1">
      <alignment horizontal="right" vertical="center"/>
    </xf>
    <xf numFmtId="166" fontId="16" fillId="0" borderId="161" xfId="4" applyNumberFormat="1" applyFont="1" applyFill="1" applyBorder="1" applyAlignment="1" applyProtection="1">
      <alignment horizontal="right" vertical="center"/>
    </xf>
    <xf numFmtId="166" fontId="16" fillId="0" borderId="162" xfId="4" applyNumberFormat="1" applyFont="1" applyFill="1" applyBorder="1" applyAlignment="1" applyProtection="1">
      <alignment horizontal="right" vertical="center"/>
    </xf>
  </cellXfs>
  <cellStyles count="7">
    <cellStyle name="normální" xfId="0" builtinId="0"/>
    <cellStyle name="Normální 3" xfId="2"/>
    <cellStyle name="normální_POL.XLS" xfId="1"/>
    <cellStyle name="normální_Price Agreement_general_Phase 9_v4_FINAL" xfId="4"/>
    <cellStyle name="normální_Project Int R2" xfId="3"/>
    <cellStyle name="normální_Project Int R2 2" xfId="5"/>
    <cellStyle name="normální_Videotelefon" xfId="6"/>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externalLinks/_rels/externalLink1.xml.rels><?xml version="1.0" encoding="UTF-8" standalone="yes"?>
<Relationships xmlns="http://schemas.openxmlformats.org/package/2006/relationships"><Relationship Id="rId1" Type="http://schemas.openxmlformats.org/officeDocument/2006/relationships/externalLinkPath" Target="/PROJEKCE/Domov%20Sosna/DPS/ROZP_EP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Startup" Target="PERSONAL.XLSB"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NZS"/>
    </sheetNames>
    <sheetDataSet>
      <sheetData sheetId="0">
        <row r="7">
          <cell r="A7">
            <v>0</v>
          </cell>
          <cell r="C7" t="str">
            <v>Klimatizace pavilonu D v domově Sosna Třinec</v>
          </cell>
        </row>
      </sheetData>
      <sheetData sheetId="1">
        <row r="20">
          <cell r="E20">
            <v>0</v>
          </cell>
          <cell r="F20">
            <v>0</v>
          </cell>
          <cell r="G20">
            <v>76530</v>
          </cell>
          <cell r="H20">
            <v>69600</v>
          </cell>
          <cell r="I20">
            <v>0</v>
          </cell>
        </row>
        <row r="25">
          <cell r="A25" t="str">
            <v>Ztížené výrobní podmínky</v>
          </cell>
          <cell r="I25">
            <v>0</v>
          </cell>
        </row>
        <row r="26">
          <cell r="A26" t="str">
            <v>Mimostaveništní doprava</v>
          </cell>
          <cell r="I26">
            <v>0</v>
          </cell>
        </row>
        <row r="27">
          <cell r="A27" t="str">
            <v>Zařízení staveniště</v>
          </cell>
          <cell r="I27">
            <v>0</v>
          </cell>
        </row>
        <row r="28">
          <cell r="A28" t="str">
            <v>Kompletační činnost (IČD)</v>
          </cell>
          <cell r="I28">
            <v>0</v>
          </cell>
        </row>
        <row r="29">
          <cell r="H29">
            <v>0</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ist1"/>
      <sheetName val="PERSONAL"/>
    </sheetNames>
    <definedNames>
      <definedName name="Zobraz_pouzite"/>
      <definedName name="Zobraz_vse"/>
    </definedNames>
    <sheetDataSet>
      <sheetData sheetId="0"/>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sheetPr codeName="List1"/>
  <dimension ref="A1:L45"/>
  <sheetViews>
    <sheetView tabSelected="1" view="pageBreakPreview" topLeftCell="A7" zoomScaleNormal="100" zoomScaleSheetLayoutView="100" workbookViewId="0">
      <selection activeCell="F32" activeCellId="1" sqref="F30:G30 F32:G32"/>
    </sheetView>
  </sheetViews>
  <sheetFormatPr defaultRowHeight="15"/>
  <cols>
    <col min="1" max="1" width="17.42578125" customWidth="1"/>
    <col min="2" max="2" width="16.5703125" customWidth="1"/>
    <col min="3" max="3" width="11.28515625" customWidth="1"/>
    <col min="4" max="4" width="23.7109375" bestFit="1" customWidth="1"/>
    <col min="5" max="5" width="7.5703125" customWidth="1"/>
    <col min="6" max="6" width="14.7109375" bestFit="1" customWidth="1"/>
    <col min="7" max="7" width="4.5703125" bestFit="1" customWidth="1"/>
  </cols>
  <sheetData>
    <row r="1" spans="1:12" ht="18.75" thickBot="1">
      <c r="A1" s="1" t="s">
        <v>0</v>
      </c>
      <c r="B1" s="2"/>
      <c r="C1" s="2"/>
      <c r="D1" s="2"/>
      <c r="E1" s="2"/>
      <c r="F1" s="2"/>
      <c r="G1" s="2"/>
    </row>
    <row r="2" spans="1:12">
      <c r="A2" s="3" t="s">
        <v>1</v>
      </c>
      <c r="B2" s="4"/>
      <c r="C2" s="323" t="s">
        <v>138</v>
      </c>
      <c r="D2" s="324"/>
      <c r="E2" s="325"/>
      <c r="F2" s="5" t="s">
        <v>2</v>
      </c>
      <c r="G2" s="6"/>
    </row>
    <row r="3" spans="1:12">
      <c r="A3" s="7"/>
      <c r="B3" s="8"/>
      <c r="C3" s="9"/>
      <c r="D3" s="9"/>
      <c r="E3" s="10"/>
      <c r="F3" s="11"/>
      <c r="G3" s="12"/>
    </row>
    <row r="4" spans="1:12">
      <c r="A4" s="13" t="s">
        <v>3</v>
      </c>
      <c r="B4" s="8"/>
      <c r="C4" s="14"/>
      <c r="D4" s="9"/>
      <c r="E4" s="10"/>
      <c r="F4" s="11" t="s">
        <v>4</v>
      </c>
      <c r="G4" s="15"/>
    </row>
    <row r="5" spans="1:12">
      <c r="A5" s="16"/>
      <c r="B5" s="17"/>
      <c r="C5" s="326" t="s">
        <v>177</v>
      </c>
      <c r="D5" s="327"/>
      <c r="E5" s="328"/>
      <c r="F5" s="11" t="s">
        <v>5</v>
      </c>
      <c r="G5" s="12"/>
    </row>
    <row r="6" spans="1:12">
      <c r="A6" s="13" t="s">
        <v>6</v>
      </c>
      <c r="B6" s="8"/>
      <c r="C6" s="9" t="s">
        <v>7</v>
      </c>
      <c r="D6" s="9"/>
      <c r="E6" s="10"/>
      <c r="F6" s="18" t="s">
        <v>8</v>
      </c>
      <c r="G6" s="19">
        <v>0</v>
      </c>
    </row>
    <row r="7" spans="1:12" ht="40.5" customHeight="1">
      <c r="A7" s="20"/>
      <c r="B7" s="21"/>
      <c r="C7" s="331" t="s">
        <v>179</v>
      </c>
      <c r="D7" s="332"/>
      <c r="E7" s="333"/>
      <c r="F7" s="22" t="s">
        <v>9</v>
      </c>
      <c r="G7" s="19">
        <f>IF(PocetMJ=0,,ROUND((F30+F32)/PocetMJ,1))</f>
        <v>0</v>
      </c>
    </row>
    <row r="8" spans="1:12">
      <c r="A8" s="23" t="s">
        <v>10</v>
      </c>
      <c r="B8" s="11"/>
      <c r="C8" s="334" t="s">
        <v>11</v>
      </c>
      <c r="D8" s="335"/>
      <c r="E8" s="336"/>
      <c r="F8" s="24" t="s">
        <v>12</v>
      </c>
      <c r="G8" s="25" t="s">
        <v>13</v>
      </c>
    </row>
    <row r="9" spans="1:12">
      <c r="A9" s="23" t="s">
        <v>14</v>
      </c>
      <c r="B9" s="11"/>
      <c r="C9" s="337" t="str">
        <f>Projektant</f>
        <v>Michal Raška</v>
      </c>
      <c r="D9" s="337"/>
      <c r="E9" s="334"/>
      <c r="F9" s="11"/>
      <c r="G9" s="26"/>
    </row>
    <row r="10" spans="1:12" ht="27" customHeight="1">
      <c r="A10" s="23" t="s">
        <v>15</v>
      </c>
      <c r="B10" s="11"/>
      <c r="C10" s="338" t="s">
        <v>178</v>
      </c>
      <c r="D10" s="338"/>
      <c r="E10" s="338"/>
      <c r="F10" s="27"/>
      <c r="G10" s="28"/>
      <c r="J10" s="313"/>
    </row>
    <row r="11" spans="1:12">
      <c r="A11" s="23" t="s">
        <v>16</v>
      </c>
      <c r="B11" s="11"/>
      <c r="C11" s="337" t="s">
        <v>17</v>
      </c>
      <c r="D11" s="337"/>
      <c r="E11" s="337"/>
      <c r="F11" s="29" t="s">
        <v>18</v>
      </c>
      <c r="G11" s="30"/>
      <c r="L11" s="314"/>
    </row>
    <row r="12" spans="1:12">
      <c r="A12" s="31" t="s">
        <v>19</v>
      </c>
      <c r="B12" s="8"/>
      <c r="C12" s="339"/>
      <c r="D12" s="339"/>
      <c r="E12" s="339"/>
      <c r="F12" s="32" t="s">
        <v>20</v>
      </c>
      <c r="G12" s="33"/>
      <c r="L12" s="314"/>
    </row>
    <row r="13" spans="1:12" ht="18.75" thickBot="1">
      <c r="A13" s="34" t="s">
        <v>21</v>
      </c>
      <c r="B13" s="35"/>
      <c r="C13" s="35"/>
      <c r="D13" s="35"/>
      <c r="E13" s="36"/>
      <c r="F13" s="36"/>
      <c r="G13" s="37"/>
    </row>
    <row r="14" spans="1:12" ht="15.75" thickBot="1">
      <c r="A14" s="38" t="s">
        <v>22</v>
      </c>
      <c r="B14" s="39"/>
      <c r="C14" s="40"/>
      <c r="D14" s="41" t="s">
        <v>23</v>
      </c>
      <c r="E14" s="42"/>
      <c r="F14" s="42"/>
      <c r="G14" s="40"/>
    </row>
    <row r="15" spans="1:12">
      <c r="A15" s="43"/>
      <c r="B15" s="44"/>
      <c r="C15" s="45"/>
      <c r="D15" s="46" t="str">
        <f>[1]Rekapitulace!A25</f>
        <v>Ztížené výrobní podmínky</v>
      </c>
      <c r="E15" s="47"/>
      <c r="F15" s="48"/>
      <c r="G15" s="45">
        <f>[1]Rekapitulace!I25</f>
        <v>0</v>
      </c>
    </row>
    <row r="16" spans="1:12">
      <c r="A16" s="43"/>
      <c r="B16" s="44"/>
      <c r="C16" s="45"/>
      <c r="D16" s="7" t="str">
        <f>[1]Rekapitulace!A26</f>
        <v>Mimostaveništní doprava</v>
      </c>
      <c r="E16" s="49"/>
      <c r="F16" s="50"/>
      <c r="G16" s="45">
        <f>[1]Rekapitulace!I26</f>
        <v>0</v>
      </c>
    </row>
    <row r="17" spans="1:7">
      <c r="A17" s="43"/>
      <c r="B17" s="44"/>
      <c r="C17" s="45"/>
      <c r="D17" s="7" t="str">
        <f>[1]Rekapitulace!A27</f>
        <v>Zařízení staveniště</v>
      </c>
      <c r="E17" s="49"/>
      <c r="F17" s="50"/>
      <c r="G17" s="45">
        <f>[1]Rekapitulace!I27</f>
        <v>0</v>
      </c>
    </row>
    <row r="18" spans="1:7">
      <c r="A18" s="51"/>
      <c r="B18" s="52"/>
      <c r="C18" s="45"/>
      <c r="D18" s="7" t="str">
        <f>[1]Rekapitulace!A28</f>
        <v>Kompletační činnost (IČD)</v>
      </c>
      <c r="E18" s="49"/>
      <c r="F18" s="50"/>
      <c r="G18" s="45">
        <f>[1]Rekapitulace!I28</f>
        <v>0</v>
      </c>
    </row>
    <row r="19" spans="1:7">
      <c r="A19" s="53"/>
      <c r="B19" s="44"/>
      <c r="C19" s="45"/>
      <c r="D19" s="7"/>
      <c r="E19" s="49"/>
      <c r="F19" s="50"/>
      <c r="G19" s="45"/>
    </row>
    <row r="20" spans="1:7">
      <c r="A20" s="53"/>
      <c r="B20" s="44"/>
      <c r="C20" s="45"/>
      <c r="D20" s="7"/>
      <c r="E20" s="49"/>
      <c r="F20" s="50"/>
      <c r="G20" s="45"/>
    </row>
    <row r="21" spans="1:7">
      <c r="A21" s="53"/>
      <c r="B21" s="44"/>
      <c r="C21" s="45"/>
      <c r="D21" s="7"/>
      <c r="E21" s="49"/>
      <c r="F21" s="50"/>
      <c r="G21" s="45"/>
    </row>
    <row r="22" spans="1:7">
      <c r="A22" s="54"/>
      <c r="B22" s="55"/>
      <c r="C22" s="45"/>
      <c r="D22" s="7" t="s">
        <v>24</v>
      </c>
      <c r="E22" s="49"/>
      <c r="F22" s="50"/>
      <c r="G22" s="45">
        <f>G23-SUM(G15:G21)</f>
        <v>0</v>
      </c>
    </row>
    <row r="23" spans="1:7" ht="15.75" thickBot="1">
      <c r="A23" s="329"/>
      <c r="B23" s="330"/>
      <c r="C23" s="56"/>
      <c r="D23" s="57" t="s">
        <v>25</v>
      </c>
      <c r="E23" s="58"/>
      <c r="F23" s="59"/>
      <c r="G23" s="45">
        <f>VRN</f>
        <v>0</v>
      </c>
    </row>
    <row r="24" spans="1:7">
      <c r="A24" s="60" t="s">
        <v>26</v>
      </c>
      <c r="B24" s="61"/>
      <c r="C24" s="62"/>
      <c r="D24" s="61" t="s">
        <v>27</v>
      </c>
      <c r="E24" s="61"/>
      <c r="F24" s="63" t="s">
        <v>28</v>
      </c>
      <c r="G24" s="64"/>
    </row>
    <row r="25" spans="1:7">
      <c r="A25" s="54" t="s">
        <v>29</v>
      </c>
      <c r="B25" s="55"/>
      <c r="C25" s="65"/>
      <c r="D25" s="55" t="s">
        <v>29</v>
      </c>
      <c r="E25" s="66"/>
      <c r="F25" s="67" t="s">
        <v>29</v>
      </c>
      <c r="G25" s="68"/>
    </row>
    <row r="26" spans="1:7">
      <c r="A26" s="54" t="s">
        <v>30</v>
      </c>
      <c r="B26" s="69"/>
      <c r="C26" s="65"/>
      <c r="D26" s="55" t="s">
        <v>30</v>
      </c>
      <c r="E26" s="66"/>
      <c r="F26" s="67" t="s">
        <v>30</v>
      </c>
      <c r="G26" s="68"/>
    </row>
    <row r="27" spans="1:7">
      <c r="A27" s="54"/>
      <c r="B27" s="70"/>
      <c r="C27" s="65"/>
      <c r="D27" s="55"/>
      <c r="E27" s="66"/>
      <c r="F27" s="67"/>
      <c r="G27" s="68"/>
    </row>
    <row r="28" spans="1:7">
      <c r="A28" s="54" t="s">
        <v>31</v>
      </c>
      <c r="B28" s="55"/>
      <c r="C28" s="65"/>
      <c r="D28" s="67" t="s">
        <v>32</v>
      </c>
      <c r="E28" s="65"/>
      <c r="F28" s="71" t="s">
        <v>32</v>
      </c>
      <c r="G28" s="68"/>
    </row>
    <row r="29" spans="1:7">
      <c r="A29" s="54"/>
      <c r="B29" s="55"/>
      <c r="C29" s="72"/>
      <c r="D29" s="73"/>
      <c r="E29" s="72"/>
      <c r="F29" s="55"/>
      <c r="G29" s="68"/>
    </row>
    <row r="30" spans="1:7">
      <c r="A30" s="321" t="s">
        <v>33</v>
      </c>
      <c r="B30" s="322"/>
      <c r="C30" s="74"/>
      <c r="D30" s="75"/>
      <c r="E30" s="76" t="s">
        <v>34</v>
      </c>
      <c r="F30" s="316">
        <f>SUM(Rekapitulace!D9:D10,Rekapitulace!D23:D24,Rekapitulace!D35:D36,Rekapitulace!D47:D48)</f>
        <v>614732</v>
      </c>
      <c r="G30" s="317"/>
    </row>
    <row r="31" spans="1:7">
      <c r="A31" s="77" t="s">
        <v>35</v>
      </c>
      <c r="B31" s="75"/>
      <c r="C31" s="239">
        <v>0.21</v>
      </c>
      <c r="D31" s="75" t="s">
        <v>36</v>
      </c>
      <c r="E31" s="76"/>
      <c r="F31" s="316">
        <f>SUM(F30*C31)</f>
        <v>129093.72</v>
      </c>
      <c r="G31" s="317"/>
    </row>
    <row r="32" spans="1:7">
      <c r="A32" s="321" t="s">
        <v>33</v>
      </c>
      <c r="B32" s="322"/>
      <c r="C32" s="74"/>
      <c r="D32" s="75"/>
      <c r="E32" s="76" t="s">
        <v>37</v>
      </c>
      <c r="F32" s="316">
        <f>SUM(Rekapitulace!D11:D14,Rekapitulace!D25:D28,Rekapitulace!D37:D40,Rekapitulace!D49:D52)</f>
        <v>528420</v>
      </c>
      <c r="G32" s="317"/>
    </row>
    <row r="33" spans="1:7">
      <c r="A33" s="77" t="s">
        <v>35</v>
      </c>
      <c r="B33" s="78"/>
      <c r="C33" s="239">
        <v>0.21</v>
      </c>
      <c r="D33" s="75" t="s">
        <v>36</v>
      </c>
      <c r="E33" s="50"/>
      <c r="F33" s="316">
        <f>SUM(F32*C33)</f>
        <v>110968.2</v>
      </c>
      <c r="G33" s="317"/>
    </row>
    <row r="34" spans="1:7" ht="16.5" thickBot="1">
      <c r="A34" s="79" t="s">
        <v>38</v>
      </c>
      <c r="B34" s="80"/>
      <c r="C34" s="80"/>
      <c r="D34" s="80"/>
      <c r="E34" s="81"/>
      <c r="F34" s="318">
        <f>ROUND(SUM(F30:F33),0)</f>
        <v>1383214</v>
      </c>
      <c r="G34" s="319"/>
    </row>
    <row r="36" spans="1:7">
      <c r="A36" s="82" t="s">
        <v>39</v>
      </c>
      <c r="B36" s="82"/>
      <c r="C36" s="82"/>
      <c r="D36" s="82"/>
      <c r="E36" s="82"/>
      <c r="F36" s="82"/>
      <c r="G36" s="82"/>
    </row>
    <row r="37" spans="1:7">
      <c r="A37" s="320" t="s">
        <v>40</v>
      </c>
      <c r="B37" s="320"/>
      <c r="C37" s="320"/>
      <c r="D37" s="320"/>
      <c r="E37" s="320"/>
      <c r="F37" s="320"/>
      <c r="G37" s="320"/>
    </row>
    <row r="38" spans="1:7">
      <c r="A38" s="320"/>
      <c r="B38" s="320"/>
      <c r="C38" s="320"/>
      <c r="D38" s="320"/>
      <c r="E38" s="320"/>
      <c r="F38" s="320"/>
      <c r="G38" s="320"/>
    </row>
    <row r="39" spans="1:7">
      <c r="A39" s="320"/>
      <c r="B39" s="320"/>
      <c r="C39" s="320"/>
      <c r="D39" s="320"/>
      <c r="E39" s="320"/>
      <c r="F39" s="320"/>
      <c r="G39" s="320"/>
    </row>
    <row r="40" spans="1:7">
      <c r="A40" s="320"/>
      <c r="B40" s="320"/>
      <c r="C40" s="320"/>
      <c r="D40" s="320"/>
      <c r="E40" s="320"/>
      <c r="F40" s="320"/>
      <c r="G40" s="320"/>
    </row>
    <row r="41" spans="1:7">
      <c r="A41" s="320"/>
      <c r="B41" s="320"/>
      <c r="C41" s="320"/>
      <c r="D41" s="320"/>
      <c r="E41" s="320"/>
      <c r="F41" s="320"/>
      <c r="G41" s="320"/>
    </row>
    <row r="42" spans="1:7">
      <c r="A42" s="320"/>
      <c r="B42" s="320"/>
      <c r="C42" s="320"/>
      <c r="D42" s="320"/>
      <c r="E42" s="320"/>
      <c r="F42" s="320"/>
      <c r="G42" s="320"/>
    </row>
    <row r="43" spans="1:7">
      <c r="A43" s="320"/>
      <c r="B43" s="320"/>
      <c r="C43" s="320"/>
      <c r="D43" s="320"/>
      <c r="E43" s="320"/>
      <c r="F43" s="320"/>
      <c r="G43" s="320"/>
    </row>
    <row r="44" spans="1:7">
      <c r="A44" s="320"/>
      <c r="B44" s="320"/>
      <c r="C44" s="320"/>
      <c r="D44" s="320"/>
      <c r="E44" s="320"/>
      <c r="F44" s="320"/>
      <c r="G44" s="320"/>
    </row>
    <row r="45" spans="1:7">
      <c r="A45" s="320"/>
      <c r="B45" s="320"/>
      <c r="C45" s="320"/>
      <c r="D45" s="320"/>
      <c r="E45" s="320"/>
      <c r="F45" s="320"/>
      <c r="G45" s="320"/>
    </row>
  </sheetData>
  <mergeCells count="17">
    <mergeCell ref="C2:E2"/>
    <mergeCell ref="C5:E5"/>
    <mergeCell ref="A23:B23"/>
    <mergeCell ref="A30:B30"/>
    <mergeCell ref="F30:G30"/>
    <mergeCell ref="C7:E7"/>
    <mergeCell ref="C8:E8"/>
    <mergeCell ref="C9:E9"/>
    <mergeCell ref="C10:E10"/>
    <mergeCell ref="C11:E11"/>
    <mergeCell ref="C12:E12"/>
    <mergeCell ref="F33:G33"/>
    <mergeCell ref="F34:G34"/>
    <mergeCell ref="A37:G45"/>
    <mergeCell ref="F31:G31"/>
    <mergeCell ref="A32:B32"/>
    <mergeCell ref="F32:G32"/>
  </mergeCells>
  <pageMargins left="0.7" right="0.7" top="0.78740157499999996" bottom="0.78740157499999996" header="0.3" footer="0.3"/>
  <pageSetup paperSize="9" scale="91" orientation="portrait" r:id="rId1"/>
</worksheet>
</file>

<file path=xl/worksheets/sheet2.xml><?xml version="1.0" encoding="utf-8"?>
<worksheet xmlns="http://schemas.openxmlformats.org/spreadsheetml/2006/main" xmlns:r="http://schemas.openxmlformats.org/officeDocument/2006/relationships">
  <sheetPr codeName="List2"/>
  <dimension ref="B1:H57"/>
  <sheetViews>
    <sheetView view="pageBreakPreview" zoomScaleNormal="100" zoomScaleSheetLayoutView="100" workbookViewId="0">
      <selection activeCell="D14" sqref="D14"/>
    </sheetView>
  </sheetViews>
  <sheetFormatPr defaultRowHeight="15"/>
  <cols>
    <col min="2" max="2" width="25.140625" customWidth="1"/>
    <col min="3" max="3" width="34.140625" customWidth="1"/>
    <col min="4" max="4" width="21.85546875" customWidth="1"/>
    <col min="6" max="6" width="34.140625" customWidth="1"/>
    <col min="8" max="8" width="11.85546875" bestFit="1" customWidth="1"/>
    <col min="14" max="14" width="10.85546875" bestFit="1" customWidth="1"/>
  </cols>
  <sheetData>
    <row r="1" spans="2:8" ht="15.75">
      <c r="B1" s="340" t="s">
        <v>81</v>
      </c>
      <c r="C1" s="340"/>
      <c r="D1" s="340"/>
    </row>
    <row r="2" spans="2:8" ht="15.75" thickBot="1">
      <c r="B2" s="215"/>
      <c r="C2" s="216"/>
      <c r="D2" s="217"/>
    </row>
    <row r="3" spans="2:8" ht="41.25" customHeight="1" thickTop="1">
      <c r="B3" s="218" t="s">
        <v>41</v>
      </c>
      <c r="C3" s="312" t="str">
        <f>'Krycí list'!C7:E7</f>
        <v xml:space="preserve">Rekonstrukce prostor Komerční banky a Přilehlých prostor v 1.NP v objektu Radniční 1148
</v>
      </c>
      <c r="D3" s="219" t="s">
        <v>45</v>
      </c>
      <c r="F3" s="238"/>
      <c r="H3" s="238"/>
    </row>
    <row r="4" spans="2:8" ht="15.75" thickBot="1">
      <c r="B4" s="220" t="s">
        <v>42</v>
      </c>
      <c r="C4" s="221" t="str">
        <f>'Krycí list'!C5:E5</f>
        <v>Magistrát města Frýdek-Místek</v>
      </c>
      <c r="D4" s="222" t="s">
        <v>219</v>
      </c>
    </row>
    <row r="5" spans="2:8" ht="104.25" customHeight="1" thickTop="1" thickBot="1">
      <c r="B5" s="341" t="s">
        <v>40</v>
      </c>
      <c r="C5" s="342"/>
      <c r="D5" s="343"/>
    </row>
    <row r="6" spans="2:8" ht="16.5" thickBot="1">
      <c r="B6" s="340" t="s">
        <v>82</v>
      </c>
      <c r="C6" s="340"/>
      <c r="D6" s="340"/>
    </row>
    <row r="7" spans="2:8" ht="12.75" customHeight="1" thickBot="1">
      <c r="B7" s="223" t="s">
        <v>83</v>
      </c>
      <c r="C7" s="224" t="s">
        <v>135</v>
      </c>
      <c r="D7" s="225"/>
    </row>
    <row r="8" spans="2:8" ht="12.75" customHeight="1">
      <c r="B8" s="226" t="s">
        <v>84</v>
      </c>
      <c r="C8" s="227" t="s">
        <v>85</v>
      </c>
      <c r="D8" s="226" t="s">
        <v>86</v>
      </c>
    </row>
    <row r="9" spans="2:8" ht="12.75" customHeight="1">
      <c r="B9" s="228" t="s">
        <v>87</v>
      </c>
      <c r="C9" s="229">
        <f>PZTS!I9</f>
        <v>113024</v>
      </c>
      <c r="D9" s="229">
        <f t="shared" ref="D9:D14" si="0">SUM(C9:C9)</f>
        <v>113024</v>
      </c>
    </row>
    <row r="10" spans="2:8" ht="12.75" customHeight="1">
      <c r="B10" s="230" t="s">
        <v>88</v>
      </c>
      <c r="C10" s="231">
        <f>PZTS!I101</f>
        <v>23460</v>
      </c>
      <c r="D10" s="231">
        <f t="shared" si="0"/>
        <v>23460</v>
      </c>
    </row>
    <row r="11" spans="2:8" ht="12.75" customHeight="1">
      <c r="B11" s="230" t="s">
        <v>89</v>
      </c>
      <c r="C11" s="231">
        <f>PZTS!J9</f>
        <v>18950</v>
      </c>
      <c r="D11" s="231">
        <f t="shared" si="0"/>
        <v>18950</v>
      </c>
    </row>
    <row r="12" spans="2:8" ht="12.75" customHeight="1">
      <c r="B12" s="230" t="s">
        <v>90</v>
      </c>
      <c r="C12" s="231">
        <f>PZTS!J101</f>
        <v>35700</v>
      </c>
      <c r="D12" s="231">
        <f t="shared" si="0"/>
        <v>35700</v>
      </c>
    </row>
    <row r="13" spans="2:8" ht="12.75" customHeight="1">
      <c r="B13" s="230" t="s">
        <v>91</v>
      </c>
      <c r="C13" s="231">
        <f>PZTS!K135</f>
        <v>40400</v>
      </c>
      <c r="D13" s="231">
        <f t="shared" si="0"/>
        <v>40400</v>
      </c>
    </row>
    <row r="14" spans="2:8" ht="12.75" customHeight="1">
      <c r="B14" s="230" t="s">
        <v>76</v>
      </c>
      <c r="C14" s="231">
        <f>PZTS!K148</f>
        <v>35800</v>
      </c>
      <c r="D14" s="231">
        <f t="shared" si="0"/>
        <v>35800</v>
      </c>
    </row>
    <row r="15" spans="2:8" ht="12.75" customHeight="1">
      <c r="B15" s="232" t="s">
        <v>86</v>
      </c>
      <c r="C15" s="233">
        <f>SUM(C9:C14)</f>
        <v>267334</v>
      </c>
      <c r="D15" s="233">
        <f>SUM(D9:D14)</f>
        <v>267334</v>
      </c>
    </row>
    <row r="16" spans="2:8" ht="12.75" customHeight="1" thickBot="1">
      <c r="B16" s="234"/>
      <c r="C16" s="235"/>
      <c r="D16" s="236"/>
    </row>
    <row r="17" spans="2:4" ht="12.75" customHeight="1" thickBot="1">
      <c r="B17" s="341"/>
      <c r="C17" s="342"/>
      <c r="D17" s="343"/>
    </row>
    <row r="18" spans="2:4" ht="12.75" customHeight="1">
      <c r="B18" s="234"/>
      <c r="C18" s="237"/>
      <c r="D18" s="234"/>
    </row>
    <row r="19" spans="2:4" ht="15.75">
      <c r="B19" s="340"/>
      <c r="C19" s="340"/>
      <c r="D19" s="340"/>
    </row>
    <row r="20" spans="2:4" ht="16.5" thickBot="1">
      <c r="B20" s="340" t="s">
        <v>82</v>
      </c>
      <c r="C20" s="340"/>
      <c r="D20" s="340"/>
    </row>
    <row r="21" spans="2:4" ht="15.75" thickBot="1">
      <c r="B21" s="223" t="s">
        <v>83</v>
      </c>
      <c r="C21" s="224" t="s">
        <v>136</v>
      </c>
      <c r="D21" s="225"/>
    </row>
    <row r="22" spans="2:4">
      <c r="B22" s="226" t="s">
        <v>84</v>
      </c>
      <c r="C22" s="227" t="s">
        <v>85</v>
      </c>
      <c r="D22" s="226" t="s">
        <v>86</v>
      </c>
    </row>
    <row r="23" spans="2:4">
      <c r="B23" s="228" t="s">
        <v>87</v>
      </c>
      <c r="C23" s="229">
        <f>SK!I9</f>
        <v>136057</v>
      </c>
      <c r="D23" s="229">
        <f t="shared" ref="D23:D28" si="1">SUM(C23:C23)</f>
        <v>136057</v>
      </c>
    </row>
    <row r="24" spans="2:4">
      <c r="B24" s="230" t="s">
        <v>88</v>
      </c>
      <c r="C24" s="231">
        <f>SK!I106</f>
        <v>131558</v>
      </c>
      <c r="D24" s="231">
        <f t="shared" si="1"/>
        <v>131558</v>
      </c>
    </row>
    <row r="25" spans="2:4">
      <c r="B25" s="230" t="s">
        <v>89</v>
      </c>
      <c r="C25" s="231">
        <f>SK!J9</f>
        <v>24625</v>
      </c>
      <c r="D25" s="231">
        <f t="shared" si="1"/>
        <v>24625</v>
      </c>
    </row>
    <row r="26" spans="2:4">
      <c r="B26" s="230" t="s">
        <v>90</v>
      </c>
      <c r="C26" s="231">
        <f>SK!J106</f>
        <v>162530</v>
      </c>
      <c r="D26" s="231">
        <f t="shared" si="1"/>
        <v>162530</v>
      </c>
    </row>
    <row r="27" spans="2:4">
      <c r="B27" s="230" t="s">
        <v>91</v>
      </c>
      <c r="C27" s="231">
        <f>SK!K140</f>
        <v>35400</v>
      </c>
      <c r="D27" s="231">
        <f t="shared" si="1"/>
        <v>35400</v>
      </c>
    </row>
    <row r="28" spans="2:4">
      <c r="B28" s="230" t="s">
        <v>76</v>
      </c>
      <c r="C28" s="231">
        <f>SK!K153</f>
        <v>32700</v>
      </c>
      <c r="D28" s="231">
        <f t="shared" si="1"/>
        <v>32700</v>
      </c>
    </row>
    <row r="29" spans="2:4">
      <c r="B29" s="232" t="s">
        <v>86</v>
      </c>
      <c r="C29" s="233">
        <f>SUM(C23:C28)</f>
        <v>522870</v>
      </c>
      <c r="D29" s="233">
        <f>SUM(D23:D28)</f>
        <v>522870</v>
      </c>
    </row>
    <row r="30" spans="2:4" ht="15.75" thickBot="1">
      <c r="B30" s="234"/>
      <c r="C30" s="235"/>
      <c r="D30" s="236"/>
    </row>
    <row r="31" spans="2:4" ht="15.75" thickBot="1">
      <c r="B31" s="341"/>
      <c r="C31" s="342"/>
      <c r="D31" s="343"/>
    </row>
    <row r="32" spans="2:4" ht="16.5" thickBot="1">
      <c r="B32" s="340" t="s">
        <v>82</v>
      </c>
      <c r="C32" s="340"/>
      <c r="D32" s="340"/>
    </row>
    <row r="33" spans="2:4" ht="15.75" thickBot="1">
      <c r="B33" s="223" t="s">
        <v>83</v>
      </c>
      <c r="C33" s="224" t="s">
        <v>144</v>
      </c>
      <c r="D33" s="225"/>
    </row>
    <row r="34" spans="2:4">
      <c r="B34" s="226" t="s">
        <v>84</v>
      </c>
      <c r="C34" s="227" t="s">
        <v>85</v>
      </c>
      <c r="D34" s="226" t="s">
        <v>86</v>
      </c>
    </row>
    <row r="35" spans="2:4">
      <c r="B35" s="228" t="s">
        <v>87</v>
      </c>
      <c r="C35" s="229">
        <f>EPS!I9</f>
        <v>127263</v>
      </c>
      <c r="D35" s="229">
        <f t="shared" ref="D35:D40" si="2">SUM(C35:C35)</f>
        <v>127263</v>
      </c>
    </row>
    <row r="36" spans="2:4">
      <c r="B36" s="230" t="s">
        <v>88</v>
      </c>
      <c r="C36" s="231">
        <f>EPS!I101</f>
        <v>33140</v>
      </c>
      <c r="D36" s="231">
        <f t="shared" si="2"/>
        <v>33140</v>
      </c>
    </row>
    <row r="37" spans="2:4">
      <c r="B37" s="230" t="s">
        <v>89</v>
      </c>
      <c r="C37" s="231">
        <f>EPS!J9</f>
        <v>14200</v>
      </c>
      <c r="D37" s="231">
        <f t="shared" si="2"/>
        <v>14200</v>
      </c>
    </row>
    <row r="38" spans="2:4">
      <c r="B38" s="230" t="s">
        <v>90</v>
      </c>
      <c r="C38" s="231">
        <f>EPS!J101</f>
        <v>21715</v>
      </c>
      <c r="D38" s="231">
        <f t="shared" si="2"/>
        <v>21715</v>
      </c>
    </row>
    <row r="39" spans="2:4">
      <c r="B39" s="230" t="s">
        <v>91</v>
      </c>
      <c r="C39" s="231">
        <f>EPS!K135</f>
        <v>34500</v>
      </c>
      <c r="D39" s="231">
        <f t="shared" si="2"/>
        <v>34500</v>
      </c>
    </row>
    <row r="40" spans="2:4">
      <c r="B40" s="230" t="s">
        <v>76</v>
      </c>
      <c r="C40" s="231">
        <f>EPS!K148</f>
        <v>34400</v>
      </c>
      <c r="D40" s="231">
        <f t="shared" si="2"/>
        <v>34400</v>
      </c>
    </row>
    <row r="41" spans="2:4">
      <c r="B41" s="232" t="s">
        <v>86</v>
      </c>
      <c r="C41" s="233">
        <f>SUM(C35:C40)</f>
        <v>265218</v>
      </c>
      <c r="D41" s="233">
        <f>SUM(D35:D40)</f>
        <v>265218</v>
      </c>
    </row>
    <row r="42" spans="2:4">
      <c r="B42" s="234"/>
      <c r="C42" s="235"/>
      <c r="D42" s="236"/>
    </row>
    <row r="44" spans="2:4" ht="16.5" thickBot="1">
      <c r="B44" s="340" t="s">
        <v>82</v>
      </c>
      <c r="C44" s="340"/>
      <c r="D44" s="340"/>
    </row>
    <row r="45" spans="2:4" ht="15.75" thickBot="1">
      <c r="B45" s="223" t="s">
        <v>83</v>
      </c>
      <c r="C45" s="224" t="s">
        <v>203</v>
      </c>
      <c r="D45" s="225"/>
    </row>
    <row r="46" spans="2:4">
      <c r="B46" s="226" t="s">
        <v>84</v>
      </c>
      <c r="C46" s="227" t="s">
        <v>85</v>
      </c>
      <c r="D46" s="226" t="s">
        <v>86</v>
      </c>
    </row>
    <row r="47" spans="2:4">
      <c r="B47" s="228" t="s">
        <v>87</v>
      </c>
      <c r="C47" s="229">
        <f>CCTV!I9</f>
        <v>50230</v>
      </c>
      <c r="D47" s="229">
        <f t="shared" ref="D47:D52" si="3">SUM(C47:C47)</f>
        <v>50230</v>
      </c>
    </row>
    <row r="48" spans="2:4">
      <c r="B48" s="230" t="s">
        <v>88</v>
      </c>
      <c r="C48" s="231">
        <f>CCTV!I101</f>
        <v>0</v>
      </c>
      <c r="D48" s="231">
        <f t="shared" si="3"/>
        <v>0</v>
      </c>
    </row>
    <row r="49" spans="2:4">
      <c r="B49" s="230" t="s">
        <v>89</v>
      </c>
      <c r="C49" s="231">
        <f>CCTV!J9</f>
        <v>2800</v>
      </c>
      <c r="D49" s="231">
        <f t="shared" si="3"/>
        <v>2800</v>
      </c>
    </row>
    <row r="50" spans="2:4">
      <c r="B50" s="230" t="s">
        <v>90</v>
      </c>
      <c r="C50" s="231">
        <f>CCTV!J101</f>
        <v>0</v>
      </c>
      <c r="D50" s="231">
        <f t="shared" si="3"/>
        <v>0</v>
      </c>
    </row>
    <row r="51" spans="2:4">
      <c r="B51" s="230" t="s">
        <v>91</v>
      </c>
      <c r="C51" s="231">
        <f>CCTV!K135</f>
        <v>8400</v>
      </c>
      <c r="D51" s="231">
        <f t="shared" si="3"/>
        <v>8400</v>
      </c>
    </row>
    <row r="52" spans="2:4">
      <c r="B52" s="230" t="s">
        <v>76</v>
      </c>
      <c r="C52" s="231">
        <f>CCTV!K148</f>
        <v>26300</v>
      </c>
      <c r="D52" s="231">
        <f t="shared" si="3"/>
        <v>26300</v>
      </c>
    </row>
    <row r="53" spans="2:4">
      <c r="B53" s="232" t="s">
        <v>86</v>
      </c>
      <c r="C53" s="233">
        <f>SUM(C47:C52)</f>
        <v>87730</v>
      </c>
      <c r="D53" s="233">
        <f>SUM(D47:D52)</f>
        <v>87730</v>
      </c>
    </row>
    <row r="57" spans="2:4">
      <c r="D57" s="236"/>
    </row>
  </sheetData>
  <mergeCells count="9">
    <mergeCell ref="B44:D44"/>
    <mergeCell ref="B20:D20"/>
    <mergeCell ref="B31:D31"/>
    <mergeCell ref="B1:D1"/>
    <mergeCell ref="B5:D5"/>
    <mergeCell ref="B6:D6"/>
    <mergeCell ref="B17:D17"/>
    <mergeCell ref="B19:D19"/>
    <mergeCell ref="B32:D32"/>
  </mergeCells>
  <pageMargins left="0.7" right="0.7" top="0.78740157499999996" bottom="0.78740157499999996" header="0.3" footer="0.3"/>
  <pageSetup paperSize="9" orientation="portrait" r:id="rId1"/>
  <rowBreaks count="1" manualBreakCount="1">
    <brk id="43" min="1" max="3" man="1"/>
  </rowBreaks>
</worksheet>
</file>

<file path=xl/worksheets/sheet3.xml><?xml version="1.0" encoding="utf-8"?>
<worksheet xmlns="http://schemas.openxmlformats.org/spreadsheetml/2006/main" xmlns:r="http://schemas.openxmlformats.org/officeDocument/2006/relationships">
  <sheetPr codeName="List3" filterMode="1"/>
  <dimension ref="A1:L161"/>
  <sheetViews>
    <sheetView view="pageBreakPreview" zoomScaleNormal="100" zoomScaleSheetLayoutView="100" workbookViewId="0">
      <pane ySplit="5" topLeftCell="A6" activePane="bottomLeft" state="frozen"/>
      <selection pane="bottomLeft" activeCell="A36" sqref="A36:XFD36"/>
    </sheetView>
  </sheetViews>
  <sheetFormatPr defaultRowHeight="1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c r="A1" s="359" t="s">
        <v>44</v>
      </c>
      <c r="B1" s="360"/>
      <c r="C1" s="361"/>
      <c r="D1" s="362" t="str">
        <f>Rekapitulace!C3</f>
        <v xml:space="preserve">Rekonstrukce prostor Komerční banky a Přilehlých prostor v 1.NP v objektu Radniční 1148
</v>
      </c>
      <c r="E1" s="363"/>
      <c r="F1" s="363"/>
      <c r="G1" s="363"/>
      <c r="H1" s="363"/>
      <c r="I1" s="83" t="s">
        <v>45</v>
      </c>
      <c r="J1" s="364" t="s">
        <v>105</v>
      </c>
      <c r="K1" s="365"/>
      <c r="L1" s="84">
        <v>1</v>
      </c>
    </row>
    <row r="2" spans="1:12" ht="16.5" thickTop="1" thickBot="1">
      <c r="A2" s="85"/>
      <c r="B2" s="86"/>
      <c r="C2" s="87" t="s">
        <v>46</v>
      </c>
      <c r="D2" s="366" t="str">
        <f>Rekapitulace!C4</f>
        <v>Magistrát města Frýdek-Místek</v>
      </c>
      <c r="E2" s="367"/>
      <c r="F2" s="367"/>
      <c r="G2" s="367"/>
      <c r="H2" s="367"/>
      <c r="I2" s="88" t="s">
        <v>47</v>
      </c>
      <c r="J2" s="368"/>
      <c r="K2" s="369"/>
      <c r="L2" s="89">
        <v>1</v>
      </c>
    </row>
    <row r="3" spans="1:12" ht="16.5" thickTop="1" thickBot="1">
      <c r="A3" s="90"/>
      <c r="B3" s="90"/>
      <c r="C3" s="91"/>
      <c r="D3" s="92"/>
      <c r="E3" s="93"/>
      <c r="F3" s="93"/>
      <c r="G3" s="94"/>
      <c r="H3" s="94"/>
      <c r="I3" s="95"/>
      <c r="J3" s="94"/>
      <c r="K3" s="94"/>
      <c r="L3" s="96">
        <v>1</v>
      </c>
    </row>
    <row r="4" spans="1:12">
      <c r="A4" s="97" t="s">
        <v>48</v>
      </c>
      <c r="B4" s="98"/>
      <c r="C4" s="99"/>
      <c r="D4" s="99"/>
      <c r="E4" s="99"/>
      <c r="F4" s="99"/>
      <c r="G4" s="99"/>
      <c r="H4" s="99"/>
      <c r="I4" s="99"/>
      <c r="J4" s="357">
        <f>J5+K5</f>
        <v>267334</v>
      </c>
      <c r="K4" s="358"/>
      <c r="L4" s="100">
        <v>1</v>
      </c>
    </row>
    <row r="5" spans="1:12">
      <c r="A5" s="101" t="s">
        <v>49</v>
      </c>
      <c r="B5" s="102"/>
      <c r="C5" s="103"/>
      <c r="D5" s="103"/>
      <c r="E5" s="103"/>
      <c r="F5" s="103"/>
      <c r="G5" s="103"/>
      <c r="H5" s="103"/>
      <c r="I5" s="103"/>
      <c r="J5" s="104">
        <f>I9+I101+I135+I148</f>
        <v>159484</v>
      </c>
      <c r="K5" s="105">
        <f>J9+J101+J135+J148</f>
        <v>107850</v>
      </c>
      <c r="L5" s="100">
        <v>1</v>
      </c>
    </row>
    <row r="6" spans="1:12" ht="15.75" thickBot="1">
      <c r="A6" s="106"/>
      <c r="B6" s="106"/>
      <c r="C6" s="107"/>
      <c r="D6" s="107"/>
      <c r="E6" s="107"/>
      <c r="F6" s="107"/>
      <c r="G6" s="107"/>
      <c r="H6" s="108"/>
      <c r="I6" s="108"/>
      <c r="J6" s="108"/>
      <c r="K6" s="108"/>
      <c r="L6" s="109">
        <v>1</v>
      </c>
    </row>
    <row r="7" spans="1:12" ht="12.75" customHeight="1">
      <c r="A7" s="347" t="s">
        <v>50</v>
      </c>
      <c r="B7" s="349" t="s">
        <v>51</v>
      </c>
      <c r="C7" s="349" t="s">
        <v>52</v>
      </c>
      <c r="D7" s="351" t="s">
        <v>53</v>
      </c>
      <c r="E7" s="353" t="s">
        <v>54</v>
      </c>
      <c r="F7" s="354"/>
      <c r="G7" s="354"/>
      <c r="H7" s="355" t="s">
        <v>55</v>
      </c>
      <c r="I7" s="344" t="s">
        <v>56</v>
      </c>
      <c r="J7" s="345"/>
      <c r="K7" s="346"/>
      <c r="L7" s="100">
        <v>1</v>
      </c>
    </row>
    <row r="8" spans="1:12" ht="12.75" customHeight="1" thickBot="1">
      <c r="A8" s="348"/>
      <c r="B8" s="350"/>
      <c r="C8" s="350"/>
      <c r="D8" s="352"/>
      <c r="E8" s="110" t="s">
        <v>43</v>
      </c>
      <c r="F8" s="111" t="s">
        <v>37</v>
      </c>
      <c r="G8" s="112" t="s">
        <v>57</v>
      </c>
      <c r="H8" s="356"/>
      <c r="I8" s="113" t="s">
        <v>43</v>
      </c>
      <c r="J8" s="114" t="s">
        <v>37</v>
      </c>
      <c r="K8" s="115" t="s">
        <v>57</v>
      </c>
      <c r="L8" s="100">
        <v>1</v>
      </c>
    </row>
    <row r="9" spans="1:12" ht="12.75" customHeight="1">
      <c r="A9" s="244" t="s">
        <v>58</v>
      </c>
      <c r="B9" s="245" t="s">
        <v>59</v>
      </c>
      <c r="C9" s="246" t="s">
        <v>60</v>
      </c>
      <c r="D9" s="119" t="s">
        <v>61</v>
      </c>
      <c r="E9" s="247"/>
      <c r="F9" s="247"/>
      <c r="G9" s="248"/>
      <c r="H9" s="119"/>
      <c r="I9" s="249">
        <f>SUM(I10:I98)</f>
        <v>113024</v>
      </c>
      <c r="J9" s="250">
        <f>SUM(J10:J98)</f>
        <v>18950</v>
      </c>
      <c r="K9" s="250">
        <f>SUM(K10:K98)</f>
        <v>131974</v>
      </c>
      <c r="L9" s="126">
        <v>1</v>
      </c>
    </row>
    <row r="10" spans="1:12" ht="12.75" customHeight="1">
      <c r="A10" s="253">
        <v>101</v>
      </c>
      <c r="B10" s="254" t="str">
        <f>CONCATENATE("NZS.D.",A10)</f>
        <v>NZS.D.101</v>
      </c>
      <c r="C10" s="255" t="s">
        <v>163</v>
      </c>
      <c r="D10" s="256" t="s">
        <v>62</v>
      </c>
      <c r="E10" s="257">
        <v>328</v>
      </c>
      <c r="F10" s="258">
        <v>200</v>
      </c>
      <c r="G10" s="259">
        <f>E10+F10</f>
        <v>528</v>
      </c>
      <c r="H10" s="260">
        <v>3</v>
      </c>
      <c r="I10" s="261">
        <f>E10*H10</f>
        <v>984</v>
      </c>
      <c r="J10" s="262">
        <f>F10*H10</f>
        <v>600</v>
      </c>
      <c r="K10" s="263">
        <f>I10+J10</f>
        <v>1584</v>
      </c>
      <c r="L10" s="126">
        <f>COUNTIF(H10,"&gt;0")</f>
        <v>1</v>
      </c>
    </row>
    <row r="11" spans="1:12" ht="12.75" hidden="1" customHeight="1">
      <c r="A11" s="197"/>
      <c r="B11" s="198" t="s">
        <v>63</v>
      </c>
      <c r="C11" s="264" t="s">
        <v>164</v>
      </c>
      <c r="D11" s="199"/>
      <c r="E11" s="265"/>
      <c r="F11" s="266"/>
      <c r="G11" s="185"/>
      <c r="H11" s="186"/>
      <c r="I11" s="187"/>
      <c r="J11" s="188"/>
      <c r="K11" s="189"/>
      <c r="L11" s="126"/>
    </row>
    <row r="12" spans="1:12" ht="19.5">
      <c r="A12" s="197">
        <f>A10+1</f>
        <v>102</v>
      </c>
      <c r="B12" s="198" t="str">
        <f>CONCATENATE("NZS.D.",A12)</f>
        <v>NZS.D.102</v>
      </c>
      <c r="C12" s="267" t="s">
        <v>102</v>
      </c>
      <c r="D12" s="199" t="s">
        <v>62</v>
      </c>
      <c r="E12" s="265">
        <v>3403</v>
      </c>
      <c r="F12" s="266">
        <v>300</v>
      </c>
      <c r="G12" s="185">
        <f>E12+F12</f>
        <v>3703</v>
      </c>
      <c r="H12" s="186">
        <v>1</v>
      </c>
      <c r="I12" s="187">
        <f>E12*H12</f>
        <v>3403</v>
      </c>
      <c r="J12" s="188">
        <f>F12*H12</f>
        <v>300</v>
      </c>
      <c r="K12" s="189">
        <f>I12+J12</f>
        <v>3703</v>
      </c>
      <c r="L12" s="126">
        <f>COUNTIF(H12,"&gt;0")</f>
        <v>1</v>
      </c>
    </row>
    <row r="13" spans="1:12" ht="12.75" hidden="1" customHeight="1">
      <c r="A13" s="197"/>
      <c r="B13" s="198" t="s">
        <v>63</v>
      </c>
      <c r="C13" s="268" t="s">
        <v>108</v>
      </c>
      <c r="D13" s="199"/>
      <c r="E13" s="269"/>
      <c r="F13" s="266"/>
      <c r="G13" s="270"/>
      <c r="H13" s="186"/>
      <c r="I13" s="187"/>
      <c r="J13" s="188"/>
      <c r="K13" s="189"/>
      <c r="L13" s="126"/>
    </row>
    <row r="14" spans="1:12" ht="12.75" customHeight="1">
      <c r="A14" s="197">
        <f>A12+1</f>
        <v>103</v>
      </c>
      <c r="B14" s="198" t="str">
        <f>CONCATENATE("NZS.D.",A14)</f>
        <v>NZS.D.103</v>
      </c>
      <c r="C14" s="267" t="s">
        <v>140</v>
      </c>
      <c r="D14" s="199" t="s">
        <v>62</v>
      </c>
      <c r="E14" s="265">
        <v>977</v>
      </c>
      <c r="F14" s="266">
        <v>200</v>
      </c>
      <c r="G14" s="185">
        <f>E14+F14</f>
        <v>1177</v>
      </c>
      <c r="H14" s="186">
        <v>16</v>
      </c>
      <c r="I14" s="187">
        <f>E14*H14</f>
        <v>15632</v>
      </c>
      <c r="J14" s="188">
        <f>F14*H14</f>
        <v>3200</v>
      </c>
      <c r="K14" s="189">
        <f>I14+J14</f>
        <v>18832</v>
      </c>
      <c r="L14" s="126">
        <f>COUNTIF(H14,"&gt;0")</f>
        <v>1</v>
      </c>
    </row>
    <row r="15" spans="1:12" ht="12.75" hidden="1" customHeight="1">
      <c r="A15" s="197"/>
      <c r="B15" s="198" t="s">
        <v>63</v>
      </c>
      <c r="C15" s="268" t="s">
        <v>141</v>
      </c>
      <c r="D15" s="199"/>
      <c r="E15" s="269"/>
      <c r="F15" s="266"/>
      <c r="G15" s="270"/>
      <c r="H15" s="186"/>
      <c r="I15" s="187"/>
      <c r="J15" s="188"/>
      <c r="K15" s="189"/>
      <c r="L15" s="126"/>
    </row>
    <row r="16" spans="1:12" ht="12.75" customHeight="1">
      <c r="A16" s="197">
        <f>A14+1</f>
        <v>104</v>
      </c>
      <c r="B16" s="198" t="str">
        <f>CONCATENATE("NZS.D.",A16)</f>
        <v>NZS.D.104</v>
      </c>
      <c r="C16" s="267" t="s">
        <v>106</v>
      </c>
      <c r="D16" s="199" t="s">
        <v>62</v>
      </c>
      <c r="E16" s="265">
        <v>662</v>
      </c>
      <c r="F16" s="266">
        <v>200</v>
      </c>
      <c r="G16" s="185">
        <f>E16+F16</f>
        <v>862</v>
      </c>
      <c r="H16" s="186">
        <v>17</v>
      </c>
      <c r="I16" s="187">
        <f>E16*H16</f>
        <v>11254</v>
      </c>
      <c r="J16" s="188">
        <f>F16*H16</f>
        <v>3400</v>
      </c>
      <c r="K16" s="189">
        <f>I16+J16</f>
        <v>14654</v>
      </c>
      <c r="L16" s="126">
        <f>COUNTIF(H16,"&gt;0")</f>
        <v>1</v>
      </c>
    </row>
    <row r="17" spans="1:12" ht="12.75" hidden="1" customHeight="1">
      <c r="A17" s="197"/>
      <c r="B17" s="198" t="s">
        <v>63</v>
      </c>
      <c r="C17" s="268" t="s">
        <v>107</v>
      </c>
      <c r="D17" s="199"/>
      <c r="E17" s="269"/>
      <c r="F17" s="266"/>
      <c r="G17" s="270"/>
      <c r="H17" s="186"/>
      <c r="I17" s="187"/>
      <c r="J17" s="188"/>
      <c r="K17" s="189"/>
      <c r="L17" s="126"/>
    </row>
    <row r="18" spans="1:12" ht="29.25">
      <c r="A18" s="197">
        <f>A16+1</f>
        <v>105</v>
      </c>
      <c r="B18" s="198" t="str">
        <f>CONCATENATE("NZS.D.",A18)</f>
        <v>NZS.D.105</v>
      </c>
      <c r="C18" s="267" t="s">
        <v>65</v>
      </c>
      <c r="D18" s="199" t="s">
        <v>62</v>
      </c>
      <c r="E18" s="265">
        <v>1750</v>
      </c>
      <c r="F18" s="266">
        <v>50</v>
      </c>
      <c r="G18" s="185">
        <f>E18+F18</f>
        <v>1800</v>
      </c>
      <c r="H18" s="186">
        <v>1</v>
      </c>
      <c r="I18" s="187">
        <f>E18*H18</f>
        <v>1750</v>
      </c>
      <c r="J18" s="188">
        <f>F18*H18</f>
        <v>50</v>
      </c>
      <c r="K18" s="189">
        <f>I18+J18</f>
        <v>1800</v>
      </c>
      <c r="L18" s="126">
        <f>COUNTIF(H18,"&gt;0")</f>
        <v>1</v>
      </c>
    </row>
    <row r="19" spans="1:12" ht="12.75" hidden="1" customHeight="1">
      <c r="A19" s="197"/>
      <c r="B19" s="198" t="s">
        <v>63</v>
      </c>
      <c r="C19" s="268" t="s">
        <v>112</v>
      </c>
      <c r="D19" s="199"/>
      <c r="E19" s="269"/>
      <c r="F19" s="266"/>
      <c r="G19" s="270"/>
      <c r="H19" s="186"/>
      <c r="I19" s="187"/>
      <c r="J19" s="188"/>
      <c r="K19" s="189"/>
      <c r="L19" s="126"/>
    </row>
    <row r="20" spans="1:12" ht="19.5">
      <c r="A20" s="197">
        <f>A18+1</f>
        <v>106</v>
      </c>
      <c r="B20" s="198" t="str">
        <f>CONCATENATE("NZS.D.",A20)</f>
        <v>NZS.D.106</v>
      </c>
      <c r="C20" s="267" t="s">
        <v>104</v>
      </c>
      <c r="D20" s="199" t="s">
        <v>62</v>
      </c>
      <c r="E20" s="265">
        <v>1239</v>
      </c>
      <c r="F20" s="266">
        <v>50</v>
      </c>
      <c r="G20" s="185">
        <f>E20+F20</f>
        <v>1289</v>
      </c>
      <c r="H20" s="186">
        <v>1</v>
      </c>
      <c r="I20" s="187">
        <f>E20*H20</f>
        <v>1239</v>
      </c>
      <c r="J20" s="188">
        <f>F20*H20</f>
        <v>50</v>
      </c>
      <c r="K20" s="189">
        <f>I20+J20</f>
        <v>1289</v>
      </c>
      <c r="L20" s="126">
        <f>COUNTIF(H20,"&gt;0")</f>
        <v>1</v>
      </c>
    </row>
    <row r="21" spans="1:12" ht="12.75" hidden="1" customHeight="1">
      <c r="A21" s="197"/>
      <c r="B21" s="198" t="s">
        <v>63</v>
      </c>
      <c r="C21" s="268" t="s">
        <v>113</v>
      </c>
      <c r="D21" s="199"/>
      <c r="E21" s="269"/>
      <c r="F21" s="266"/>
      <c r="G21" s="270"/>
      <c r="H21" s="186"/>
      <c r="I21" s="187"/>
      <c r="J21" s="188"/>
      <c r="K21" s="189"/>
      <c r="L21" s="126"/>
    </row>
    <row r="22" spans="1:12" ht="12.75" customHeight="1">
      <c r="A22" s="197">
        <f>A20+1</f>
        <v>107</v>
      </c>
      <c r="B22" s="198" t="str">
        <f>CONCATENATE("NZS.D.",A22)</f>
        <v>NZS.D.107</v>
      </c>
      <c r="C22" s="267" t="s">
        <v>103</v>
      </c>
      <c r="D22" s="199" t="s">
        <v>62</v>
      </c>
      <c r="E22" s="265">
        <v>3233</v>
      </c>
      <c r="F22" s="266">
        <v>500</v>
      </c>
      <c r="G22" s="185">
        <f>E22+F22</f>
        <v>3733</v>
      </c>
      <c r="H22" s="186">
        <v>7</v>
      </c>
      <c r="I22" s="187">
        <f>E22*H22</f>
        <v>22631</v>
      </c>
      <c r="J22" s="188">
        <f>F22*H22</f>
        <v>3500</v>
      </c>
      <c r="K22" s="189">
        <f>I22+J22</f>
        <v>26131</v>
      </c>
      <c r="L22" s="126">
        <f>COUNTIF(H22,"&gt;0")</f>
        <v>1</v>
      </c>
    </row>
    <row r="23" spans="1:12" ht="12.75" hidden="1" customHeight="1">
      <c r="A23" s="197"/>
      <c r="B23" s="198" t="s">
        <v>63</v>
      </c>
      <c r="C23" s="268" t="s">
        <v>109</v>
      </c>
      <c r="D23" s="199"/>
      <c r="E23" s="269"/>
      <c r="F23" s="266"/>
      <c r="G23" s="270"/>
      <c r="H23" s="186"/>
      <c r="I23" s="187"/>
      <c r="J23" s="188"/>
      <c r="K23" s="189"/>
      <c r="L23" s="126"/>
    </row>
    <row r="24" spans="1:12" ht="12.75" customHeight="1">
      <c r="A24" s="197">
        <f>A22+1</f>
        <v>108</v>
      </c>
      <c r="B24" s="198" t="str">
        <f>CONCATENATE("NZS.D.",A24)</f>
        <v>NZS.D.108</v>
      </c>
      <c r="C24" s="183" t="s">
        <v>110</v>
      </c>
      <c r="D24" s="199" t="s">
        <v>62</v>
      </c>
      <c r="E24" s="265">
        <v>320</v>
      </c>
      <c r="F24" s="266">
        <v>350</v>
      </c>
      <c r="G24" s="185">
        <f>E24+F24</f>
        <v>670</v>
      </c>
      <c r="H24" s="186">
        <v>2</v>
      </c>
      <c r="I24" s="187">
        <f>E24*H24</f>
        <v>640</v>
      </c>
      <c r="J24" s="188">
        <f>F24*H24</f>
        <v>700</v>
      </c>
      <c r="K24" s="189">
        <f>I24+J24</f>
        <v>1340</v>
      </c>
      <c r="L24" s="126">
        <f>COUNTIF(H24,"&gt;0")</f>
        <v>1</v>
      </c>
    </row>
    <row r="25" spans="1:12" ht="12.75" hidden="1" customHeight="1">
      <c r="A25" s="197"/>
      <c r="B25" s="198" t="s">
        <v>63</v>
      </c>
      <c r="C25" s="268" t="s">
        <v>111</v>
      </c>
      <c r="D25" s="199"/>
      <c r="E25" s="269"/>
      <c r="F25" s="266"/>
      <c r="G25" s="270"/>
      <c r="H25" s="186"/>
      <c r="I25" s="187"/>
      <c r="J25" s="188"/>
      <c r="K25" s="189"/>
      <c r="L25" s="126"/>
    </row>
    <row r="26" spans="1:12">
      <c r="A26" s="197">
        <f>A24+1</f>
        <v>109</v>
      </c>
      <c r="B26" s="198" t="str">
        <f>CONCATENATE("NZS.D.",A26)</f>
        <v>NZS.D.109</v>
      </c>
      <c r="C26" s="139" t="s">
        <v>175</v>
      </c>
      <c r="D26" s="140" t="s">
        <v>62</v>
      </c>
      <c r="E26" s="141">
        <v>5375</v>
      </c>
      <c r="F26" s="142">
        <v>500</v>
      </c>
      <c r="G26" s="143">
        <f>E26+F26</f>
        <v>5875</v>
      </c>
      <c r="H26" s="134">
        <v>1</v>
      </c>
      <c r="I26" s="187">
        <f>E26*H26</f>
        <v>5375</v>
      </c>
      <c r="J26" s="188">
        <f>F26*H26</f>
        <v>500</v>
      </c>
      <c r="K26" s="189">
        <f>I26+J26</f>
        <v>5875</v>
      </c>
      <c r="L26" s="126">
        <f>COUNTIF(H26,"&gt;0")</f>
        <v>1</v>
      </c>
    </row>
    <row r="27" spans="1:12" ht="12.75" hidden="1" customHeight="1">
      <c r="A27" s="197"/>
      <c r="B27" s="198" t="s">
        <v>63</v>
      </c>
      <c r="C27" s="148" t="s">
        <v>176</v>
      </c>
      <c r="D27" s="131"/>
      <c r="E27" s="149"/>
      <c r="F27" s="150"/>
      <c r="G27" s="151"/>
      <c r="H27" s="134"/>
      <c r="I27" s="187"/>
      <c r="J27" s="188"/>
      <c r="K27" s="189"/>
      <c r="L27" s="126"/>
    </row>
    <row r="28" spans="1:12">
      <c r="A28" s="197">
        <f>A26+1</f>
        <v>110</v>
      </c>
      <c r="B28" s="198" t="str">
        <f>CONCATENATE("NZS.D.",A28)</f>
        <v>NZS.D.110</v>
      </c>
      <c r="C28" s="139" t="s">
        <v>173</v>
      </c>
      <c r="D28" s="140" t="s">
        <v>62</v>
      </c>
      <c r="E28" s="141">
        <v>1158</v>
      </c>
      <c r="F28" s="142">
        <v>100</v>
      </c>
      <c r="G28" s="143">
        <f>E28+F28</f>
        <v>1258</v>
      </c>
      <c r="H28" s="144">
        <v>2</v>
      </c>
      <c r="I28" s="187">
        <f>E28*H28</f>
        <v>2316</v>
      </c>
      <c r="J28" s="188">
        <f>F28*H28</f>
        <v>200</v>
      </c>
      <c r="K28" s="189">
        <f>I28+J28</f>
        <v>2516</v>
      </c>
      <c r="L28" s="126">
        <f>COUNTIF(H28,"&gt;0")</f>
        <v>1</v>
      </c>
    </row>
    <row r="29" spans="1:12" ht="12.75" hidden="1" customHeight="1">
      <c r="A29" s="197"/>
      <c r="B29" s="198" t="s">
        <v>63</v>
      </c>
      <c r="C29" s="148" t="s">
        <v>174</v>
      </c>
      <c r="D29" s="131"/>
      <c r="E29" s="149"/>
      <c r="F29" s="150"/>
      <c r="G29" s="151"/>
      <c r="H29" s="152"/>
      <c r="I29" s="187"/>
      <c r="J29" s="188"/>
      <c r="K29" s="189"/>
      <c r="L29" s="126"/>
    </row>
    <row r="30" spans="1:12">
      <c r="A30" s="197">
        <f>A28+1</f>
        <v>111</v>
      </c>
      <c r="B30" s="198" t="str">
        <f>CONCATENATE("NZS.D.",A30)</f>
        <v>NZS.D.111</v>
      </c>
      <c r="C30" s="267" t="s">
        <v>114</v>
      </c>
      <c r="D30" s="199" t="s">
        <v>62</v>
      </c>
      <c r="E30" s="265">
        <v>90</v>
      </c>
      <c r="F30" s="266">
        <v>300</v>
      </c>
      <c r="G30" s="185">
        <f>E30+F30</f>
        <v>390</v>
      </c>
      <c r="H30" s="186">
        <v>1</v>
      </c>
      <c r="I30" s="187">
        <f>E30*H30</f>
        <v>90</v>
      </c>
      <c r="J30" s="188">
        <f>F30*H30</f>
        <v>300</v>
      </c>
      <c r="K30" s="189">
        <f>I30+J30</f>
        <v>390</v>
      </c>
      <c r="L30" s="126">
        <f>COUNTIF(H30,"&gt;0")</f>
        <v>1</v>
      </c>
    </row>
    <row r="31" spans="1:12" ht="12.75" hidden="1" customHeight="1">
      <c r="A31" s="197"/>
      <c r="B31" s="198" t="s">
        <v>63</v>
      </c>
      <c r="C31" s="268"/>
      <c r="D31" s="199"/>
      <c r="E31" s="269"/>
      <c r="F31" s="266"/>
      <c r="G31" s="270"/>
      <c r="H31" s="186"/>
      <c r="I31" s="187"/>
      <c r="J31" s="188"/>
      <c r="K31" s="189"/>
      <c r="L31" s="126"/>
    </row>
    <row r="32" spans="1:12">
      <c r="A32" s="197">
        <f>A30+1</f>
        <v>112</v>
      </c>
      <c r="B32" s="198" t="str">
        <f>CONCATENATE("NZS.D.",A32)</f>
        <v>NZS.D.112</v>
      </c>
      <c r="C32" s="139" t="s">
        <v>115</v>
      </c>
      <c r="D32" s="140" t="s">
        <v>62</v>
      </c>
      <c r="E32" s="141">
        <v>735</v>
      </c>
      <c r="F32" s="142">
        <v>300</v>
      </c>
      <c r="G32" s="143">
        <f>E32+F32</f>
        <v>1035</v>
      </c>
      <c r="H32" s="186">
        <v>3</v>
      </c>
      <c r="I32" s="187">
        <f>E32*H32</f>
        <v>2205</v>
      </c>
      <c r="J32" s="188">
        <f>F32*H32</f>
        <v>900</v>
      </c>
      <c r="K32" s="189">
        <f>I32+J32</f>
        <v>3105</v>
      </c>
      <c r="L32" s="126">
        <f>COUNTIF(H32,"&gt;0")</f>
        <v>1</v>
      </c>
    </row>
    <row r="33" spans="1:12" ht="12.75" hidden="1" customHeight="1">
      <c r="A33" s="197"/>
      <c r="B33" s="198" t="s">
        <v>63</v>
      </c>
      <c r="C33" s="148" t="s">
        <v>116</v>
      </c>
      <c r="D33" s="131"/>
      <c r="E33" s="149"/>
      <c r="F33" s="150"/>
      <c r="G33" s="151"/>
      <c r="H33" s="186"/>
      <c r="I33" s="187"/>
      <c r="J33" s="188"/>
      <c r="K33" s="189"/>
      <c r="L33" s="126"/>
    </row>
    <row r="34" spans="1:12">
      <c r="A34" s="197">
        <f>A32+1</f>
        <v>113</v>
      </c>
      <c r="B34" s="198" t="str">
        <f>CONCATENATE("NZS.D.",A34)</f>
        <v>NZS.D.113</v>
      </c>
      <c r="C34" s="139" t="s">
        <v>165</v>
      </c>
      <c r="D34" s="140" t="s">
        <v>62</v>
      </c>
      <c r="E34" s="141">
        <v>252</v>
      </c>
      <c r="F34" s="142">
        <v>50</v>
      </c>
      <c r="G34" s="143">
        <f>E34+F34</f>
        <v>302</v>
      </c>
      <c r="H34" s="144">
        <v>9</v>
      </c>
      <c r="I34" s="187">
        <f>E34*H34</f>
        <v>2268</v>
      </c>
      <c r="J34" s="188">
        <f>F34*H34</f>
        <v>450</v>
      </c>
      <c r="K34" s="189">
        <f>I34+J34</f>
        <v>2718</v>
      </c>
      <c r="L34" s="126">
        <f>COUNTIF(H34,"&gt;0")</f>
        <v>1</v>
      </c>
    </row>
    <row r="35" spans="1:12" ht="12.75" hidden="1" customHeight="1">
      <c r="A35" s="197"/>
      <c r="B35" s="198" t="s">
        <v>63</v>
      </c>
      <c r="C35" s="148" t="s">
        <v>166</v>
      </c>
      <c r="D35" s="131"/>
      <c r="E35" s="149"/>
      <c r="F35" s="150"/>
      <c r="G35" s="151"/>
      <c r="H35" s="152"/>
      <c r="I35" s="187"/>
      <c r="J35" s="188"/>
      <c r="K35" s="189"/>
      <c r="L35" s="126"/>
    </row>
    <row r="36" spans="1:12" ht="12.75" customHeight="1">
      <c r="A36" s="197">
        <f>A34+1</f>
        <v>114</v>
      </c>
      <c r="B36" s="198" t="str">
        <f>CONCATENATE("NZS.D.",A36)</f>
        <v>NZS.D.114</v>
      </c>
      <c r="C36" s="139" t="s">
        <v>167</v>
      </c>
      <c r="D36" s="140" t="s">
        <v>62</v>
      </c>
      <c r="E36" s="141">
        <v>5279</v>
      </c>
      <c r="F36" s="142">
        <v>500</v>
      </c>
      <c r="G36" s="143">
        <f>E36+F36</f>
        <v>5779</v>
      </c>
      <c r="H36" s="144">
        <v>3</v>
      </c>
      <c r="I36" s="187">
        <f>E36*H36</f>
        <v>15837</v>
      </c>
      <c r="J36" s="188">
        <f>F36*H36</f>
        <v>1500</v>
      </c>
      <c r="K36" s="189">
        <f>I36+J36</f>
        <v>17337</v>
      </c>
      <c r="L36" s="126">
        <f>COUNTIF(H36,"&gt;0")</f>
        <v>1</v>
      </c>
    </row>
    <row r="37" spans="1:12" ht="12.75" hidden="1" customHeight="1">
      <c r="A37" s="197"/>
      <c r="B37" s="198" t="s">
        <v>63</v>
      </c>
      <c r="C37" s="156" t="s">
        <v>168</v>
      </c>
      <c r="D37" s="131"/>
      <c r="E37" s="149"/>
      <c r="F37" s="150"/>
      <c r="G37" s="151"/>
      <c r="H37" s="152"/>
      <c r="I37" s="187"/>
      <c r="J37" s="188"/>
      <c r="K37" s="189"/>
      <c r="L37" s="126"/>
    </row>
    <row r="38" spans="1:12">
      <c r="A38" s="197">
        <f>A36+1</f>
        <v>115</v>
      </c>
      <c r="B38" s="198" t="str">
        <f>CONCATENATE("NZS.D.",A38)</f>
        <v>NZS.D.115</v>
      </c>
      <c r="C38" s="139" t="s">
        <v>169</v>
      </c>
      <c r="D38" s="140" t="s">
        <v>62</v>
      </c>
      <c r="E38" s="141">
        <v>7285</v>
      </c>
      <c r="F38" s="142">
        <v>300</v>
      </c>
      <c r="G38" s="143">
        <f>E38+F38</f>
        <v>7585</v>
      </c>
      <c r="H38" s="186">
        <v>3</v>
      </c>
      <c r="I38" s="187">
        <f>E38*H38</f>
        <v>21855</v>
      </c>
      <c r="J38" s="188">
        <f>F38*H38</f>
        <v>900</v>
      </c>
      <c r="K38" s="189">
        <f>I38+J38</f>
        <v>22755</v>
      </c>
      <c r="L38" s="126">
        <f>COUNTIF(H38,"&gt;0")</f>
        <v>1</v>
      </c>
    </row>
    <row r="39" spans="1:12" ht="12.75" hidden="1" customHeight="1">
      <c r="A39" s="197"/>
      <c r="B39" s="198" t="s">
        <v>63</v>
      </c>
      <c r="C39" s="148" t="s">
        <v>170</v>
      </c>
      <c r="D39" s="131"/>
      <c r="E39" s="149"/>
      <c r="F39" s="150"/>
      <c r="G39" s="151"/>
      <c r="H39" s="152"/>
      <c r="I39" s="187"/>
      <c r="J39" s="188"/>
      <c r="K39" s="189"/>
      <c r="L39" s="126"/>
    </row>
    <row r="40" spans="1:12" ht="12.75" customHeight="1">
      <c r="A40" s="128">
        <f>A38+1</f>
        <v>116</v>
      </c>
      <c r="B40" s="251" t="str">
        <f>CONCATENATE("NZS.D.",A40)</f>
        <v>NZS.D.116</v>
      </c>
      <c r="C40" s="139" t="s">
        <v>171</v>
      </c>
      <c r="D40" s="140" t="s">
        <v>62</v>
      </c>
      <c r="E40" s="141">
        <v>251</v>
      </c>
      <c r="F40" s="142">
        <v>100</v>
      </c>
      <c r="G40" s="143">
        <f>E40+F40</f>
        <v>351</v>
      </c>
      <c r="H40" s="186">
        <v>21</v>
      </c>
      <c r="I40" s="187">
        <f>E40*H40</f>
        <v>5271</v>
      </c>
      <c r="J40" s="188">
        <f>F40*H40</f>
        <v>2100</v>
      </c>
      <c r="K40" s="189">
        <f>I40+J40</f>
        <v>7371</v>
      </c>
      <c r="L40" s="126">
        <f>COUNTIF(H40,"&gt;0")</f>
        <v>1</v>
      </c>
    </row>
    <row r="41" spans="1:12" ht="12.75" hidden="1" customHeight="1">
      <c r="A41" s="138"/>
      <c r="B41" s="129" t="s">
        <v>63</v>
      </c>
      <c r="C41" s="148" t="s">
        <v>220</v>
      </c>
      <c r="D41" s="131"/>
      <c r="E41" s="149"/>
      <c r="F41" s="150"/>
      <c r="G41" s="151"/>
      <c r="H41" s="152"/>
      <c r="I41" s="153"/>
      <c r="J41" s="154"/>
      <c r="K41" s="155"/>
      <c r="L41" s="126"/>
    </row>
    <row r="42" spans="1:12" ht="12.75" customHeight="1">
      <c r="A42" s="138">
        <f>A40+1</f>
        <v>117</v>
      </c>
      <c r="B42" s="129" t="str">
        <f>CONCATENATE("NZS.D.",A42)</f>
        <v>NZS.D.117</v>
      </c>
      <c r="C42" s="157" t="s">
        <v>172</v>
      </c>
      <c r="D42" s="140" t="s">
        <v>62</v>
      </c>
      <c r="E42" s="141">
        <v>137</v>
      </c>
      <c r="F42" s="142">
        <v>150</v>
      </c>
      <c r="G42" s="143">
        <f>E42+F42</f>
        <v>287</v>
      </c>
      <c r="H42" s="144">
        <v>2</v>
      </c>
      <c r="I42" s="145">
        <f>E42*H42</f>
        <v>274</v>
      </c>
      <c r="J42" s="146">
        <f>F42*H42</f>
        <v>300</v>
      </c>
      <c r="K42" s="147">
        <f>I42+J42</f>
        <v>574</v>
      </c>
      <c r="L42" s="126">
        <f>COUNTIF(H42,"&gt;0")</f>
        <v>1</v>
      </c>
    </row>
    <row r="43" spans="1:12" ht="12.75" hidden="1" customHeight="1">
      <c r="A43" s="138"/>
      <c r="B43" s="129" t="s">
        <v>63</v>
      </c>
      <c r="C43" s="148" t="s">
        <v>221</v>
      </c>
      <c r="D43" s="131"/>
      <c r="E43" s="149"/>
      <c r="F43" s="150"/>
      <c r="G43" s="151"/>
      <c r="H43" s="152"/>
      <c r="I43" s="153"/>
      <c r="J43" s="154"/>
      <c r="K43" s="155"/>
      <c r="L43" s="126"/>
    </row>
    <row r="44" spans="1:12" ht="12.75" hidden="1" customHeight="1">
      <c r="A44" s="138">
        <f>A42+1</f>
        <v>118</v>
      </c>
      <c r="B44" s="129" t="str">
        <f>CONCATENATE("NZS.D.",A44)</f>
        <v>NZS.D.118</v>
      </c>
      <c r="C44" s="139"/>
      <c r="D44" s="140" t="s">
        <v>62</v>
      </c>
      <c r="E44" s="141"/>
      <c r="F44" s="142"/>
      <c r="G44" s="143">
        <f>E44+F44</f>
        <v>0</v>
      </c>
      <c r="H44" s="144"/>
      <c r="I44" s="145">
        <f>E44*H44</f>
        <v>0</v>
      </c>
      <c r="J44" s="146">
        <f>F44*H44</f>
        <v>0</v>
      </c>
      <c r="K44" s="147">
        <f>I44+J44</f>
        <v>0</v>
      </c>
      <c r="L44" s="126">
        <f>COUNTIF(H44,"&gt;0")</f>
        <v>0</v>
      </c>
    </row>
    <row r="45" spans="1:12" ht="12.75" hidden="1" customHeight="1">
      <c r="A45" s="138"/>
      <c r="B45" s="129" t="s">
        <v>63</v>
      </c>
      <c r="C45" s="148"/>
      <c r="D45" s="131"/>
      <c r="E45" s="149"/>
      <c r="F45" s="150"/>
      <c r="G45" s="151"/>
      <c r="H45" s="152"/>
      <c r="I45" s="153"/>
      <c r="J45" s="154"/>
      <c r="K45" s="155"/>
      <c r="L45" s="126"/>
    </row>
    <row r="46" spans="1:12" ht="12.75" hidden="1" customHeight="1">
      <c r="A46" s="138">
        <f>A44+1</f>
        <v>119</v>
      </c>
      <c r="B46" s="129" t="str">
        <f>CONCATENATE("NZS.D.",A46)</f>
        <v>NZS.D.119</v>
      </c>
      <c r="C46" s="139"/>
      <c r="D46" s="140" t="s">
        <v>62</v>
      </c>
      <c r="E46" s="141"/>
      <c r="F46" s="142"/>
      <c r="G46" s="143">
        <f>E46+F46</f>
        <v>0</v>
      </c>
      <c r="H46" s="134"/>
      <c r="I46" s="145">
        <f>E46*H46</f>
        <v>0</v>
      </c>
      <c r="J46" s="146">
        <f>F46*H46</f>
        <v>0</v>
      </c>
      <c r="K46" s="147">
        <f>I46+J46</f>
        <v>0</v>
      </c>
      <c r="L46" s="126">
        <f>COUNTIF(H46,"&gt;0")</f>
        <v>0</v>
      </c>
    </row>
    <row r="47" spans="1:12" ht="12.75" hidden="1" customHeight="1">
      <c r="A47" s="138"/>
      <c r="B47" s="129" t="s">
        <v>63</v>
      </c>
      <c r="C47" s="148"/>
      <c r="D47" s="131"/>
      <c r="E47" s="149"/>
      <c r="F47" s="150"/>
      <c r="G47" s="151"/>
      <c r="H47" s="134"/>
      <c r="I47" s="153"/>
      <c r="J47" s="154"/>
      <c r="K47" s="155"/>
      <c r="L47" s="126"/>
    </row>
    <row r="48" spans="1:12" ht="12.75" hidden="1" customHeight="1">
      <c r="A48" s="138">
        <f>A46+1</f>
        <v>120</v>
      </c>
      <c r="B48" s="129" t="str">
        <f>CONCATENATE("NZS.D.",A48)</f>
        <v>NZS.D.120</v>
      </c>
      <c r="C48" s="139"/>
      <c r="D48" s="140" t="s">
        <v>62</v>
      </c>
      <c r="E48" s="141"/>
      <c r="F48" s="142"/>
      <c r="G48" s="143">
        <f>E48+F48</f>
        <v>0</v>
      </c>
      <c r="H48" s="134"/>
      <c r="I48" s="145">
        <f>E48*H48</f>
        <v>0</v>
      </c>
      <c r="J48" s="146">
        <f>F48*H48</f>
        <v>0</v>
      </c>
      <c r="K48" s="147">
        <f>I48+J48</f>
        <v>0</v>
      </c>
      <c r="L48" s="126">
        <f>COUNTIF(H48,"&gt;0")</f>
        <v>0</v>
      </c>
    </row>
    <row r="49" spans="1:12" ht="12.75" hidden="1" customHeight="1">
      <c r="A49" s="138"/>
      <c r="B49" s="129" t="s">
        <v>63</v>
      </c>
      <c r="C49" s="148"/>
      <c r="D49" s="131"/>
      <c r="E49" s="149"/>
      <c r="F49" s="150"/>
      <c r="G49" s="151"/>
      <c r="H49" s="159"/>
      <c r="I49" s="153"/>
      <c r="J49" s="154"/>
      <c r="K49" s="155"/>
      <c r="L49" s="126"/>
    </row>
    <row r="50" spans="1:12" ht="12.75" hidden="1" customHeight="1">
      <c r="A50" s="138">
        <f>A48+1</f>
        <v>121</v>
      </c>
      <c r="B50" s="129" t="str">
        <f>CONCATENATE("NZS.D.",A50)</f>
        <v>NZS.D.121</v>
      </c>
      <c r="C50" s="139"/>
      <c r="D50" s="140" t="s">
        <v>62</v>
      </c>
      <c r="E50" s="141"/>
      <c r="F50" s="142"/>
      <c r="G50" s="143">
        <f>E50+F50</f>
        <v>0</v>
      </c>
      <c r="H50" s="134"/>
      <c r="I50" s="145">
        <f>E50*H50</f>
        <v>0</v>
      </c>
      <c r="J50" s="146">
        <f>F50*H50</f>
        <v>0</v>
      </c>
      <c r="K50" s="147">
        <f>I50+J50</f>
        <v>0</v>
      </c>
      <c r="L50" s="126">
        <f>COUNTIF(H50,"&gt;0")</f>
        <v>0</v>
      </c>
    </row>
    <row r="51" spans="1:12" ht="12.75" hidden="1" customHeight="1">
      <c r="A51" s="138"/>
      <c r="B51" s="129" t="s">
        <v>63</v>
      </c>
      <c r="C51" s="148"/>
      <c r="D51" s="131"/>
      <c r="E51" s="149"/>
      <c r="F51" s="150"/>
      <c r="G51" s="151"/>
      <c r="H51" s="159"/>
      <c r="I51" s="153"/>
      <c r="J51" s="154"/>
      <c r="K51" s="155"/>
      <c r="L51" s="126"/>
    </row>
    <row r="52" spans="1:12" ht="12.75" hidden="1" customHeight="1">
      <c r="A52" s="138">
        <f>A50+1</f>
        <v>122</v>
      </c>
      <c r="B52" s="129" t="str">
        <f>CONCATENATE("NZS.D.",A52)</f>
        <v>NZS.D.122</v>
      </c>
      <c r="C52" s="139"/>
      <c r="D52" s="140" t="s">
        <v>62</v>
      </c>
      <c r="E52" s="141"/>
      <c r="F52" s="142"/>
      <c r="G52" s="143">
        <f>E52+F52</f>
        <v>0</v>
      </c>
      <c r="H52" s="134"/>
      <c r="I52" s="145">
        <f>E52*H52</f>
        <v>0</v>
      </c>
      <c r="J52" s="146">
        <f>F52*H52</f>
        <v>0</v>
      </c>
      <c r="K52" s="147">
        <f>I52+J52</f>
        <v>0</v>
      </c>
      <c r="L52" s="126">
        <f>COUNTIF(H52,"&gt;0")</f>
        <v>0</v>
      </c>
    </row>
    <row r="53" spans="1:12" ht="12.75" hidden="1" customHeight="1">
      <c r="A53" s="138"/>
      <c r="B53" s="129" t="s">
        <v>63</v>
      </c>
      <c r="C53" s="148"/>
      <c r="D53" s="131"/>
      <c r="E53" s="149"/>
      <c r="F53" s="150"/>
      <c r="G53" s="151"/>
      <c r="H53" s="159"/>
      <c r="I53" s="153"/>
      <c r="J53" s="154"/>
      <c r="K53" s="155"/>
      <c r="L53" s="126"/>
    </row>
    <row r="54" spans="1:12" ht="12.75" hidden="1" customHeight="1">
      <c r="A54" s="138">
        <f>A52+1</f>
        <v>123</v>
      </c>
      <c r="B54" s="129" t="str">
        <f>CONCATENATE("NZS.D.",A54)</f>
        <v>NZS.D.123</v>
      </c>
      <c r="C54" s="139"/>
      <c r="D54" s="140" t="s">
        <v>62</v>
      </c>
      <c r="E54" s="141"/>
      <c r="F54" s="142"/>
      <c r="G54" s="143">
        <f>E54+F54</f>
        <v>0</v>
      </c>
      <c r="H54" s="134"/>
      <c r="I54" s="145">
        <f>E54*H54</f>
        <v>0</v>
      </c>
      <c r="J54" s="146">
        <f>F54*H54</f>
        <v>0</v>
      </c>
      <c r="K54" s="147">
        <f>I54+J54</f>
        <v>0</v>
      </c>
      <c r="L54" s="126">
        <f>COUNTIF(H54,"&gt;0")</f>
        <v>0</v>
      </c>
    </row>
    <row r="55" spans="1:12" ht="12.75" hidden="1" customHeight="1">
      <c r="A55" s="138"/>
      <c r="B55" s="129" t="s">
        <v>63</v>
      </c>
      <c r="C55" s="148"/>
      <c r="D55" s="131"/>
      <c r="E55" s="149"/>
      <c r="F55" s="150"/>
      <c r="G55" s="151"/>
      <c r="H55" s="159"/>
      <c r="I55" s="153"/>
      <c r="J55" s="154"/>
      <c r="K55" s="155"/>
      <c r="L55" s="126"/>
    </row>
    <row r="56" spans="1:12" hidden="1">
      <c r="A56" s="138">
        <f>A54+1</f>
        <v>124</v>
      </c>
      <c r="B56" s="129" t="str">
        <f>CONCATENATE("NZS.D.",A56)</f>
        <v>NZS.D.124</v>
      </c>
      <c r="C56" s="162"/>
      <c r="D56" s="140" t="s">
        <v>62</v>
      </c>
      <c r="E56" s="141"/>
      <c r="F56" s="142"/>
      <c r="G56" s="143">
        <f>E56+F56</f>
        <v>0</v>
      </c>
      <c r="H56" s="134"/>
      <c r="I56" s="145">
        <f>E56*H56</f>
        <v>0</v>
      </c>
      <c r="J56" s="146">
        <f>F56*H56</f>
        <v>0</v>
      </c>
      <c r="K56" s="147">
        <f>I56+J56</f>
        <v>0</v>
      </c>
      <c r="L56" s="126">
        <f>COUNTIF(H56,"&gt;0")</f>
        <v>0</v>
      </c>
    </row>
    <row r="57" spans="1:12" ht="12.75" hidden="1" customHeight="1">
      <c r="A57" s="138"/>
      <c r="B57" s="129" t="s">
        <v>63</v>
      </c>
      <c r="C57" s="148"/>
      <c r="D57" s="131"/>
      <c r="E57" s="149"/>
      <c r="F57" s="150"/>
      <c r="G57" s="151"/>
      <c r="H57" s="159"/>
      <c r="I57" s="153"/>
      <c r="J57" s="154"/>
      <c r="K57" s="155"/>
      <c r="L57" s="126"/>
    </row>
    <row r="58" spans="1:12" hidden="1">
      <c r="A58" s="138">
        <f>A56+1</f>
        <v>125</v>
      </c>
      <c r="B58" s="129" t="str">
        <f>CONCATENATE("NZS.D.",A58)</f>
        <v>NZS.D.125</v>
      </c>
      <c r="C58" s="139"/>
      <c r="D58" s="140" t="s">
        <v>62</v>
      </c>
      <c r="E58" s="141"/>
      <c r="F58" s="142"/>
      <c r="G58" s="143">
        <f>E58+F58</f>
        <v>0</v>
      </c>
      <c r="H58" s="134"/>
      <c r="I58" s="145">
        <f>E58*H58</f>
        <v>0</v>
      </c>
      <c r="J58" s="146">
        <f>F58*H58</f>
        <v>0</v>
      </c>
      <c r="K58" s="147">
        <f>I58+J58</f>
        <v>0</v>
      </c>
      <c r="L58" s="126">
        <f>COUNTIF(H58,"&gt;0")</f>
        <v>0</v>
      </c>
    </row>
    <row r="59" spans="1:12" ht="12.75" hidden="1" customHeight="1">
      <c r="A59" s="138"/>
      <c r="B59" s="129" t="s">
        <v>63</v>
      </c>
      <c r="C59" s="148"/>
      <c r="D59" s="131"/>
      <c r="E59" s="149"/>
      <c r="F59" s="150"/>
      <c r="G59" s="151"/>
      <c r="H59" s="159"/>
      <c r="I59" s="153"/>
      <c r="J59" s="154"/>
      <c r="K59" s="155"/>
      <c r="L59" s="126"/>
    </row>
    <row r="60" spans="1:12" hidden="1">
      <c r="A60" s="138">
        <f>A58+1</f>
        <v>126</v>
      </c>
      <c r="B60" s="129" t="str">
        <f>CONCATENATE("NZS.D.",A60)</f>
        <v>NZS.D.126</v>
      </c>
      <c r="C60" s="139"/>
      <c r="D60" s="140" t="s">
        <v>62</v>
      </c>
      <c r="E60" s="163"/>
      <c r="F60" s="132"/>
      <c r="G60" s="133">
        <f>E60+F60</f>
        <v>0</v>
      </c>
      <c r="H60" s="134"/>
      <c r="I60" s="145">
        <f>E60*H60</f>
        <v>0</v>
      </c>
      <c r="J60" s="146">
        <f>F60*H60</f>
        <v>0</v>
      </c>
      <c r="K60" s="147">
        <f>I60+J60</f>
        <v>0</v>
      </c>
      <c r="L60" s="126">
        <f>COUNTIF(H60,"&gt;0")</f>
        <v>0</v>
      </c>
    </row>
    <row r="61" spans="1:12" ht="12.75" hidden="1" customHeight="1">
      <c r="A61" s="138"/>
      <c r="B61" s="129" t="s">
        <v>63</v>
      </c>
      <c r="C61" s="148"/>
      <c r="D61" s="131"/>
      <c r="E61" s="164"/>
      <c r="F61" s="165"/>
      <c r="G61" s="165"/>
      <c r="H61" s="159"/>
      <c r="I61" s="153"/>
      <c r="J61" s="154"/>
      <c r="K61" s="155"/>
      <c r="L61" s="126"/>
    </row>
    <row r="62" spans="1:12" hidden="1">
      <c r="A62" s="138">
        <f>A60+1</f>
        <v>127</v>
      </c>
      <c r="B62" s="129" t="str">
        <f>CONCATENATE("NZS.D.",A62)</f>
        <v>NZS.D.127</v>
      </c>
      <c r="C62" s="139"/>
      <c r="D62" s="140" t="s">
        <v>62</v>
      </c>
      <c r="E62" s="163"/>
      <c r="F62" s="132"/>
      <c r="G62" s="133">
        <f>E62+F62</f>
        <v>0</v>
      </c>
      <c r="H62" s="134"/>
      <c r="I62" s="145">
        <f>E62*H62</f>
        <v>0</v>
      </c>
      <c r="J62" s="146">
        <f>F62*H62</f>
        <v>0</v>
      </c>
      <c r="K62" s="147">
        <f>I62+J62</f>
        <v>0</v>
      </c>
      <c r="L62" s="126">
        <f>COUNTIF(H62,"&gt;0")</f>
        <v>0</v>
      </c>
    </row>
    <row r="63" spans="1:12" ht="12.75" hidden="1" customHeight="1">
      <c r="A63" s="138"/>
      <c r="B63" s="129" t="s">
        <v>63</v>
      </c>
      <c r="C63" s="148"/>
      <c r="D63" s="131"/>
      <c r="E63" s="164"/>
      <c r="F63" s="165"/>
      <c r="G63" s="165"/>
      <c r="H63" s="159"/>
      <c r="I63" s="153"/>
      <c r="J63" s="154"/>
      <c r="K63" s="155"/>
      <c r="L63" s="126"/>
    </row>
    <row r="64" spans="1:12" hidden="1">
      <c r="A64" s="138">
        <f>A62+1</f>
        <v>128</v>
      </c>
      <c r="B64" s="129" t="str">
        <f>CONCATENATE("NZS.D.",A64)</f>
        <v>NZS.D.128</v>
      </c>
      <c r="C64" s="139"/>
      <c r="D64" s="140" t="s">
        <v>62</v>
      </c>
      <c r="E64" s="163"/>
      <c r="F64" s="132"/>
      <c r="G64" s="133">
        <f>E64+F64</f>
        <v>0</v>
      </c>
      <c r="H64" s="134"/>
      <c r="I64" s="145">
        <f>E64*H64</f>
        <v>0</v>
      </c>
      <c r="J64" s="146">
        <f>F64*H64</f>
        <v>0</v>
      </c>
      <c r="K64" s="147">
        <f>I64+J64</f>
        <v>0</v>
      </c>
      <c r="L64" s="126">
        <f>COUNTIF(H64,"&gt;0")</f>
        <v>0</v>
      </c>
    </row>
    <row r="65" spans="1:12" ht="12.75" hidden="1" customHeight="1">
      <c r="A65" s="138"/>
      <c r="B65" s="129" t="s">
        <v>63</v>
      </c>
      <c r="C65" s="148"/>
      <c r="D65" s="131"/>
      <c r="E65" s="164"/>
      <c r="F65" s="165"/>
      <c r="G65" s="165"/>
      <c r="H65" s="159"/>
      <c r="I65" s="153"/>
      <c r="J65" s="154"/>
      <c r="K65" s="155"/>
      <c r="L65" s="126"/>
    </row>
    <row r="66" spans="1:12" hidden="1">
      <c r="A66" s="138">
        <f>A64+1</f>
        <v>129</v>
      </c>
      <c r="B66" s="129" t="str">
        <f>CONCATENATE("NZS.D.",A66)</f>
        <v>NZS.D.129</v>
      </c>
      <c r="C66" s="139"/>
      <c r="D66" s="140" t="s">
        <v>62</v>
      </c>
      <c r="E66" s="163"/>
      <c r="F66" s="132"/>
      <c r="G66" s="133">
        <f>E66+F66</f>
        <v>0</v>
      </c>
      <c r="H66" s="134"/>
      <c r="I66" s="145">
        <f>E66*H66</f>
        <v>0</v>
      </c>
      <c r="J66" s="146">
        <f>F66*H66</f>
        <v>0</v>
      </c>
      <c r="K66" s="147">
        <f>I66+J66</f>
        <v>0</v>
      </c>
      <c r="L66" s="126">
        <f>COUNTIF(H66,"&gt;0")</f>
        <v>0</v>
      </c>
    </row>
    <row r="67" spans="1:12" ht="12.75" hidden="1" customHeight="1">
      <c r="A67" s="158"/>
      <c r="B67" s="129" t="s">
        <v>63</v>
      </c>
      <c r="C67" s="148"/>
      <c r="D67" s="131"/>
      <c r="E67" s="164"/>
      <c r="F67" s="165"/>
      <c r="G67" s="165"/>
      <c r="H67" s="159"/>
      <c r="I67" s="153"/>
      <c r="J67" s="154"/>
      <c r="K67" s="155"/>
      <c r="L67" s="160"/>
    </row>
    <row r="68" spans="1:12" ht="12.75" hidden="1" customHeight="1">
      <c r="A68" s="138">
        <f>A66+1</f>
        <v>130</v>
      </c>
      <c r="B68" s="129" t="str">
        <f>CONCATENATE("NZS.D.",A68)</f>
        <v>NZS.D.130</v>
      </c>
      <c r="C68" s="139"/>
      <c r="D68" s="140" t="s">
        <v>62</v>
      </c>
      <c r="E68" s="163"/>
      <c r="F68" s="132"/>
      <c r="G68" s="133">
        <f>E68+F68</f>
        <v>0</v>
      </c>
      <c r="H68" s="134"/>
      <c r="I68" s="145">
        <f>E68*H68</f>
        <v>0</v>
      </c>
      <c r="J68" s="146">
        <f>F68*H68</f>
        <v>0</v>
      </c>
      <c r="K68" s="147">
        <f>I68+J68</f>
        <v>0</v>
      </c>
      <c r="L68" s="126">
        <f>COUNTIF(H68,"&gt;0")</f>
        <v>0</v>
      </c>
    </row>
    <row r="69" spans="1:12" ht="12.75" hidden="1" customHeight="1">
      <c r="A69" s="161"/>
      <c r="B69" s="129" t="s">
        <v>63</v>
      </c>
      <c r="C69" s="148"/>
      <c r="D69" s="131"/>
      <c r="E69" s="164"/>
      <c r="F69" s="165"/>
      <c r="G69" s="165"/>
      <c r="H69" s="159"/>
      <c r="I69" s="153"/>
      <c r="J69" s="154"/>
      <c r="K69" s="155"/>
      <c r="L69" s="160"/>
    </row>
    <row r="70" spans="1:12" hidden="1">
      <c r="A70" s="138">
        <f>A68+1</f>
        <v>131</v>
      </c>
      <c r="B70" s="129" t="str">
        <f>CONCATENATE("NZS.D.",A70)</f>
        <v>NZS.D.131</v>
      </c>
      <c r="C70" s="139"/>
      <c r="D70" s="140" t="s">
        <v>62</v>
      </c>
      <c r="E70" s="163"/>
      <c r="F70" s="132"/>
      <c r="G70" s="133">
        <f>E70+F70</f>
        <v>0</v>
      </c>
      <c r="H70" s="134"/>
      <c r="I70" s="145">
        <f>E70*H70</f>
        <v>0</v>
      </c>
      <c r="J70" s="146">
        <f>F70*H70</f>
        <v>0</v>
      </c>
      <c r="K70" s="147">
        <f>I70+J70</f>
        <v>0</v>
      </c>
      <c r="L70" s="126">
        <f>COUNTIF(H70,"&gt;0")</f>
        <v>0</v>
      </c>
    </row>
    <row r="71" spans="1:12" ht="12.75" hidden="1" customHeight="1">
      <c r="A71" s="161"/>
      <c r="B71" s="129" t="s">
        <v>63</v>
      </c>
      <c r="C71" s="148"/>
      <c r="D71" s="131"/>
      <c r="E71" s="164"/>
      <c r="F71" s="165"/>
      <c r="G71" s="165"/>
      <c r="H71" s="159"/>
      <c r="I71" s="153"/>
      <c r="J71" s="154"/>
      <c r="K71" s="155"/>
      <c r="L71" s="160"/>
    </row>
    <row r="72" spans="1:12" ht="12.75" hidden="1" customHeight="1">
      <c r="A72" s="138">
        <f>A70+1</f>
        <v>132</v>
      </c>
      <c r="B72" s="129" t="str">
        <f>CONCATENATE("NZS.D.",A72)</f>
        <v>NZS.D.132</v>
      </c>
      <c r="C72" s="139"/>
      <c r="D72" s="140" t="s">
        <v>62</v>
      </c>
      <c r="E72" s="163"/>
      <c r="F72" s="132"/>
      <c r="G72" s="133">
        <f>E72+F72</f>
        <v>0</v>
      </c>
      <c r="H72" s="134"/>
      <c r="I72" s="145">
        <f>E72*H72</f>
        <v>0</v>
      </c>
      <c r="J72" s="146">
        <f>F72*H72</f>
        <v>0</v>
      </c>
      <c r="K72" s="147">
        <f>I72+J72</f>
        <v>0</v>
      </c>
      <c r="L72" s="126">
        <f>COUNTIF(H72,"&gt;0")</f>
        <v>0</v>
      </c>
    </row>
    <row r="73" spans="1:12" ht="12.75" hidden="1" customHeight="1">
      <c r="A73" s="161"/>
      <c r="B73" s="129" t="s">
        <v>63</v>
      </c>
      <c r="C73" s="148"/>
      <c r="D73" s="131"/>
      <c r="E73" s="164"/>
      <c r="F73" s="165"/>
      <c r="G73" s="165"/>
      <c r="H73" s="159"/>
      <c r="I73" s="153"/>
      <c r="J73" s="154"/>
      <c r="K73" s="155"/>
      <c r="L73" s="160"/>
    </row>
    <row r="74" spans="1:12" hidden="1">
      <c r="A74" s="138">
        <f>A72+1</f>
        <v>133</v>
      </c>
      <c r="B74" s="129" t="str">
        <f>CONCATENATE("NZS.D.",A74)</f>
        <v>NZS.D.133</v>
      </c>
      <c r="C74" s="139"/>
      <c r="D74" s="140" t="s">
        <v>62</v>
      </c>
      <c r="E74" s="163"/>
      <c r="F74" s="132"/>
      <c r="G74" s="133">
        <f>E74+F74</f>
        <v>0</v>
      </c>
      <c r="H74" s="134"/>
      <c r="I74" s="145">
        <f>E74*H74</f>
        <v>0</v>
      </c>
      <c r="J74" s="146">
        <f>F74*H74</f>
        <v>0</v>
      </c>
      <c r="K74" s="147">
        <f>I74+J74</f>
        <v>0</v>
      </c>
      <c r="L74" s="126">
        <f>COUNTIF(H74,"&gt;0")</f>
        <v>0</v>
      </c>
    </row>
    <row r="75" spans="1:12" ht="12.75" hidden="1" customHeight="1">
      <c r="A75" s="161"/>
      <c r="B75" s="129" t="s">
        <v>63</v>
      </c>
      <c r="C75" s="148"/>
      <c r="D75" s="131"/>
      <c r="E75" s="164"/>
      <c r="F75" s="165"/>
      <c r="G75" s="165"/>
      <c r="H75" s="159"/>
      <c r="I75" s="153"/>
      <c r="J75" s="154"/>
      <c r="K75" s="155"/>
      <c r="L75" s="160"/>
    </row>
    <row r="76" spans="1:12" hidden="1">
      <c r="A76" s="138">
        <f>A74+1</f>
        <v>134</v>
      </c>
      <c r="B76" s="129" t="str">
        <f>CONCATENATE("NZS.D.",A76)</f>
        <v>NZS.D.134</v>
      </c>
      <c r="C76" s="139"/>
      <c r="D76" s="140" t="s">
        <v>62</v>
      </c>
      <c r="E76" s="163"/>
      <c r="F76" s="132"/>
      <c r="G76" s="133">
        <f>E76+F76</f>
        <v>0</v>
      </c>
      <c r="H76" s="134"/>
      <c r="I76" s="145">
        <f>E76*H76</f>
        <v>0</v>
      </c>
      <c r="J76" s="146">
        <f>F76*H76</f>
        <v>0</v>
      </c>
      <c r="K76" s="147">
        <f>I76+J76</f>
        <v>0</v>
      </c>
      <c r="L76" s="126">
        <f>COUNTIF(H76,"&gt;0")</f>
        <v>0</v>
      </c>
    </row>
    <row r="77" spans="1:12" ht="12.75" hidden="1" customHeight="1">
      <c r="A77" s="161"/>
      <c r="B77" s="129" t="s">
        <v>63</v>
      </c>
      <c r="C77" s="148"/>
      <c r="D77" s="131"/>
      <c r="E77" s="164"/>
      <c r="F77" s="165"/>
      <c r="G77" s="165"/>
      <c r="H77" s="159"/>
      <c r="I77" s="153"/>
      <c r="J77" s="154"/>
      <c r="K77" s="155"/>
      <c r="L77" s="160"/>
    </row>
    <row r="78" spans="1:12" hidden="1">
      <c r="A78" s="138">
        <f>A76+1</f>
        <v>135</v>
      </c>
      <c r="B78" s="129" t="str">
        <f>CONCATENATE("NZS.D.",A78)</f>
        <v>NZS.D.135</v>
      </c>
      <c r="C78" s="139"/>
      <c r="D78" s="140" t="s">
        <v>62</v>
      </c>
      <c r="E78" s="163"/>
      <c r="F78" s="132"/>
      <c r="G78" s="133">
        <f>E78+F78</f>
        <v>0</v>
      </c>
      <c r="H78" s="134"/>
      <c r="I78" s="145">
        <f>E78*H78</f>
        <v>0</v>
      </c>
      <c r="J78" s="146">
        <f>F78*H78</f>
        <v>0</v>
      </c>
      <c r="K78" s="147">
        <f>I78+J78</f>
        <v>0</v>
      </c>
      <c r="L78" s="126">
        <f>COUNTIF(H78,"&gt;0")</f>
        <v>0</v>
      </c>
    </row>
    <row r="79" spans="1:12" ht="12.75" hidden="1" customHeight="1">
      <c r="A79" s="161"/>
      <c r="B79" s="129" t="s">
        <v>63</v>
      </c>
      <c r="C79" s="148"/>
      <c r="D79" s="131"/>
      <c r="E79" s="164"/>
      <c r="F79" s="165"/>
      <c r="G79" s="165"/>
      <c r="H79" s="159"/>
      <c r="I79" s="153"/>
      <c r="J79" s="154"/>
      <c r="K79" s="155"/>
      <c r="L79" s="160"/>
    </row>
    <row r="80" spans="1:12" hidden="1">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c r="A81" s="161"/>
      <c r="B81" s="129" t="s">
        <v>63</v>
      </c>
      <c r="C81" s="148"/>
      <c r="D81" s="131"/>
      <c r="E81" s="149"/>
      <c r="F81" s="150"/>
      <c r="G81" s="151"/>
      <c r="H81" s="159"/>
      <c r="I81" s="153"/>
      <c r="J81" s="154"/>
      <c r="K81" s="155"/>
      <c r="L81" s="160"/>
    </row>
    <row r="82" spans="1:12" hidden="1">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c r="A83" s="161"/>
      <c r="B83" s="129" t="s">
        <v>63</v>
      </c>
      <c r="C83" s="148"/>
      <c r="D83" s="131"/>
      <c r="E83" s="164"/>
      <c r="F83" s="165"/>
      <c r="G83" s="165"/>
      <c r="H83" s="159"/>
      <c r="I83" s="166"/>
      <c r="J83" s="136"/>
      <c r="K83" s="167"/>
      <c r="L83" s="160"/>
    </row>
    <row r="84" spans="1:12" hidden="1">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c r="A85" s="161"/>
      <c r="B85" s="129" t="s">
        <v>63</v>
      </c>
      <c r="C85" s="148"/>
      <c r="D85" s="131"/>
      <c r="E85" s="164"/>
      <c r="F85" s="165"/>
      <c r="G85" s="165"/>
      <c r="H85" s="159"/>
      <c r="I85" s="166"/>
      <c r="J85" s="136"/>
      <c r="K85" s="167"/>
      <c r="L85" s="160"/>
    </row>
    <row r="86" spans="1:12" ht="12.75" hidden="1" customHeight="1">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c r="A87" s="161"/>
      <c r="B87" s="129" t="s">
        <v>63</v>
      </c>
      <c r="C87" s="148"/>
      <c r="D87" s="131"/>
      <c r="E87" s="164"/>
      <c r="F87" s="165"/>
      <c r="G87" s="165"/>
      <c r="H87" s="159"/>
      <c r="I87" s="166"/>
      <c r="J87" s="136"/>
      <c r="K87" s="167"/>
      <c r="L87" s="160"/>
    </row>
    <row r="88" spans="1:12" hidden="1">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c r="A89" s="161"/>
      <c r="B89" s="129" t="s">
        <v>63</v>
      </c>
      <c r="C89" s="148"/>
      <c r="D89" s="131"/>
      <c r="E89" s="164"/>
      <c r="F89" s="165"/>
      <c r="G89" s="165"/>
      <c r="H89" s="159"/>
      <c r="I89" s="166"/>
      <c r="J89" s="136"/>
      <c r="K89" s="167"/>
      <c r="L89" s="160"/>
    </row>
    <row r="90" spans="1:12" ht="12.75" hidden="1" customHeight="1">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c r="A91" s="161"/>
      <c r="B91" s="129" t="s">
        <v>63</v>
      </c>
      <c r="C91" s="148"/>
      <c r="D91" s="131"/>
      <c r="E91" s="164"/>
      <c r="F91" s="165"/>
      <c r="G91" s="165"/>
      <c r="H91" s="159"/>
      <c r="I91" s="166"/>
      <c r="J91" s="136"/>
      <c r="K91" s="167"/>
      <c r="L91" s="160"/>
    </row>
    <row r="92" spans="1:12" ht="12.75" hidden="1" customHeight="1">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c r="A93" s="161"/>
      <c r="B93" s="129" t="s">
        <v>63</v>
      </c>
      <c r="C93" s="148"/>
      <c r="D93" s="131"/>
      <c r="E93" s="164"/>
      <c r="F93" s="165"/>
      <c r="G93" s="165"/>
      <c r="H93" s="159"/>
      <c r="I93" s="166"/>
      <c r="J93" s="136"/>
      <c r="K93" s="167"/>
      <c r="L93" s="160"/>
    </row>
    <row r="94" spans="1:12" ht="12.75" hidden="1" customHeight="1">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c r="A95" s="161"/>
      <c r="B95" s="129" t="s">
        <v>63</v>
      </c>
      <c r="C95" s="148"/>
      <c r="D95" s="131"/>
      <c r="E95" s="164"/>
      <c r="F95" s="165"/>
      <c r="G95" s="165"/>
      <c r="H95" s="159"/>
      <c r="I95" s="166"/>
      <c r="J95" s="136"/>
      <c r="K95" s="167"/>
      <c r="L95" s="160"/>
    </row>
    <row r="96" spans="1:12" ht="12.75" hidden="1" customHeight="1">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c r="A97" s="161"/>
      <c r="B97" s="129" t="s">
        <v>63</v>
      </c>
      <c r="C97" s="148"/>
      <c r="D97" s="131"/>
      <c r="E97" s="164"/>
      <c r="F97" s="165"/>
      <c r="G97" s="165"/>
      <c r="H97" s="159"/>
      <c r="I97" s="166"/>
      <c r="J97" s="136"/>
      <c r="K97" s="167"/>
      <c r="L97" s="160"/>
    </row>
    <row r="98" spans="1:12" ht="12.75" hidden="1" customHeight="1">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c r="A99" s="161"/>
      <c r="B99" s="129" t="s">
        <v>63</v>
      </c>
      <c r="C99" s="148"/>
      <c r="D99" s="131"/>
      <c r="E99" s="168"/>
      <c r="F99" s="169"/>
      <c r="G99" s="169"/>
      <c r="H99" s="170"/>
      <c r="I99" s="171"/>
      <c r="J99" s="136"/>
      <c r="K99" s="172"/>
      <c r="L99" s="160"/>
    </row>
    <row r="100" spans="1:12" ht="12.75" customHeight="1" thickBot="1">
      <c r="A100" s="173"/>
      <c r="B100" s="174"/>
      <c r="C100" s="175"/>
      <c r="D100" s="176"/>
      <c r="E100" s="177"/>
      <c r="F100" s="177"/>
      <c r="G100" s="177"/>
      <c r="H100" s="178"/>
      <c r="I100" s="179"/>
      <c r="J100" s="179"/>
      <c r="K100" s="180"/>
      <c r="L100" s="160">
        <v>1</v>
      </c>
    </row>
    <row r="101" spans="1:12" ht="12.75" customHeight="1" thickBot="1">
      <c r="A101" s="116" t="s">
        <v>58</v>
      </c>
      <c r="B101" s="117" t="s">
        <v>66</v>
      </c>
      <c r="C101" s="118" t="s">
        <v>67</v>
      </c>
      <c r="D101" s="122" t="s">
        <v>61</v>
      </c>
      <c r="E101" s="120"/>
      <c r="F101" s="120"/>
      <c r="G101" s="121"/>
      <c r="H101" s="122"/>
      <c r="I101" s="123">
        <f>SUBTOTAL(9,I102:I132)</f>
        <v>23460</v>
      </c>
      <c r="J101" s="124">
        <f>SUBTOTAL(9,J102:J132)</f>
        <v>35700</v>
      </c>
      <c r="K101" s="125">
        <f>SUBTOTAL(9,K102:K132)</f>
        <v>59160</v>
      </c>
      <c r="L101" s="160">
        <v>1</v>
      </c>
    </row>
    <row r="102" spans="1:12" ht="12.75" customHeight="1">
      <c r="A102" s="202">
        <v>201</v>
      </c>
      <c r="B102" s="192" t="str">
        <f>CONCATENATE("NZS.D.",A102)</f>
        <v>NZS.D.201</v>
      </c>
      <c r="C102" s="283" t="s">
        <v>120</v>
      </c>
      <c r="D102" s="193" t="s">
        <v>64</v>
      </c>
      <c r="E102" s="284">
        <v>15</v>
      </c>
      <c r="F102" s="285">
        <v>35</v>
      </c>
      <c r="G102" s="196">
        <f>E102+F102</f>
        <v>50</v>
      </c>
      <c r="H102" s="204">
        <v>200</v>
      </c>
      <c r="I102" s="205">
        <f>E102*H102</f>
        <v>3000</v>
      </c>
      <c r="J102" s="206">
        <f>F102*H102</f>
        <v>7000</v>
      </c>
      <c r="K102" s="207">
        <f>I102+J102</f>
        <v>10000</v>
      </c>
      <c r="L102" s="126">
        <f>COUNTIF(H102,"&gt;0")</f>
        <v>1</v>
      </c>
    </row>
    <row r="103" spans="1:12" ht="12.75" hidden="1" customHeight="1">
      <c r="A103" s="197"/>
      <c r="B103" s="198" t="s">
        <v>63</v>
      </c>
      <c r="C103" s="268"/>
      <c r="D103" s="199"/>
      <c r="E103" s="286"/>
      <c r="F103" s="266"/>
      <c r="G103" s="287"/>
      <c r="H103" s="288"/>
      <c r="I103" s="187"/>
      <c r="J103" s="188"/>
      <c r="K103" s="189"/>
      <c r="L103" s="126"/>
    </row>
    <row r="104" spans="1:12" ht="29.25">
      <c r="A104" s="197">
        <f>A102+1</f>
        <v>202</v>
      </c>
      <c r="B104" s="198" t="str">
        <f>CONCATENATE("NZS.D.",A104)</f>
        <v>NZS.D.202</v>
      </c>
      <c r="C104" s="267" t="s">
        <v>117</v>
      </c>
      <c r="D104" s="199" t="s">
        <v>64</v>
      </c>
      <c r="E104" s="265">
        <v>6.6</v>
      </c>
      <c r="F104" s="266">
        <v>35</v>
      </c>
      <c r="G104" s="270">
        <f>E104+F104</f>
        <v>41.6</v>
      </c>
      <c r="H104" s="186">
        <v>300</v>
      </c>
      <c r="I104" s="187">
        <f>E104*H104</f>
        <v>1980</v>
      </c>
      <c r="J104" s="188">
        <f>F104*H104</f>
        <v>10500</v>
      </c>
      <c r="K104" s="189">
        <f>I104+J104</f>
        <v>12480</v>
      </c>
      <c r="L104" s="126">
        <f>COUNTIF(H104,"&gt;0")</f>
        <v>1</v>
      </c>
    </row>
    <row r="105" spans="1:12" ht="12.75" hidden="1" customHeight="1">
      <c r="A105" s="289"/>
      <c r="B105" s="198" t="s">
        <v>63</v>
      </c>
      <c r="C105" s="268" t="s">
        <v>118</v>
      </c>
      <c r="D105" s="199"/>
      <c r="E105" s="269"/>
      <c r="F105" s="266"/>
      <c r="G105" s="270"/>
      <c r="H105" s="186"/>
      <c r="I105" s="187"/>
      <c r="J105" s="188"/>
      <c r="K105" s="189"/>
      <c r="L105" s="160"/>
    </row>
    <row r="106" spans="1:12" ht="12.75" customHeight="1">
      <c r="A106" s="197">
        <f>A104+1</f>
        <v>203</v>
      </c>
      <c r="B106" s="198" t="str">
        <f>CONCATENATE("NZS.D.",A106)</f>
        <v>NZS.D.203</v>
      </c>
      <c r="C106" s="267" t="s">
        <v>92</v>
      </c>
      <c r="D106" s="199" t="s">
        <v>64</v>
      </c>
      <c r="E106" s="265">
        <v>15</v>
      </c>
      <c r="F106" s="266">
        <v>35</v>
      </c>
      <c r="G106" s="270">
        <f>E106+F106</f>
        <v>50</v>
      </c>
      <c r="H106" s="186">
        <v>10</v>
      </c>
      <c r="I106" s="187">
        <f>E106*H106</f>
        <v>150</v>
      </c>
      <c r="J106" s="188">
        <f>F106*H106</f>
        <v>350</v>
      </c>
      <c r="K106" s="189">
        <f>I106+J106</f>
        <v>500</v>
      </c>
      <c r="L106" s="126">
        <f>COUNTIF(H106,"&gt;0")</f>
        <v>1</v>
      </c>
    </row>
    <row r="107" spans="1:12" ht="12.75" hidden="1" customHeight="1">
      <c r="A107" s="289"/>
      <c r="B107" s="198" t="s">
        <v>63</v>
      </c>
      <c r="C107" s="268"/>
      <c r="D107" s="199"/>
      <c r="E107" s="269"/>
      <c r="F107" s="266"/>
      <c r="G107" s="270"/>
      <c r="H107" s="186"/>
      <c r="I107" s="187"/>
      <c r="J107" s="188"/>
      <c r="K107" s="189"/>
      <c r="L107" s="160"/>
    </row>
    <row r="108" spans="1:12" ht="12.75" customHeight="1">
      <c r="A108" s="197">
        <f>A106+1</f>
        <v>204</v>
      </c>
      <c r="B108" s="198" t="str">
        <f>CONCATENATE("NZS.D.",A108)</f>
        <v>NZS.D.204</v>
      </c>
      <c r="C108" s="267" t="s">
        <v>68</v>
      </c>
      <c r="D108" s="199" t="s">
        <v>64</v>
      </c>
      <c r="E108" s="265">
        <v>10</v>
      </c>
      <c r="F108" s="266">
        <v>35</v>
      </c>
      <c r="G108" s="270">
        <f>E108+F108</f>
        <v>45</v>
      </c>
      <c r="H108" s="186">
        <v>200</v>
      </c>
      <c r="I108" s="187">
        <f>E108*H108</f>
        <v>2000</v>
      </c>
      <c r="J108" s="188">
        <f>F108*H108</f>
        <v>7000</v>
      </c>
      <c r="K108" s="189">
        <f>I108+J108</f>
        <v>9000</v>
      </c>
      <c r="L108" s="126">
        <f>COUNTIF(H108,"&gt;0")</f>
        <v>1</v>
      </c>
    </row>
    <row r="109" spans="1:12" ht="12.75" hidden="1" customHeight="1">
      <c r="A109" s="289"/>
      <c r="B109" s="198" t="s">
        <v>63</v>
      </c>
      <c r="C109" s="268"/>
      <c r="D109" s="199"/>
      <c r="E109" s="269"/>
      <c r="F109" s="266"/>
      <c r="G109" s="270"/>
      <c r="H109" s="186"/>
      <c r="I109" s="187"/>
      <c r="J109" s="188"/>
      <c r="K109" s="189"/>
      <c r="L109" s="160"/>
    </row>
    <row r="110" spans="1:12" ht="12.75" customHeight="1">
      <c r="A110" s="197">
        <f>A108+1</f>
        <v>205</v>
      </c>
      <c r="B110" s="198" t="str">
        <f>CONCATENATE("NZS.D.",A110)</f>
        <v>NZS.D.205</v>
      </c>
      <c r="C110" s="267" t="s">
        <v>142</v>
      </c>
      <c r="D110" s="199" t="s">
        <v>64</v>
      </c>
      <c r="E110" s="265">
        <v>20</v>
      </c>
      <c r="F110" s="266">
        <v>35</v>
      </c>
      <c r="G110" s="270">
        <f>E110+F110</f>
        <v>55</v>
      </c>
      <c r="H110" s="186">
        <v>200</v>
      </c>
      <c r="I110" s="187">
        <f>E110*H110</f>
        <v>4000</v>
      </c>
      <c r="J110" s="188">
        <f>F110*H110</f>
        <v>7000</v>
      </c>
      <c r="K110" s="189">
        <f>I110+J110</f>
        <v>11000</v>
      </c>
      <c r="L110" s="126">
        <f>COUNTIF(H110,"&gt;0")</f>
        <v>1</v>
      </c>
    </row>
    <row r="111" spans="1:12" ht="12.75" hidden="1" customHeight="1">
      <c r="A111" s="289"/>
      <c r="B111" s="198" t="s">
        <v>63</v>
      </c>
      <c r="C111" s="268"/>
      <c r="D111" s="199"/>
      <c r="E111" s="269"/>
      <c r="F111" s="266"/>
      <c r="G111" s="270"/>
      <c r="H111" s="186"/>
      <c r="I111" s="187"/>
      <c r="J111" s="188"/>
      <c r="K111" s="189"/>
      <c r="L111" s="160"/>
    </row>
    <row r="112" spans="1:12" ht="12.75" customHeight="1">
      <c r="A112" s="197">
        <f>A110+1</f>
        <v>206</v>
      </c>
      <c r="B112" s="198" t="str">
        <f>CONCATENATE("NZS.D.",A112)</f>
        <v>NZS.D.206</v>
      </c>
      <c r="C112" s="267" t="s">
        <v>121</v>
      </c>
      <c r="D112" s="199" t="s">
        <v>93</v>
      </c>
      <c r="E112" s="265">
        <v>10000</v>
      </c>
      <c r="F112" s="266"/>
      <c r="G112" s="270">
        <f>E112+F112</f>
        <v>10000</v>
      </c>
      <c r="H112" s="186">
        <v>1</v>
      </c>
      <c r="I112" s="187">
        <f>E112*H112</f>
        <v>10000</v>
      </c>
      <c r="J112" s="188">
        <f>F112*H112</f>
        <v>0</v>
      </c>
      <c r="K112" s="189">
        <f>I112+J112</f>
        <v>10000</v>
      </c>
      <c r="L112" s="126">
        <f>COUNTIF(H112,"&gt;0")</f>
        <v>1</v>
      </c>
    </row>
    <row r="113" spans="1:12" ht="12.75" hidden="1" customHeight="1">
      <c r="A113" s="289"/>
      <c r="B113" s="198" t="s">
        <v>63</v>
      </c>
      <c r="C113" s="268"/>
      <c r="D113" s="199"/>
      <c r="E113" s="269"/>
      <c r="F113" s="266"/>
      <c r="G113" s="270"/>
      <c r="H113" s="186"/>
      <c r="I113" s="187"/>
      <c r="J113" s="188"/>
      <c r="K113" s="189"/>
      <c r="L113" s="160"/>
    </row>
    <row r="114" spans="1:12" ht="12.75" customHeight="1">
      <c r="A114" s="197">
        <f>A112+1</f>
        <v>207</v>
      </c>
      <c r="B114" s="198" t="str">
        <f>CONCATENATE("NZS.D.",A114)</f>
        <v>NZS.D.207</v>
      </c>
      <c r="C114" s="267" t="s">
        <v>119</v>
      </c>
      <c r="D114" s="199" t="s">
        <v>64</v>
      </c>
      <c r="E114" s="265">
        <v>13</v>
      </c>
      <c r="F114" s="266">
        <v>35</v>
      </c>
      <c r="G114" s="270">
        <f>E114+F114</f>
        <v>48</v>
      </c>
      <c r="H114" s="186">
        <v>10</v>
      </c>
      <c r="I114" s="187">
        <f>E114*H114</f>
        <v>130</v>
      </c>
      <c r="J114" s="188">
        <f>F114*H114</f>
        <v>350</v>
      </c>
      <c r="K114" s="189">
        <f>I114+J114</f>
        <v>480</v>
      </c>
      <c r="L114" s="126">
        <f>COUNTIF(H114,"&gt;0")</f>
        <v>1</v>
      </c>
    </row>
    <row r="115" spans="1:12" ht="12.75" hidden="1" customHeight="1">
      <c r="A115" s="289"/>
      <c r="B115" s="198" t="s">
        <v>63</v>
      </c>
      <c r="C115" s="268"/>
      <c r="D115" s="199"/>
      <c r="E115" s="269"/>
      <c r="F115" s="266"/>
      <c r="G115" s="270"/>
      <c r="H115" s="186"/>
      <c r="I115" s="187"/>
      <c r="J115" s="188"/>
      <c r="K115" s="189"/>
      <c r="L115" s="160"/>
    </row>
    <row r="116" spans="1:12" ht="12.75" customHeight="1">
      <c r="A116" s="197">
        <f>A114+1</f>
        <v>208</v>
      </c>
      <c r="B116" s="198" t="str">
        <f>CONCATENATE("NZS.D.",A116)</f>
        <v>NZS.D.208</v>
      </c>
      <c r="C116" s="267" t="s">
        <v>143</v>
      </c>
      <c r="D116" s="199" t="s">
        <v>64</v>
      </c>
      <c r="E116" s="265">
        <v>22</v>
      </c>
      <c r="F116" s="266">
        <v>35</v>
      </c>
      <c r="G116" s="270">
        <f>E116+F116</f>
        <v>57</v>
      </c>
      <c r="H116" s="186">
        <v>100</v>
      </c>
      <c r="I116" s="187">
        <f>E116*H116</f>
        <v>2200</v>
      </c>
      <c r="J116" s="188">
        <f>F116*H116</f>
        <v>3500</v>
      </c>
      <c r="K116" s="189">
        <f>I116+J116</f>
        <v>5700</v>
      </c>
      <c r="L116" s="126">
        <f>COUNTIF(H116,"&gt;0")</f>
        <v>1</v>
      </c>
    </row>
    <row r="117" spans="1:12" ht="12.75" hidden="1" customHeight="1">
      <c r="A117" s="290"/>
      <c r="B117" s="273" t="s">
        <v>63</v>
      </c>
      <c r="C117" s="274"/>
      <c r="D117" s="275"/>
      <c r="E117" s="276"/>
      <c r="F117" s="277"/>
      <c r="G117" s="278"/>
      <c r="H117" s="191"/>
      <c r="I117" s="279"/>
      <c r="J117" s="280"/>
      <c r="K117" s="281"/>
      <c r="L117" s="160"/>
    </row>
    <row r="118" spans="1:12" ht="12.75" hidden="1" customHeight="1">
      <c r="A118" s="128">
        <f>A116+1</f>
        <v>209</v>
      </c>
      <c r="B118" s="251" t="str">
        <f>CONCATENATE("NZS.D.",A118)</f>
        <v>NZS.D.209</v>
      </c>
      <c r="C118" s="139"/>
      <c r="D118" s="181" t="s">
        <v>64</v>
      </c>
      <c r="E118" s="252"/>
      <c r="F118" s="132"/>
      <c r="G118" s="282">
        <f>E118+F118</f>
        <v>0</v>
      </c>
      <c r="H118" s="134"/>
      <c r="I118" s="135">
        <f>E118*H118</f>
        <v>0</v>
      </c>
      <c r="J118" s="136">
        <f>F118*H118</f>
        <v>0</v>
      </c>
      <c r="K118" s="137">
        <f>I118+J118</f>
        <v>0</v>
      </c>
      <c r="L118" s="126">
        <f>COUNTIF(H118,"&gt;0")</f>
        <v>0</v>
      </c>
    </row>
    <row r="119" spans="1:12" ht="12.75" hidden="1" customHeight="1">
      <c r="A119" s="158"/>
      <c r="B119" s="129" t="s">
        <v>63</v>
      </c>
      <c r="C119" s="148"/>
      <c r="D119" s="131"/>
      <c r="E119" s="149"/>
      <c r="F119" s="150"/>
      <c r="G119" s="151"/>
      <c r="H119" s="159"/>
      <c r="I119" s="153"/>
      <c r="J119" s="154"/>
      <c r="K119" s="155"/>
      <c r="L119" s="160"/>
    </row>
    <row r="120" spans="1:12" ht="12.75" hidden="1" customHeight="1">
      <c r="A120" s="138">
        <f>A118+1</f>
        <v>210</v>
      </c>
      <c r="B120" s="129" t="str">
        <f>CONCATENATE("NZS.D.",A120)</f>
        <v>NZS.D.210</v>
      </c>
      <c r="C120" s="162"/>
      <c r="D120" s="140" t="s">
        <v>62</v>
      </c>
      <c r="E120" s="141"/>
      <c r="F120" s="190"/>
      <c r="G120" s="182">
        <f>E120+F120</f>
        <v>0</v>
      </c>
      <c r="H120" s="134"/>
      <c r="I120" s="145">
        <f>E120*H120</f>
        <v>0</v>
      </c>
      <c r="J120" s="146">
        <f>F120*H120</f>
        <v>0</v>
      </c>
      <c r="K120" s="147">
        <f>I120+J120</f>
        <v>0</v>
      </c>
      <c r="L120" s="126">
        <f>COUNTIF(H120,"&gt;0")</f>
        <v>0</v>
      </c>
    </row>
    <row r="121" spans="1:12" ht="12.75" hidden="1" customHeight="1">
      <c r="A121" s="158"/>
      <c r="B121" s="129" t="s">
        <v>63</v>
      </c>
      <c r="C121" s="156"/>
      <c r="D121" s="131"/>
      <c r="E121" s="149"/>
      <c r="F121" s="165"/>
      <c r="G121" s="151"/>
      <c r="H121" s="159"/>
      <c r="I121" s="153"/>
      <c r="J121" s="154"/>
      <c r="K121" s="155"/>
      <c r="L121" s="160"/>
    </row>
    <row r="122" spans="1:12" ht="12.75" hidden="1" customHeight="1">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c r="A123" s="158"/>
      <c r="B123" s="129" t="s">
        <v>63</v>
      </c>
      <c r="C123" s="156"/>
      <c r="D123" s="131"/>
      <c r="E123" s="149"/>
      <c r="F123" s="165"/>
      <c r="G123" s="151"/>
      <c r="H123" s="159"/>
      <c r="I123" s="153"/>
      <c r="J123" s="154"/>
      <c r="K123" s="155"/>
      <c r="L123" s="160"/>
    </row>
    <row r="124" spans="1:12" ht="12.75" hidden="1" customHeight="1">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c r="A125" s="158"/>
      <c r="B125" s="129" t="s">
        <v>63</v>
      </c>
      <c r="C125" s="156"/>
      <c r="D125" s="131"/>
      <c r="E125" s="149"/>
      <c r="F125" s="165"/>
      <c r="G125" s="151"/>
      <c r="H125" s="152"/>
      <c r="I125" s="153"/>
      <c r="J125" s="154"/>
      <c r="K125" s="155"/>
      <c r="L125" s="160"/>
    </row>
    <row r="126" spans="1:12" ht="12.75" hidden="1" customHeight="1">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c r="A127" s="158"/>
      <c r="B127" s="129" t="s">
        <v>63</v>
      </c>
      <c r="C127" s="148"/>
      <c r="D127" s="131"/>
      <c r="E127" s="149"/>
      <c r="F127" s="150"/>
      <c r="G127" s="151"/>
      <c r="H127" s="152"/>
      <c r="I127" s="153"/>
      <c r="J127" s="154"/>
      <c r="K127" s="155"/>
      <c r="L127" s="160"/>
    </row>
    <row r="128" spans="1:12" ht="12.75" hidden="1" customHeight="1">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c r="A129" s="158"/>
      <c r="B129" s="129" t="s">
        <v>63</v>
      </c>
      <c r="C129" s="148"/>
      <c r="D129" s="131"/>
      <c r="E129" s="149"/>
      <c r="F129" s="150"/>
      <c r="G129" s="151"/>
      <c r="H129" s="152"/>
      <c r="I129" s="153"/>
      <c r="J129" s="154"/>
      <c r="K129" s="155"/>
      <c r="L129" s="160"/>
    </row>
    <row r="130" spans="1:12" ht="12.75" hidden="1" customHeight="1">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c r="A131" s="138"/>
      <c r="B131" s="129" t="s">
        <v>63</v>
      </c>
      <c r="C131" s="148"/>
      <c r="D131" s="131"/>
      <c r="E131" s="149"/>
      <c r="F131" s="132"/>
      <c r="G131" s="133"/>
      <c r="H131" s="152"/>
      <c r="I131" s="135"/>
      <c r="J131" s="136"/>
      <c r="K131" s="137"/>
      <c r="L131" s="126"/>
    </row>
    <row r="132" spans="1:12" ht="12.75" hidden="1" customHeight="1">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c r="A133" s="138"/>
      <c r="B133" s="129" t="s">
        <v>63</v>
      </c>
      <c r="C133" s="162"/>
      <c r="D133" s="131"/>
      <c r="E133" s="149"/>
      <c r="F133" s="190"/>
      <c r="G133" s="133"/>
      <c r="H133" s="191"/>
      <c r="I133" s="135"/>
      <c r="J133" s="136"/>
      <c r="K133" s="137"/>
      <c r="L133" s="126">
        <f>COUNTIF(H133,"&gt;0")</f>
        <v>0</v>
      </c>
    </row>
    <row r="134" spans="1:12" ht="12.75" customHeight="1" thickBot="1">
      <c r="A134" s="173"/>
      <c r="B134" s="174"/>
      <c r="C134" s="175"/>
      <c r="D134" s="176"/>
      <c r="E134" s="177"/>
      <c r="F134" s="177"/>
      <c r="G134" s="177"/>
      <c r="H134" s="178"/>
      <c r="I134" s="179"/>
      <c r="J134" s="179"/>
      <c r="K134" s="180"/>
      <c r="L134" s="160">
        <v>1</v>
      </c>
    </row>
    <row r="135" spans="1:12" ht="12.75" customHeight="1" thickBot="1">
      <c r="A135" s="116" t="s">
        <v>58</v>
      </c>
      <c r="B135" s="117" t="s">
        <v>71</v>
      </c>
      <c r="C135" s="118" t="s">
        <v>72</v>
      </c>
      <c r="D135" s="122" t="s">
        <v>61</v>
      </c>
      <c r="E135" s="120"/>
      <c r="F135" s="120"/>
      <c r="G135" s="121"/>
      <c r="H135" s="122"/>
      <c r="I135" s="123">
        <f>SUM(I136:I146)</f>
        <v>8000</v>
      </c>
      <c r="J135" s="124">
        <f>SUM(J136:J146)</f>
        <v>32400</v>
      </c>
      <c r="K135" s="311">
        <f>SUM(K136:K146)</f>
        <v>40400</v>
      </c>
      <c r="L135" s="160">
        <v>1</v>
      </c>
    </row>
    <row r="136" spans="1:12" ht="12.75" customHeight="1">
      <c r="A136" s="202">
        <v>301</v>
      </c>
      <c r="B136" s="192" t="str">
        <f t="shared" ref="B136:B160" si="0">CONCATENATE("NZS.D.",A136)</f>
        <v>NZS.D.301</v>
      </c>
      <c r="C136" s="214" t="s">
        <v>94</v>
      </c>
      <c r="D136" s="193" t="s">
        <v>78</v>
      </c>
      <c r="E136" s="194"/>
      <c r="F136" s="195">
        <v>250</v>
      </c>
      <c r="G136" s="196">
        <f t="shared" ref="G136:G139" si="1">E136+F136</f>
        <v>250</v>
      </c>
      <c r="H136" s="204">
        <v>32</v>
      </c>
      <c r="I136" s="205">
        <f t="shared" ref="I136:I141" si="2">E136*H136</f>
        <v>0</v>
      </c>
      <c r="J136" s="206">
        <f t="shared" ref="J136:J141" si="3">F136*H136</f>
        <v>8000</v>
      </c>
      <c r="K136" s="207">
        <f t="shared" ref="K136:K141" si="4">I136+J136</f>
        <v>8000</v>
      </c>
      <c r="L136" s="126">
        <f t="shared" ref="L136:L146" si="5">COUNTIF(H136,"&gt;0")</f>
        <v>1</v>
      </c>
    </row>
    <row r="137" spans="1:12" ht="12.75" customHeight="1">
      <c r="A137" s="197">
        <f t="shared" ref="A137:A146" si="6">A136+1</f>
        <v>302</v>
      </c>
      <c r="B137" s="198" t="str">
        <f t="shared" si="0"/>
        <v>NZS.D.302</v>
      </c>
      <c r="C137" s="183" t="s">
        <v>73</v>
      </c>
      <c r="D137" s="199" t="s">
        <v>62</v>
      </c>
      <c r="E137" s="200"/>
      <c r="F137" s="184">
        <v>200</v>
      </c>
      <c r="G137" s="185">
        <f t="shared" si="1"/>
        <v>200</v>
      </c>
      <c r="H137" s="186">
        <v>17</v>
      </c>
      <c r="I137" s="187">
        <f t="shared" si="2"/>
        <v>0</v>
      </c>
      <c r="J137" s="188">
        <f t="shared" si="3"/>
        <v>3400</v>
      </c>
      <c r="K137" s="189">
        <f t="shared" si="4"/>
        <v>3400</v>
      </c>
      <c r="L137" s="126">
        <f t="shared" si="5"/>
        <v>1</v>
      </c>
    </row>
    <row r="138" spans="1:12" ht="12.75" customHeight="1">
      <c r="A138" s="197">
        <f t="shared" si="6"/>
        <v>303</v>
      </c>
      <c r="B138" s="198" t="str">
        <f t="shared" si="0"/>
        <v>NZS.D.303</v>
      </c>
      <c r="C138" s="183" t="s">
        <v>74</v>
      </c>
      <c r="D138" s="199" t="s">
        <v>62</v>
      </c>
      <c r="E138" s="200">
        <v>800</v>
      </c>
      <c r="F138" s="184">
        <v>500</v>
      </c>
      <c r="G138" s="185">
        <f t="shared" si="1"/>
        <v>1300</v>
      </c>
      <c r="H138" s="186">
        <v>10</v>
      </c>
      <c r="I138" s="187">
        <f t="shared" si="2"/>
        <v>8000</v>
      </c>
      <c r="J138" s="188">
        <f t="shared" si="3"/>
        <v>5000</v>
      </c>
      <c r="K138" s="189">
        <f t="shared" si="4"/>
        <v>13000</v>
      </c>
      <c r="L138" s="126">
        <f t="shared" si="5"/>
        <v>1</v>
      </c>
    </row>
    <row r="139" spans="1:12" ht="12.75" customHeight="1">
      <c r="A139" s="197">
        <f t="shared" si="6"/>
        <v>304</v>
      </c>
      <c r="B139" s="198" t="str">
        <f t="shared" si="0"/>
        <v>NZS.D.304</v>
      </c>
      <c r="C139" s="267" t="s">
        <v>95</v>
      </c>
      <c r="D139" s="199" t="s">
        <v>78</v>
      </c>
      <c r="E139" s="200"/>
      <c r="F139" s="184">
        <v>800</v>
      </c>
      <c r="G139" s="185">
        <f t="shared" si="1"/>
        <v>800</v>
      </c>
      <c r="H139" s="186">
        <v>2</v>
      </c>
      <c r="I139" s="187">
        <f t="shared" si="2"/>
        <v>0</v>
      </c>
      <c r="J139" s="188">
        <f t="shared" si="3"/>
        <v>1600</v>
      </c>
      <c r="K139" s="189">
        <f t="shared" si="4"/>
        <v>1600</v>
      </c>
      <c r="L139" s="126">
        <f t="shared" si="5"/>
        <v>1</v>
      </c>
    </row>
    <row r="140" spans="1:12" ht="12.75" customHeight="1">
      <c r="A140" s="197">
        <f t="shared" si="6"/>
        <v>305</v>
      </c>
      <c r="B140" s="198" t="str">
        <f t="shared" si="0"/>
        <v>NZS.D.305</v>
      </c>
      <c r="C140" s="183" t="s">
        <v>96</v>
      </c>
      <c r="D140" s="199" t="s">
        <v>78</v>
      </c>
      <c r="E140" s="200"/>
      <c r="F140" s="184">
        <v>800</v>
      </c>
      <c r="G140" s="185">
        <f>E140+F140</f>
        <v>800</v>
      </c>
      <c r="H140" s="186">
        <v>8</v>
      </c>
      <c r="I140" s="187">
        <f t="shared" si="2"/>
        <v>0</v>
      </c>
      <c r="J140" s="188">
        <f t="shared" si="3"/>
        <v>6400</v>
      </c>
      <c r="K140" s="189">
        <f t="shared" si="4"/>
        <v>6400</v>
      </c>
      <c r="L140" s="126">
        <f t="shared" si="5"/>
        <v>1</v>
      </c>
    </row>
    <row r="141" spans="1:12" ht="12.75" customHeight="1">
      <c r="A141" s="272">
        <f t="shared" si="6"/>
        <v>306</v>
      </c>
      <c r="B141" s="273" t="str">
        <f t="shared" si="0"/>
        <v>NZS.D.306</v>
      </c>
      <c r="C141" s="296" t="s">
        <v>97</v>
      </c>
      <c r="D141" s="275" t="s">
        <v>78</v>
      </c>
      <c r="E141" s="297"/>
      <c r="F141" s="298">
        <v>1000</v>
      </c>
      <c r="G141" s="299">
        <f>E141+F141</f>
        <v>1000</v>
      </c>
      <c r="H141" s="191">
        <v>8</v>
      </c>
      <c r="I141" s="279">
        <f t="shared" si="2"/>
        <v>0</v>
      </c>
      <c r="J141" s="280">
        <f t="shared" si="3"/>
        <v>8000</v>
      </c>
      <c r="K141" s="281">
        <f t="shared" si="4"/>
        <v>8000</v>
      </c>
      <c r="L141" s="126">
        <f t="shared" si="5"/>
        <v>1</v>
      </c>
    </row>
    <row r="142" spans="1:12" ht="12.75" hidden="1" customHeight="1">
      <c r="A142" s="291">
        <f t="shared" si="6"/>
        <v>307</v>
      </c>
      <c r="B142" s="292" t="str">
        <f t="shared" si="0"/>
        <v>NZS.D.307</v>
      </c>
      <c r="C142" s="201"/>
      <c r="D142" s="131" t="s">
        <v>62</v>
      </c>
      <c r="E142" s="293"/>
      <c r="F142" s="294"/>
      <c r="G142" s="295">
        <f>E142+F142</f>
        <v>0</v>
      </c>
      <c r="H142" s="152"/>
      <c r="I142" s="153">
        <f>E142*H142</f>
        <v>0</v>
      </c>
      <c r="J142" s="154">
        <f>F142*H142</f>
        <v>0</v>
      </c>
      <c r="K142" s="155">
        <f>I142+J142</f>
        <v>0</v>
      </c>
      <c r="L142" s="126">
        <f t="shared" si="5"/>
        <v>0</v>
      </c>
    </row>
    <row r="143" spans="1:12" hidden="1">
      <c r="A143" s="197">
        <f t="shared" si="6"/>
        <v>308</v>
      </c>
      <c r="B143" s="198" t="str">
        <f t="shared" si="0"/>
        <v>NZS.D.308</v>
      </c>
      <c r="C143" s="183"/>
      <c r="D143" s="199" t="s">
        <v>70</v>
      </c>
      <c r="E143" s="200"/>
      <c r="F143" s="184"/>
      <c r="G143" s="185">
        <f>E143+F143</f>
        <v>0</v>
      </c>
      <c r="H143" s="152"/>
      <c r="I143" s="187">
        <f>E143*H143</f>
        <v>0</v>
      </c>
      <c r="J143" s="188">
        <f>F143*H143</f>
        <v>0</v>
      </c>
      <c r="K143" s="155">
        <f>I143+J143</f>
        <v>0</v>
      </c>
      <c r="L143" s="126">
        <f t="shared" si="5"/>
        <v>0</v>
      </c>
    </row>
    <row r="144" spans="1:12" ht="12.75" hidden="1" customHeight="1">
      <c r="A144" s="197">
        <f t="shared" si="6"/>
        <v>309</v>
      </c>
      <c r="B144" s="198" t="str">
        <f t="shared" si="0"/>
        <v>NZS.D.309</v>
      </c>
      <c r="C144" s="183"/>
      <c r="D144" s="199" t="s">
        <v>70</v>
      </c>
      <c r="E144" s="200"/>
      <c r="F144" s="184"/>
      <c r="G144" s="185">
        <f>E144+F144</f>
        <v>0</v>
      </c>
      <c r="H144" s="152"/>
      <c r="I144" s="187">
        <f>E144*H144</f>
        <v>0</v>
      </c>
      <c r="J144" s="188">
        <f>F144*H144</f>
        <v>0</v>
      </c>
      <c r="K144" s="155">
        <f>I144+J144</f>
        <v>0</v>
      </c>
      <c r="L144" s="126">
        <f t="shared" si="5"/>
        <v>0</v>
      </c>
    </row>
    <row r="145" spans="1:12" ht="12.75" hidden="1" customHeight="1">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c r="A147" s="173"/>
      <c r="B147" s="174"/>
      <c r="C147" s="175"/>
      <c r="D147" s="176"/>
      <c r="E147" s="177"/>
      <c r="F147" s="177"/>
      <c r="G147" s="177"/>
      <c r="H147" s="178"/>
      <c r="I147" s="179"/>
      <c r="J147" s="179"/>
      <c r="K147" s="180"/>
      <c r="L147" s="160">
        <v>1</v>
      </c>
    </row>
    <row r="148" spans="1:12" ht="12.75" customHeight="1" thickBot="1">
      <c r="A148" s="116" t="s">
        <v>58</v>
      </c>
      <c r="B148" s="117" t="s">
        <v>75</v>
      </c>
      <c r="C148" s="118" t="s">
        <v>76</v>
      </c>
      <c r="D148" s="122" t="s">
        <v>61</v>
      </c>
      <c r="E148" s="120"/>
      <c r="F148" s="120"/>
      <c r="G148" s="121"/>
      <c r="H148" s="122"/>
      <c r="I148" s="123">
        <f>SUM(I149:I160)</f>
        <v>15000</v>
      </c>
      <c r="J148" s="124">
        <f>SUM(J149:J160)</f>
        <v>20800</v>
      </c>
      <c r="K148" s="311">
        <f>SUM(K149:K160)</f>
        <v>35800</v>
      </c>
      <c r="L148" s="160">
        <v>1</v>
      </c>
    </row>
    <row r="149" spans="1:12" ht="12.75" customHeight="1">
      <c r="A149" s="202">
        <v>401</v>
      </c>
      <c r="B149" s="203" t="str">
        <f t="shared" si="0"/>
        <v>NZS.D.401</v>
      </c>
      <c r="C149" s="214" t="s">
        <v>98</v>
      </c>
      <c r="D149" s="193" t="s">
        <v>70</v>
      </c>
      <c r="E149" s="194">
        <v>5000</v>
      </c>
      <c r="F149" s="195"/>
      <c r="G149" s="196">
        <f t="shared" ref="G149:G160" si="7">E149+F149</f>
        <v>5000</v>
      </c>
      <c r="H149" s="204">
        <v>1</v>
      </c>
      <c r="I149" s="205">
        <f t="shared" ref="I149:I160" si="8">E149*H149</f>
        <v>5000</v>
      </c>
      <c r="J149" s="206">
        <f t="shared" ref="J149:J160" si="9">F149*H149</f>
        <v>0</v>
      </c>
      <c r="K149" s="207">
        <f t="shared" ref="K149:K160" si="10">I149+J149</f>
        <v>5000</v>
      </c>
      <c r="L149" s="160">
        <f t="shared" ref="L149:L155" si="11">COUNTIF(H149,"&gt;0")</f>
        <v>1</v>
      </c>
    </row>
    <row r="150" spans="1:12" ht="12.75" customHeight="1">
      <c r="A150" s="197">
        <f t="shared" ref="A150:A160" si="12">A149+1</f>
        <v>402</v>
      </c>
      <c r="B150" s="198" t="str">
        <f t="shared" si="0"/>
        <v>NZS.D.402</v>
      </c>
      <c r="C150" s="183" t="s">
        <v>77</v>
      </c>
      <c r="D150" s="199" t="s">
        <v>78</v>
      </c>
      <c r="E150" s="200"/>
      <c r="F150" s="184">
        <v>1000</v>
      </c>
      <c r="G150" s="185">
        <f t="shared" si="7"/>
        <v>1000</v>
      </c>
      <c r="H150" s="186">
        <v>8</v>
      </c>
      <c r="I150" s="187">
        <f t="shared" si="8"/>
        <v>0</v>
      </c>
      <c r="J150" s="188">
        <f t="shared" si="9"/>
        <v>8000</v>
      </c>
      <c r="K150" s="189">
        <f t="shared" si="10"/>
        <v>8000</v>
      </c>
      <c r="L150" s="160">
        <f t="shared" si="11"/>
        <v>1</v>
      </c>
    </row>
    <row r="151" spans="1:12" ht="12.75" customHeight="1">
      <c r="A151" s="197">
        <f t="shared" si="12"/>
        <v>403</v>
      </c>
      <c r="B151" s="198" t="str">
        <f t="shared" si="0"/>
        <v>NZS.D.403</v>
      </c>
      <c r="C151" s="183" t="s">
        <v>99</v>
      </c>
      <c r="D151" s="199" t="s">
        <v>70</v>
      </c>
      <c r="E151" s="200">
        <v>5000</v>
      </c>
      <c r="F151" s="184"/>
      <c r="G151" s="185">
        <f t="shared" si="7"/>
        <v>5000</v>
      </c>
      <c r="H151" s="186">
        <v>1</v>
      </c>
      <c r="I151" s="187">
        <f t="shared" si="8"/>
        <v>5000</v>
      </c>
      <c r="J151" s="188">
        <f t="shared" si="9"/>
        <v>0</v>
      </c>
      <c r="K151" s="189">
        <f t="shared" si="10"/>
        <v>5000</v>
      </c>
      <c r="L151" s="160">
        <f t="shared" si="11"/>
        <v>1</v>
      </c>
    </row>
    <row r="152" spans="1:12" ht="12.75" customHeight="1">
      <c r="A152" s="197">
        <f t="shared" si="12"/>
        <v>404</v>
      </c>
      <c r="B152" s="198" t="str">
        <f t="shared" si="0"/>
        <v>NZS.D.404</v>
      </c>
      <c r="C152" s="183" t="s">
        <v>100</v>
      </c>
      <c r="D152" s="199" t="s">
        <v>70</v>
      </c>
      <c r="E152" s="200">
        <v>5000</v>
      </c>
      <c r="F152" s="184"/>
      <c r="G152" s="185">
        <f t="shared" si="7"/>
        <v>5000</v>
      </c>
      <c r="H152" s="186">
        <v>1</v>
      </c>
      <c r="I152" s="187">
        <f t="shared" si="8"/>
        <v>5000</v>
      </c>
      <c r="J152" s="188">
        <f t="shared" si="9"/>
        <v>0</v>
      </c>
      <c r="K152" s="189">
        <f t="shared" si="10"/>
        <v>5000</v>
      </c>
      <c r="L152" s="160">
        <f t="shared" si="11"/>
        <v>1</v>
      </c>
    </row>
    <row r="153" spans="1:12" ht="12.75" customHeight="1">
      <c r="A153" s="197">
        <f t="shared" si="12"/>
        <v>405</v>
      </c>
      <c r="B153" s="198" t="str">
        <f t="shared" si="0"/>
        <v>NZS.D.405</v>
      </c>
      <c r="C153" s="183" t="s">
        <v>79</v>
      </c>
      <c r="D153" s="199" t="s">
        <v>78</v>
      </c>
      <c r="E153" s="200"/>
      <c r="F153" s="184">
        <v>500</v>
      </c>
      <c r="G153" s="185">
        <f t="shared" si="7"/>
        <v>500</v>
      </c>
      <c r="H153" s="186">
        <v>8</v>
      </c>
      <c r="I153" s="187">
        <f t="shared" si="8"/>
        <v>0</v>
      </c>
      <c r="J153" s="188">
        <f t="shared" si="9"/>
        <v>4000</v>
      </c>
      <c r="K153" s="189">
        <f t="shared" si="10"/>
        <v>4000</v>
      </c>
      <c r="L153" s="160">
        <f t="shared" si="11"/>
        <v>1</v>
      </c>
    </row>
    <row r="154" spans="1:12" ht="12.75" customHeight="1">
      <c r="A154" s="197">
        <f t="shared" si="12"/>
        <v>406</v>
      </c>
      <c r="B154" s="198" t="str">
        <f t="shared" si="0"/>
        <v>NZS.D.406</v>
      </c>
      <c r="C154" s="183" t="s">
        <v>101</v>
      </c>
      <c r="D154" s="199" t="s">
        <v>78</v>
      </c>
      <c r="E154" s="200"/>
      <c r="F154" s="184">
        <v>500</v>
      </c>
      <c r="G154" s="185">
        <f t="shared" si="7"/>
        <v>500</v>
      </c>
      <c r="H154" s="186">
        <v>8</v>
      </c>
      <c r="I154" s="187">
        <f t="shared" si="8"/>
        <v>0</v>
      </c>
      <c r="J154" s="188">
        <f t="shared" si="9"/>
        <v>4000</v>
      </c>
      <c r="K154" s="189">
        <f t="shared" si="10"/>
        <v>4000</v>
      </c>
      <c r="L154" s="160">
        <f>COUNTIF(H154,"&gt;0")</f>
        <v>1</v>
      </c>
    </row>
    <row r="155" spans="1:12">
      <c r="A155" s="197">
        <f t="shared" si="12"/>
        <v>407</v>
      </c>
      <c r="B155" s="198" t="str">
        <f t="shared" si="0"/>
        <v>NZS.D.407</v>
      </c>
      <c r="C155" s="183" t="s">
        <v>80</v>
      </c>
      <c r="D155" s="199" t="s">
        <v>78</v>
      </c>
      <c r="E155" s="200"/>
      <c r="F155" s="184">
        <v>300</v>
      </c>
      <c r="G155" s="185">
        <f t="shared" si="7"/>
        <v>300</v>
      </c>
      <c r="H155" s="186">
        <v>16</v>
      </c>
      <c r="I155" s="187">
        <f t="shared" si="8"/>
        <v>0</v>
      </c>
      <c r="J155" s="188">
        <f t="shared" si="9"/>
        <v>4800</v>
      </c>
      <c r="K155" s="189">
        <f t="shared" si="10"/>
        <v>4800</v>
      </c>
      <c r="L155" s="160">
        <f t="shared" si="11"/>
        <v>1</v>
      </c>
    </row>
    <row r="156" spans="1:12" ht="12.75" hidden="1" customHeight="1">
      <c r="A156" s="291" t="e">
        <f>#REF!+1</f>
        <v>#REF!</v>
      </c>
      <c r="B156" s="292" t="e">
        <f t="shared" si="0"/>
        <v>#REF!</v>
      </c>
      <c r="C156" s="300"/>
      <c r="D156" s="131" t="s">
        <v>70</v>
      </c>
      <c r="E156" s="293"/>
      <c r="F156" s="294"/>
      <c r="G156" s="295">
        <f t="shared" si="7"/>
        <v>0</v>
      </c>
      <c r="H156" s="152"/>
      <c r="I156" s="153">
        <f t="shared" si="8"/>
        <v>0</v>
      </c>
      <c r="J156" s="154">
        <f t="shared" si="9"/>
        <v>0</v>
      </c>
      <c r="K156" s="155">
        <f t="shared" si="10"/>
        <v>0</v>
      </c>
      <c r="L156" s="160">
        <f>COUNTIF(H156,"&gt;0")</f>
        <v>0</v>
      </c>
    </row>
    <row r="157" spans="1:12" ht="12.75" hidden="1" customHeight="1">
      <c r="A157" s="197" t="e">
        <f t="shared" si="12"/>
        <v>#REF!</v>
      </c>
      <c r="B157" s="198" t="e">
        <f t="shared" si="0"/>
        <v>#REF!</v>
      </c>
      <c r="C157" s="183"/>
      <c r="D157" s="199" t="s">
        <v>70</v>
      </c>
      <c r="E157" s="200"/>
      <c r="F157" s="184"/>
      <c r="G157" s="185">
        <f t="shared" si="7"/>
        <v>0</v>
      </c>
      <c r="H157" s="186"/>
      <c r="I157" s="187">
        <f t="shared" si="8"/>
        <v>0</v>
      </c>
      <c r="J157" s="188">
        <f t="shared" si="9"/>
        <v>0</v>
      </c>
      <c r="K157" s="189">
        <f t="shared" si="10"/>
        <v>0</v>
      </c>
      <c r="L157" s="160">
        <f>COUNTIF(H157,"&gt;0")</f>
        <v>0</v>
      </c>
    </row>
    <row r="158" spans="1:12" ht="12.75" hidden="1" customHeight="1">
      <c r="A158" s="197" t="e">
        <f t="shared" si="12"/>
        <v>#REF!</v>
      </c>
      <c r="B158" s="198" t="e">
        <f t="shared" si="0"/>
        <v>#REF!</v>
      </c>
      <c r="C158" s="183"/>
      <c r="D158" s="199" t="s">
        <v>70</v>
      </c>
      <c r="E158" s="200"/>
      <c r="F158" s="184"/>
      <c r="G158" s="185">
        <f t="shared" si="7"/>
        <v>0</v>
      </c>
      <c r="H158" s="186"/>
      <c r="I158" s="187">
        <f t="shared" si="8"/>
        <v>0</v>
      </c>
      <c r="J158" s="188">
        <f t="shared" si="9"/>
        <v>0</v>
      </c>
      <c r="K158" s="189">
        <f t="shared" si="10"/>
        <v>0</v>
      </c>
      <c r="L158" s="160">
        <f>COUNTIF(H158,"&gt;0")</f>
        <v>0</v>
      </c>
    </row>
    <row r="159" spans="1:12" ht="12.75" hidden="1" customHeight="1">
      <c r="A159" s="197" t="e">
        <f t="shared" si="12"/>
        <v>#REF!</v>
      </c>
      <c r="B159" s="198" t="e">
        <f t="shared" si="0"/>
        <v>#REF!</v>
      </c>
      <c r="C159" s="208"/>
      <c r="D159" s="199" t="s">
        <v>70</v>
      </c>
      <c r="E159" s="209"/>
      <c r="F159" s="190"/>
      <c r="G159" s="185">
        <f t="shared" si="7"/>
        <v>0</v>
      </c>
      <c r="H159" s="186"/>
      <c r="I159" s="187">
        <f t="shared" si="8"/>
        <v>0</v>
      </c>
      <c r="J159" s="188">
        <f t="shared" si="9"/>
        <v>0</v>
      </c>
      <c r="K159" s="189">
        <f t="shared" si="10"/>
        <v>0</v>
      </c>
      <c r="L159" s="160">
        <f>COUNTIF(H159,"&gt;0")</f>
        <v>0</v>
      </c>
    </row>
    <row r="160" spans="1:12" ht="12.75" hidden="1" customHeight="1">
      <c r="A160" s="197" t="e">
        <f t="shared" si="12"/>
        <v>#REF!</v>
      </c>
      <c r="B160" s="198" t="e">
        <f t="shared" si="0"/>
        <v>#REF!</v>
      </c>
      <c r="C160" s="208"/>
      <c r="D160" s="199" t="s">
        <v>70</v>
      </c>
      <c r="E160" s="209"/>
      <c r="F160" s="190"/>
      <c r="G160" s="133">
        <f t="shared" si="7"/>
        <v>0</v>
      </c>
      <c r="H160" s="210"/>
      <c r="I160" s="211">
        <f t="shared" si="8"/>
        <v>0</v>
      </c>
      <c r="J160" s="212">
        <f t="shared" si="9"/>
        <v>0</v>
      </c>
      <c r="K160" s="213">
        <f t="shared" si="10"/>
        <v>0</v>
      </c>
      <c r="L160" s="160">
        <f>COUNTIF(H160,"&gt;0")</f>
        <v>0</v>
      </c>
    </row>
    <row r="161" spans="1:12" ht="12.75" customHeight="1" thickBot="1">
      <c r="A161" s="173"/>
      <c r="B161" s="174"/>
      <c r="C161" s="175"/>
      <c r="D161" s="176"/>
      <c r="E161" s="177"/>
      <c r="F161" s="177"/>
      <c r="G161" s="177"/>
      <c r="H161" s="178"/>
      <c r="I161" s="179"/>
      <c r="J161" s="179"/>
      <c r="K161" s="180"/>
      <c r="L161" s="160">
        <v>1</v>
      </c>
    </row>
  </sheetData>
  <autoFilter ref="A1:L161">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J4:K4"/>
    <mergeCell ref="A1:C1"/>
    <mergeCell ref="D1:H1"/>
    <mergeCell ref="J1:K1"/>
    <mergeCell ref="D2:H2"/>
    <mergeCell ref="J2:K2"/>
    <mergeCell ref="I7:K7"/>
    <mergeCell ref="A7:A8"/>
    <mergeCell ref="B7:B8"/>
    <mergeCell ref="C7:C8"/>
    <mergeCell ref="D7:D8"/>
    <mergeCell ref="E7:G7"/>
    <mergeCell ref="H7:H8"/>
  </mergeCells>
  <pageMargins left="0.70866141732283472" right="0.70866141732283472" top="0.78740157480314965" bottom="0.78740157480314965" header="0.31496062992125984" footer="0.31496062992125984"/>
  <pageSetup paperSize="9" scale="95" orientation="landscape" r:id="rId1"/>
  <rowBreaks count="1" manualBreakCount="1">
    <brk id="100" max="10" man="1"/>
  </rowBreaks>
  <legacyDrawing r:id="rId2"/>
</worksheet>
</file>

<file path=xl/worksheets/sheet4.xml><?xml version="1.0" encoding="utf-8"?>
<worksheet xmlns="http://schemas.openxmlformats.org/spreadsheetml/2006/main" xmlns:r="http://schemas.openxmlformats.org/officeDocument/2006/relationships">
  <sheetPr codeName="List4" filterMode="1"/>
  <dimension ref="A1:L166"/>
  <sheetViews>
    <sheetView view="pageBreakPreview" zoomScale="120" zoomScaleNormal="100" zoomScaleSheetLayoutView="120" workbookViewId="0">
      <pane ySplit="5" topLeftCell="A6" activePane="bottomLeft" state="frozen"/>
      <selection pane="bottomLeft" activeCell="I35" sqref="I35"/>
    </sheetView>
  </sheetViews>
  <sheetFormatPr defaultRowHeight="1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c r="A1" s="359" t="s">
        <v>44</v>
      </c>
      <c r="B1" s="360"/>
      <c r="C1" s="361"/>
      <c r="D1" s="362" t="str">
        <f>Rekapitulace!C3</f>
        <v xml:space="preserve">Rekonstrukce prostor Komerční banky a Přilehlých prostor v 1.NP v objektu Radniční 1148
</v>
      </c>
      <c r="E1" s="363"/>
      <c r="F1" s="363"/>
      <c r="G1" s="363"/>
      <c r="H1" s="363"/>
      <c r="I1" s="83" t="s">
        <v>45</v>
      </c>
      <c r="J1" s="364" t="s">
        <v>137</v>
      </c>
      <c r="K1" s="365"/>
      <c r="L1" s="84">
        <v>1</v>
      </c>
    </row>
    <row r="2" spans="1:12" ht="16.5" thickTop="1" thickBot="1">
      <c r="A2" s="85"/>
      <c r="B2" s="86"/>
      <c r="C2" s="87" t="s">
        <v>46</v>
      </c>
      <c r="D2" s="366" t="str">
        <f>Rekapitulace!C4</f>
        <v>Magistrát města Frýdek-Místek</v>
      </c>
      <c r="E2" s="367"/>
      <c r="F2" s="367"/>
      <c r="G2" s="367"/>
      <c r="H2" s="367"/>
      <c r="I2" s="88" t="s">
        <v>47</v>
      </c>
      <c r="J2" s="368"/>
      <c r="K2" s="369"/>
      <c r="L2" s="89">
        <v>1</v>
      </c>
    </row>
    <row r="3" spans="1:12" ht="16.5" thickTop="1" thickBot="1">
      <c r="A3" s="90"/>
      <c r="B3" s="90"/>
      <c r="C3" s="91"/>
      <c r="D3" s="92"/>
      <c r="E3" s="93"/>
      <c r="F3" s="93"/>
      <c r="G3" s="94"/>
      <c r="H3" s="94"/>
      <c r="I3" s="95"/>
      <c r="J3" s="94"/>
      <c r="K3" s="94"/>
      <c r="L3" s="96">
        <v>1</v>
      </c>
    </row>
    <row r="4" spans="1:12">
      <c r="A4" s="97" t="s">
        <v>48</v>
      </c>
      <c r="B4" s="98"/>
      <c r="C4" s="99"/>
      <c r="D4" s="99"/>
      <c r="E4" s="99"/>
      <c r="F4" s="99"/>
      <c r="G4" s="99"/>
      <c r="H4" s="99"/>
      <c r="I4" s="99"/>
      <c r="J4" s="357">
        <f>J5+K5</f>
        <v>522870</v>
      </c>
      <c r="K4" s="358"/>
      <c r="L4" s="100">
        <v>1</v>
      </c>
    </row>
    <row r="5" spans="1:12">
      <c r="A5" s="101" t="s">
        <v>49</v>
      </c>
      <c r="B5" s="102"/>
      <c r="C5" s="103"/>
      <c r="D5" s="103"/>
      <c r="E5" s="103"/>
      <c r="F5" s="103"/>
      <c r="G5" s="103"/>
      <c r="H5" s="103"/>
      <c r="I5" s="103"/>
      <c r="J5" s="104">
        <f>I9+I106+I140+I153</f>
        <v>293115</v>
      </c>
      <c r="K5" s="105">
        <f>J9+J106+J140+J153</f>
        <v>229755</v>
      </c>
      <c r="L5" s="100">
        <v>1</v>
      </c>
    </row>
    <row r="6" spans="1:12" ht="15.75" thickBot="1">
      <c r="A6" s="106"/>
      <c r="B6" s="106"/>
      <c r="C6" s="107"/>
      <c r="D6" s="107"/>
      <c r="E6" s="107"/>
      <c r="F6" s="107"/>
      <c r="G6" s="107"/>
      <c r="H6" s="108"/>
      <c r="I6" s="108"/>
      <c r="J6" s="108"/>
      <c r="K6" s="108"/>
      <c r="L6" s="109">
        <v>1</v>
      </c>
    </row>
    <row r="7" spans="1:12" ht="12.75" customHeight="1">
      <c r="A7" s="347" t="s">
        <v>50</v>
      </c>
      <c r="B7" s="349" t="s">
        <v>51</v>
      </c>
      <c r="C7" s="349" t="s">
        <v>52</v>
      </c>
      <c r="D7" s="351" t="s">
        <v>53</v>
      </c>
      <c r="E7" s="353" t="s">
        <v>54</v>
      </c>
      <c r="F7" s="354"/>
      <c r="G7" s="354"/>
      <c r="H7" s="355" t="s">
        <v>55</v>
      </c>
      <c r="I7" s="344" t="s">
        <v>56</v>
      </c>
      <c r="J7" s="345"/>
      <c r="K7" s="346"/>
      <c r="L7" s="100">
        <v>1</v>
      </c>
    </row>
    <row r="8" spans="1:12" ht="12.75" customHeight="1" thickBot="1">
      <c r="A8" s="348"/>
      <c r="B8" s="350"/>
      <c r="C8" s="350"/>
      <c r="D8" s="352"/>
      <c r="E8" s="110" t="s">
        <v>43</v>
      </c>
      <c r="F8" s="111" t="s">
        <v>37</v>
      </c>
      <c r="G8" s="112" t="s">
        <v>57</v>
      </c>
      <c r="H8" s="356"/>
      <c r="I8" s="113" t="s">
        <v>43</v>
      </c>
      <c r="J8" s="114" t="s">
        <v>37</v>
      </c>
      <c r="K8" s="115" t="s">
        <v>57</v>
      </c>
      <c r="L8" s="100">
        <v>1</v>
      </c>
    </row>
    <row r="9" spans="1:12" ht="12.75" customHeight="1">
      <c r="A9" s="244" t="s">
        <v>58</v>
      </c>
      <c r="B9" s="245" t="s">
        <v>59</v>
      </c>
      <c r="C9" s="246" t="s">
        <v>60</v>
      </c>
      <c r="D9" s="119" t="s">
        <v>61</v>
      </c>
      <c r="E9" s="247"/>
      <c r="F9" s="247"/>
      <c r="G9" s="248"/>
      <c r="H9" s="119"/>
      <c r="I9" s="249">
        <f>SUM(I10:I103)</f>
        <v>136057</v>
      </c>
      <c r="J9" s="250">
        <f>SUM(J10:J103)</f>
        <v>24625</v>
      </c>
      <c r="K9" s="250">
        <f>SUM(K10:K103)</f>
        <v>160682</v>
      </c>
      <c r="L9" s="126">
        <v>1</v>
      </c>
    </row>
    <row r="10" spans="1:12" ht="23.25" customHeight="1">
      <c r="A10" s="253">
        <v>101</v>
      </c>
      <c r="B10" s="254" t="str">
        <f>CONCATENATE("NZS.D.",A10)</f>
        <v>NZS.D.101</v>
      </c>
      <c r="C10" s="255" t="s">
        <v>225</v>
      </c>
      <c r="D10" s="256" t="s">
        <v>62</v>
      </c>
      <c r="E10" s="257">
        <v>15000</v>
      </c>
      <c r="F10" s="258">
        <v>500</v>
      </c>
      <c r="G10" s="259">
        <f>E10+F10</f>
        <v>15500</v>
      </c>
      <c r="H10" s="260">
        <v>1</v>
      </c>
      <c r="I10" s="261">
        <f>E10*H10</f>
        <v>15000</v>
      </c>
      <c r="J10" s="262">
        <f>F10*H10</f>
        <v>500</v>
      </c>
      <c r="K10" s="263">
        <f>I10+J10</f>
        <v>15500</v>
      </c>
      <c r="L10" s="126">
        <f>COUNTIF(H10,"&gt;0")</f>
        <v>1</v>
      </c>
    </row>
    <row r="11" spans="1:12" ht="12.75" hidden="1" customHeight="1">
      <c r="A11" s="197"/>
      <c r="B11" s="198" t="s">
        <v>63</v>
      </c>
      <c r="C11" s="264"/>
      <c r="D11" s="199"/>
      <c r="E11" s="265"/>
      <c r="F11" s="266"/>
      <c r="G11" s="185"/>
      <c r="H11" s="186"/>
      <c r="I11" s="187"/>
      <c r="J11" s="188"/>
      <c r="K11" s="189"/>
      <c r="L11" s="126"/>
    </row>
    <row r="12" spans="1:12" ht="12.75" customHeight="1">
      <c r="A12" s="197">
        <f>A10+1</f>
        <v>102</v>
      </c>
      <c r="B12" s="198" t="str">
        <f>CONCATENATE("NZS.D.",A12)</f>
        <v>NZS.D.102</v>
      </c>
      <c r="C12" s="267" t="s">
        <v>122</v>
      </c>
      <c r="D12" s="199" t="s">
        <v>62</v>
      </c>
      <c r="E12" s="265">
        <v>665</v>
      </c>
      <c r="F12" s="266">
        <v>50</v>
      </c>
      <c r="G12" s="185">
        <f>E12+F12</f>
        <v>715</v>
      </c>
      <c r="H12" s="186">
        <v>1</v>
      </c>
      <c r="I12" s="187">
        <f>E12*H12</f>
        <v>665</v>
      </c>
      <c r="J12" s="188">
        <f>F12*H12</f>
        <v>50</v>
      </c>
      <c r="K12" s="189">
        <f>I12+J12</f>
        <v>715</v>
      </c>
      <c r="L12" s="126">
        <f>COUNTIF(H12,"&gt;0")</f>
        <v>1</v>
      </c>
    </row>
    <row r="13" spans="1:12" ht="12.75" hidden="1" customHeight="1">
      <c r="A13" s="197"/>
      <c r="B13" s="198" t="s">
        <v>63</v>
      </c>
      <c r="C13" s="268"/>
      <c r="D13" s="199"/>
      <c r="E13" s="269"/>
      <c r="F13" s="266"/>
      <c r="G13" s="270"/>
      <c r="H13" s="186"/>
      <c r="I13" s="187"/>
      <c r="J13" s="188"/>
      <c r="K13" s="189"/>
      <c r="L13" s="126"/>
    </row>
    <row r="14" spans="1:12" ht="12.75" customHeight="1">
      <c r="A14" s="197">
        <f>A12+1</f>
        <v>103</v>
      </c>
      <c r="B14" s="198" t="str">
        <f>CONCATENATE("NZS.D.",A14)</f>
        <v>NZS.D.103</v>
      </c>
      <c r="C14" s="267" t="s">
        <v>123</v>
      </c>
      <c r="D14" s="199" t="s">
        <v>62</v>
      </c>
      <c r="E14" s="265">
        <v>700</v>
      </c>
      <c r="F14" s="266">
        <v>300</v>
      </c>
      <c r="G14" s="185">
        <f>E14+F14</f>
        <v>1000</v>
      </c>
      <c r="H14" s="186">
        <v>1</v>
      </c>
      <c r="I14" s="187">
        <f>E14*H14</f>
        <v>700</v>
      </c>
      <c r="J14" s="188">
        <f>F14*H14</f>
        <v>300</v>
      </c>
      <c r="K14" s="189">
        <f>I14+J14</f>
        <v>1000</v>
      </c>
      <c r="L14" s="126">
        <f>COUNTIF(H14,"&gt;0")</f>
        <v>1</v>
      </c>
    </row>
    <row r="15" spans="1:12" ht="12.75" hidden="1" customHeight="1">
      <c r="A15" s="197"/>
      <c r="B15" s="198" t="s">
        <v>63</v>
      </c>
      <c r="C15" s="268"/>
      <c r="D15" s="199"/>
      <c r="E15" s="269"/>
      <c r="F15" s="266"/>
      <c r="G15" s="270"/>
      <c r="H15" s="186"/>
      <c r="I15" s="187"/>
      <c r="J15" s="188"/>
      <c r="K15" s="189"/>
      <c r="L15" s="126"/>
    </row>
    <row r="16" spans="1:12" ht="12.75" customHeight="1">
      <c r="A16" s="197">
        <f>A14+1</f>
        <v>104</v>
      </c>
      <c r="B16" s="198" t="str">
        <f>CONCATENATE("NZS.D.",A16)</f>
        <v>NZS.D.104</v>
      </c>
      <c r="C16" s="267" t="s">
        <v>124</v>
      </c>
      <c r="D16" s="199" t="s">
        <v>62</v>
      </c>
      <c r="E16" s="265">
        <v>1996</v>
      </c>
      <c r="F16" s="266">
        <v>200</v>
      </c>
      <c r="G16" s="185">
        <f>E16+F16</f>
        <v>2196</v>
      </c>
      <c r="H16" s="186">
        <v>1</v>
      </c>
      <c r="I16" s="187">
        <f>E16*H16</f>
        <v>1996</v>
      </c>
      <c r="J16" s="188">
        <f>F16*H16</f>
        <v>200</v>
      </c>
      <c r="K16" s="189">
        <f>I16+J16</f>
        <v>2196</v>
      </c>
      <c r="L16" s="126">
        <f>COUNTIF(H16,"&gt;0")</f>
        <v>1</v>
      </c>
    </row>
    <row r="17" spans="1:12" ht="12.75" hidden="1" customHeight="1">
      <c r="A17" s="197"/>
      <c r="B17" s="198" t="s">
        <v>63</v>
      </c>
      <c r="C17" s="268"/>
      <c r="D17" s="199"/>
      <c r="E17" s="269"/>
      <c r="F17" s="266"/>
      <c r="G17" s="270"/>
      <c r="H17" s="186"/>
      <c r="I17" s="187"/>
      <c r="J17" s="188"/>
      <c r="K17" s="189"/>
      <c r="L17" s="126"/>
    </row>
    <row r="18" spans="1:12" ht="12.75" customHeight="1">
      <c r="A18" s="197">
        <f>A16+1</f>
        <v>105</v>
      </c>
      <c r="B18" s="198" t="str">
        <f>CONCATENATE("NZS.D.",A18)</f>
        <v>NZS.D.105</v>
      </c>
      <c r="C18" s="267" t="s">
        <v>198</v>
      </c>
      <c r="D18" s="199" t="s">
        <v>62</v>
      </c>
      <c r="E18" s="265">
        <v>3980</v>
      </c>
      <c r="F18" s="266">
        <v>300</v>
      </c>
      <c r="G18" s="185">
        <f>E18+F18</f>
        <v>4280</v>
      </c>
      <c r="H18" s="186">
        <v>1</v>
      </c>
      <c r="I18" s="187">
        <f>E18*H18</f>
        <v>3980</v>
      </c>
      <c r="J18" s="188">
        <f>F18*H18</f>
        <v>300</v>
      </c>
      <c r="K18" s="189">
        <f>I18+J18</f>
        <v>4280</v>
      </c>
      <c r="L18" s="126">
        <f>COUNTIF(H18,"&gt;0")</f>
        <v>1</v>
      </c>
    </row>
    <row r="19" spans="1:12" ht="12.75" hidden="1" customHeight="1">
      <c r="A19" s="197"/>
      <c r="B19" s="198" t="s">
        <v>63</v>
      </c>
      <c r="C19" s="268"/>
      <c r="D19" s="199"/>
      <c r="E19" s="269"/>
      <c r="F19" s="266"/>
      <c r="G19" s="270"/>
      <c r="H19" s="186"/>
      <c r="I19" s="187"/>
      <c r="J19" s="188"/>
      <c r="K19" s="189"/>
      <c r="L19" s="126"/>
    </row>
    <row r="20" spans="1:12" ht="23.25" customHeight="1">
      <c r="A20" s="197" t="s">
        <v>227</v>
      </c>
      <c r="B20" s="198" t="str">
        <f>CONCATENATE("NZS.D.",A20)</f>
        <v>NZS.D.1.05a</v>
      </c>
      <c r="C20" s="267" t="s">
        <v>226</v>
      </c>
      <c r="D20" s="199" t="s">
        <v>62</v>
      </c>
      <c r="E20" s="269">
        <v>3780</v>
      </c>
      <c r="F20" s="266">
        <v>300</v>
      </c>
      <c r="G20" s="185">
        <f>E20+F20</f>
        <v>4080</v>
      </c>
      <c r="H20" s="186">
        <v>1</v>
      </c>
      <c r="I20" s="187">
        <f>E20*H20</f>
        <v>3780</v>
      </c>
      <c r="J20" s="188">
        <f>F20*H20</f>
        <v>300</v>
      </c>
      <c r="K20" s="189">
        <f>I20+J20</f>
        <v>4080</v>
      </c>
      <c r="L20" s="126"/>
    </row>
    <row r="21" spans="1:12" ht="21.75" customHeight="1">
      <c r="A21" s="197">
        <f>A18+1</f>
        <v>106</v>
      </c>
      <c r="B21" s="198" t="str">
        <f>CONCATENATE("NZS.D.",A21)</f>
        <v>NZS.D.106</v>
      </c>
      <c r="C21" s="267" t="s">
        <v>228</v>
      </c>
      <c r="D21" s="199" t="s">
        <v>62</v>
      </c>
      <c r="E21" s="265">
        <v>199</v>
      </c>
      <c r="F21" s="266">
        <v>100</v>
      </c>
      <c r="G21" s="185">
        <f>E21+F21</f>
        <v>299</v>
      </c>
      <c r="H21" s="186">
        <v>5</v>
      </c>
      <c r="I21" s="187">
        <f>E21*H21</f>
        <v>995</v>
      </c>
      <c r="J21" s="188">
        <f>F21*H21</f>
        <v>500</v>
      </c>
      <c r="K21" s="189">
        <f>I21+J21</f>
        <v>1495</v>
      </c>
      <c r="L21" s="126">
        <f>COUNTIF(H21,"&gt;0")</f>
        <v>1</v>
      </c>
    </row>
    <row r="22" spans="1:12" ht="12.75" hidden="1" customHeight="1">
      <c r="A22" s="197"/>
      <c r="B22" s="198" t="s">
        <v>63</v>
      </c>
      <c r="C22" s="268"/>
      <c r="D22" s="199"/>
      <c r="E22" s="269"/>
      <c r="F22" s="266"/>
      <c r="G22" s="270"/>
      <c r="H22" s="186"/>
      <c r="I22" s="187"/>
      <c r="J22" s="188"/>
      <c r="K22" s="189"/>
      <c r="L22" s="126"/>
    </row>
    <row r="23" spans="1:12" ht="12.75" customHeight="1">
      <c r="A23" s="197">
        <f>A21+1</f>
        <v>107</v>
      </c>
      <c r="B23" s="198" t="str">
        <f>CONCATENATE("NZS.D.",A23)</f>
        <v>NZS.D.107</v>
      </c>
      <c r="C23" s="267" t="s">
        <v>125</v>
      </c>
      <c r="D23" s="199" t="s">
        <v>62</v>
      </c>
      <c r="E23" s="265">
        <v>58</v>
      </c>
      <c r="F23" s="266">
        <v>5</v>
      </c>
      <c r="G23" s="185">
        <f>E23+F23</f>
        <v>63</v>
      </c>
      <c r="H23" s="186">
        <v>20</v>
      </c>
      <c r="I23" s="187">
        <f>E23*H23</f>
        <v>1160</v>
      </c>
      <c r="J23" s="188">
        <f>F23*H23</f>
        <v>100</v>
      </c>
      <c r="K23" s="189">
        <f>I23+J23</f>
        <v>1260</v>
      </c>
      <c r="L23" s="126">
        <f>COUNTIF(H23,"&gt;0")</f>
        <v>1</v>
      </c>
    </row>
    <row r="24" spans="1:12" ht="12.75" hidden="1" customHeight="1">
      <c r="A24" s="197"/>
      <c r="B24" s="198" t="s">
        <v>63</v>
      </c>
      <c r="C24" s="268"/>
      <c r="D24" s="199"/>
      <c r="E24" s="269"/>
      <c r="F24" s="266"/>
      <c r="G24" s="270"/>
      <c r="H24" s="186"/>
      <c r="I24" s="187"/>
      <c r="J24" s="188"/>
      <c r="K24" s="189"/>
      <c r="L24" s="126"/>
    </row>
    <row r="25" spans="1:12" ht="12.75" customHeight="1">
      <c r="A25" s="197">
        <f>A23+1</f>
        <v>108</v>
      </c>
      <c r="B25" s="198" t="str">
        <f>CONCATENATE("NZS.D.",A25)</f>
        <v>NZS.D.108</v>
      </c>
      <c r="C25" s="267" t="s">
        <v>126</v>
      </c>
      <c r="D25" s="199" t="s">
        <v>62</v>
      </c>
      <c r="E25" s="265">
        <v>71</v>
      </c>
      <c r="F25" s="266">
        <v>5</v>
      </c>
      <c r="G25" s="185">
        <f>E25+F25</f>
        <v>76</v>
      </c>
      <c r="H25" s="186">
        <v>5</v>
      </c>
      <c r="I25" s="187">
        <f>E25*H25</f>
        <v>355</v>
      </c>
      <c r="J25" s="188">
        <f>F25*H25</f>
        <v>25</v>
      </c>
      <c r="K25" s="189">
        <f>I25+J25</f>
        <v>380</v>
      </c>
      <c r="L25" s="126">
        <f>COUNTIF(H25,"&gt;0")</f>
        <v>1</v>
      </c>
    </row>
    <row r="26" spans="1:12" ht="12.75" hidden="1" customHeight="1">
      <c r="A26" s="197"/>
      <c r="B26" s="198" t="s">
        <v>63</v>
      </c>
      <c r="C26" s="268"/>
      <c r="D26" s="199"/>
      <c r="E26" s="269"/>
      <c r="F26" s="266"/>
      <c r="G26" s="270"/>
      <c r="H26" s="186"/>
      <c r="I26" s="187"/>
      <c r="J26" s="188"/>
      <c r="K26" s="189"/>
      <c r="L26" s="126"/>
    </row>
    <row r="27" spans="1:12" ht="12.75" customHeight="1">
      <c r="A27" s="197">
        <f>A25+1</f>
        <v>109</v>
      </c>
      <c r="B27" s="198" t="str">
        <f>CONCATENATE("NZS.D.",A27)</f>
        <v>NZS.D.109</v>
      </c>
      <c r="C27" s="267" t="s">
        <v>127</v>
      </c>
      <c r="D27" s="199" t="s">
        <v>62</v>
      </c>
      <c r="E27" s="265">
        <v>19</v>
      </c>
      <c r="F27" s="266"/>
      <c r="G27" s="185">
        <f>E27+F27</f>
        <v>19</v>
      </c>
      <c r="H27" s="186">
        <v>50</v>
      </c>
      <c r="I27" s="187">
        <f>E27*H27</f>
        <v>950</v>
      </c>
      <c r="J27" s="188">
        <f>F27*H27</f>
        <v>0</v>
      </c>
      <c r="K27" s="189">
        <f>I27+J27</f>
        <v>950</v>
      </c>
      <c r="L27" s="126">
        <f>COUNTIF(H27,"&gt;0")</f>
        <v>1</v>
      </c>
    </row>
    <row r="28" spans="1:12" ht="12.75" hidden="1" customHeight="1">
      <c r="A28" s="197"/>
      <c r="B28" s="198" t="s">
        <v>63</v>
      </c>
      <c r="C28" s="268"/>
      <c r="D28" s="199"/>
      <c r="E28" s="269"/>
      <c r="F28" s="266"/>
      <c r="G28" s="270"/>
      <c r="H28" s="186"/>
      <c r="I28" s="187"/>
      <c r="J28" s="188"/>
      <c r="K28" s="189"/>
      <c r="L28" s="126"/>
    </row>
    <row r="29" spans="1:12" ht="12.75" customHeight="1">
      <c r="A29" s="197">
        <f>A27+1</f>
        <v>110</v>
      </c>
      <c r="B29" s="198" t="str">
        <f>CONCATENATE("NZS.D.",A29)</f>
        <v>NZS.D.110</v>
      </c>
      <c r="C29" s="267" t="s">
        <v>128</v>
      </c>
      <c r="D29" s="199" t="s">
        <v>62</v>
      </c>
      <c r="E29" s="265">
        <v>1132</v>
      </c>
      <c r="F29" s="266"/>
      <c r="G29" s="185">
        <f>E29+F29</f>
        <v>1132</v>
      </c>
      <c r="H29" s="186">
        <v>1</v>
      </c>
      <c r="I29" s="187">
        <f>E29*H29</f>
        <v>1132</v>
      </c>
      <c r="J29" s="188">
        <f>F29*H29</f>
        <v>0</v>
      </c>
      <c r="K29" s="189">
        <f>I29+J29</f>
        <v>1132</v>
      </c>
      <c r="L29" s="126">
        <f>COUNTIF(H29,"&gt;0")</f>
        <v>1</v>
      </c>
    </row>
    <row r="30" spans="1:12" ht="12.75" hidden="1" customHeight="1">
      <c r="A30" s="197"/>
      <c r="B30" s="198" t="s">
        <v>63</v>
      </c>
      <c r="C30" s="271"/>
      <c r="D30" s="199"/>
      <c r="E30" s="269"/>
      <c r="F30" s="266"/>
      <c r="G30" s="270"/>
      <c r="H30" s="186"/>
      <c r="I30" s="187"/>
      <c r="J30" s="188"/>
      <c r="K30" s="189"/>
      <c r="L30" s="126"/>
    </row>
    <row r="31" spans="1:12" ht="12.75" customHeight="1">
      <c r="A31" s="197">
        <f>A29+1</f>
        <v>111</v>
      </c>
      <c r="B31" s="198" t="str">
        <f>CONCATENATE("NZS.D.",A31)</f>
        <v>NZS.D.111</v>
      </c>
      <c r="C31" s="301" t="s">
        <v>129</v>
      </c>
      <c r="D31" s="199" t="s">
        <v>62</v>
      </c>
      <c r="E31" s="265">
        <v>464</v>
      </c>
      <c r="F31" s="266">
        <v>100</v>
      </c>
      <c r="G31" s="185">
        <f>E31+F31</f>
        <v>564</v>
      </c>
      <c r="H31" s="186">
        <v>5</v>
      </c>
      <c r="I31" s="187">
        <f>E31*H31</f>
        <v>2320</v>
      </c>
      <c r="J31" s="188">
        <f>F31*H31</f>
        <v>500</v>
      </c>
      <c r="K31" s="189">
        <f>I31+J31</f>
        <v>2820</v>
      </c>
      <c r="L31" s="126">
        <f>COUNTIF(H31,"&gt;0")</f>
        <v>1</v>
      </c>
    </row>
    <row r="32" spans="1:12" ht="12.75" hidden="1" customHeight="1">
      <c r="A32" s="197"/>
      <c r="B32" s="198" t="s">
        <v>63</v>
      </c>
      <c r="C32" s="268"/>
      <c r="D32" s="199"/>
      <c r="E32" s="269"/>
      <c r="F32" s="266"/>
      <c r="G32" s="270"/>
      <c r="H32" s="186"/>
      <c r="I32" s="187"/>
      <c r="J32" s="188"/>
      <c r="K32" s="189"/>
      <c r="L32" s="126"/>
    </row>
    <row r="33" spans="1:12" ht="12.75" customHeight="1">
      <c r="A33" s="197">
        <f>A31+1</f>
        <v>112</v>
      </c>
      <c r="B33" s="198" t="str">
        <f>CONCATENATE("NZS.D.",A33)</f>
        <v>NZS.D.112</v>
      </c>
      <c r="C33" s="267" t="s">
        <v>229</v>
      </c>
      <c r="D33" s="199" t="s">
        <v>62</v>
      </c>
      <c r="E33" s="265">
        <v>79</v>
      </c>
      <c r="F33" s="266">
        <v>20</v>
      </c>
      <c r="G33" s="185">
        <f>E33+F33</f>
        <v>99</v>
      </c>
      <c r="H33" s="186">
        <v>110</v>
      </c>
      <c r="I33" s="187">
        <f>E33*H33</f>
        <v>8690</v>
      </c>
      <c r="J33" s="188">
        <f>F33*H33</f>
        <v>2200</v>
      </c>
      <c r="K33" s="189">
        <f>I33+J33</f>
        <v>10890</v>
      </c>
      <c r="L33" s="126">
        <f>COUNTIF(H33,"&gt;0")</f>
        <v>1</v>
      </c>
    </row>
    <row r="34" spans="1:12" ht="12.75" hidden="1" customHeight="1">
      <c r="A34" s="197"/>
      <c r="B34" s="198" t="s">
        <v>63</v>
      </c>
      <c r="C34" s="268"/>
      <c r="D34" s="199"/>
      <c r="E34" s="269"/>
      <c r="F34" s="266"/>
      <c r="G34" s="270"/>
      <c r="H34" s="186"/>
      <c r="I34" s="187"/>
      <c r="J34" s="188"/>
      <c r="K34" s="189"/>
      <c r="L34" s="126"/>
    </row>
    <row r="35" spans="1:12" ht="12.75" customHeight="1">
      <c r="A35" s="197">
        <f>A33+1</f>
        <v>113</v>
      </c>
      <c r="B35" s="198" t="str">
        <f>CONCATENATE("NZS.D.",A35)</f>
        <v>NZS.D.113</v>
      </c>
      <c r="C35" s="267" t="s">
        <v>230</v>
      </c>
      <c r="D35" s="199" t="s">
        <v>62</v>
      </c>
      <c r="E35" s="265">
        <v>8000</v>
      </c>
      <c r="F35" s="266">
        <v>700</v>
      </c>
      <c r="G35" s="185">
        <f>E35+F35</f>
        <v>8700</v>
      </c>
      <c r="H35" s="186">
        <v>2</v>
      </c>
      <c r="I35" s="187">
        <f>E35*H35</f>
        <v>16000</v>
      </c>
      <c r="J35" s="188">
        <f>F35*H35</f>
        <v>1400</v>
      </c>
      <c r="K35" s="189">
        <f>I35+J35</f>
        <v>17400</v>
      </c>
      <c r="L35" s="126">
        <f>COUNTIF(H35,"&gt;0")</f>
        <v>1</v>
      </c>
    </row>
    <row r="36" spans="1:12" ht="12.75" hidden="1" customHeight="1">
      <c r="A36" s="197"/>
      <c r="B36" s="198" t="s">
        <v>63</v>
      </c>
      <c r="C36" s="268"/>
      <c r="D36" s="199"/>
      <c r="E36" s="269"/>
      <c r="F36" s="266"/>
      <c r="G36" s="270"/>
      <c r="H36" s="186"/>
      <c r="I36" s="187"/>
      <c r="J36" s="188"/>
      <c r="K36" s="189"/>
      <c r="L36" s="126"/>
    </row>
    <row r="37" spans="1:12" ht="39">
      <c r="A37" s="197">
        <f>A35+1</f>
        <v>114</v>
      </c>
      <c r="B37" s="198" t="str">
        <f>CONCATENATE("NZS.D.",A37)</f>
        <v>NZS.D.114</v>
      </c>
      <c r="C37" s="267" t="s">
        <v>231</v>
      </c>
      <c r="D37" s="199" t="s">
        <v>62</v>
      </c>
      <c r="E37" s="265">
        <v>17000</v>
      </c>
      <c r="F37" s="266">
        <v>600</v>
      </c>
      <c r="G37" s="185">
        <f>E37+F37</f>
        <v>17600</v>
      </c>
      <c r="H37" s="186">
        <v>1</v>
      </c>
      <c r="I37" s="187">
        <f>E37*H37</f>
        <v>17000</v>
      </c>
      <c r="J37" s="188">
        <f>F37*H37</f>
        <v>600</v>
      </c>
      <c r="K37" s="189">
        <f>I37+J37</f>
        <v>17600</v>
      </c>
      <c r="L37" s="126">
        <f>COUNTIF(H37,"&gt;0")</f>
        <v>1</v>
      </c>
    </row>
    <row r="38" spans="1:12" ht="12.75" hidden="1" customHeight="1">
      <c r="A38" s="197"/>
      <c r="B38" s="198" t="s">
        <v>63</v>
      </c>
      <c r="C38" s="268"/>
      <c r="D38" s="199"/>
      <c r="E38" s="269"/>
      <c r="F38" s="266"/>
      <c r="G38" s="270"/>
      <c r="H38" s="186"/>
      <c r="I38" s="187"/>
      <c r="J38" s="188"/>
      <c r="K38" s="189"/>
      <c r="L38" s="126"/>
    </row>
    <row r="39" spans="1:12" ht="41.25" customHeight="1">
      <c r="A39" s="197" t="s">
        <v>232</v>
      </c>
      <c r="B39" s="198" t="str">
        <f>CONCATENATE("NZS.D.",A39)</f>
        <v>NZS.D.1.14a</v>
      </c>
      <c r="C39" s="315" t="s">
        <v>233</v>
      </c>
      <c r="D39" s="199" t="s">
        <v>62</v>
      </c>
      <c r="E39" s="269">
        <v>14000</v>
      </c>
      <c r="F39" s="266">
        <v>500</v>
      </c>
      <c r="G39" s="185">
        <f>E39+F39</f>
        <v>14500</v>
      </c>
      <c r="H39" s="186">
        <v>1</v>
      </c>
      <c r="I39" s="187">
        <f>E39*H39</f>
        <v>14000</v>
      </c>
      <c r="J39" s="188">
        <f>F39*H39</f>
        <v>500</v>
      </c>
      <c r="K39" s="189">
        <f>I39+J39</f>
        <v>14500</v>
      </c>
      <c r="L39" s="126"/>
    </row>
    <row r="40" spans="1:12">
      <c r="A40" s="197">
        <f>A37+1</f>
        <v>115</v>
      </c>
      <c r="B40" s="198" t="str">
        <f>CONCATENATE("NZS.D.",A40)</f>
        <v>NZS.D.115</v>
      </c>
      <c r="C40" s="267" t="s">
        <v>130</v>
      </c>
      <c r="D40" s="199" t="s">
        <v>62</v>
      </c>
      <c r="E40" s="265">
        <v>69</v>
      </c>
      <c r="F40" s="266"/>
      <c r="G40" s="185">
        <f>E40+F40</f>
        <v>69</v>
      </c>
      <c r="H40" s="186">
        <v>20</v>
      </c>
      <c r="I40" s="187">
        <f>E40*H40</f>
        <v>1380</v>
      </c>
      <c r="J40" s="188">
        <f>F40*H40</f>
        <v>0</v>
      </c>
      <c r="K40" s="189">
        <f>I40+J40</f>
        <v>1380</v>
      </c>
      <c r="L40" s="126">
        <f>COUNTIF(H40,"&gt;0")</f>
        <v>1</v>
      </c>
    </row>
    <row r="41" spans="1:12" ht="12.75" hidden="1" customHeight="1">
      <c r="A41" s="197"/>
      <c r="B41" s="198" t="s">
        <v>63</v>
      </c>
      <c r="C41" s="268"/>
      <c r="D41" s="199"/>
      <c r="E41" s="269"/>
      <c r="F41" s="266"/>
      <c r="G41" s="270"/>
      <c r="H41" s="186"/>
      <c r="I41" s="187"/>
      <c r="J41" s="188"/>
      <c r="K41" s="189"/>
      <c r="L41" s="126"/>
    </row>
    <row r="42" spans="1:12" ht="12.75" customHeight="1">
      <c r="A42" s="197" t="s">
        <v>240</v>
      </c>
      <c r="B42" s="198" t="str">
        <f>CONCATENATE("NZS.D.",A42)</f>
        <v>NZS.D.1.15a</v>
      </c>
      <c r="C42" s="267" t="s">
        <v>234</v>
      </c>
      <c r="D42" s="199" t="s">
        <v>62</v>
      </c>
      <c r="E42" s="269">
        <v>79</v>
      </c>
      <c r="F42" s="266"/>
      <c r="G42" s="185">
        <f>E42+F42</f>
        <v>79</v>
      </c>
      <c r="H42" s="186">
        <v>100</v>
      </c>
      <c r="I42" s="187">
        <f>E42*H42</f>
        <v>7900</v>
      </c>
      <c r="J42" s="188">
        <f>F42*H42</f>
        <v>0</v>
      </c>
      <c r="K42" s="189">
        <f>I42+J42</f>
        <v>7900</v>
      </c>
      <c r="L42" s="126"/>
    </row>
    <row r="43" spans="1:12" ht="19.5">
      <c r="A43" s="197">
        <f>A40+1</f>
        <v>116</v>
      </c>
      <c r="B43" s="198" t="str">
        <f>CONCATENATE("NZS.D.",A43)</f>
        <v>NZS.D.116</v>
      </c>
      <c r="C43" s="301" t="s">
        <v>199</v>
      </c>
      <c r="D43" s="199" t="s">
        <v>62</v>
      </c>
      <c r="E43" s="265">
        <v>330</v>
      </c>
      <c r="F43" s="266">
        <v>250</v>
      </c>
      <c r="G43" s="185">
        <f>E43+F43</f>
        <v>580</v>
      </c>
      <c r="H43" s="186">
        <v>45</v>
      </c>
      <c r="I43" s="187">
        <f>E43*H43</f>
        <v>14850</v>
      </c>
      <c r="J43" s="188">
        <f>F43*H43</f>
        <v>11250</v>
      </c>
      <c r="K43" s="189">
        <f>I43+J43</f>
        <v>26100</v>
      </c>
      <c r="L43" s="126">
        <f>COUNTIF(H43,"&gt;0")</f>
        <v>1</v>
      </c>
    </row>
    <row r="44" spans="1:12" ht="12.75" hidden="1" customHeight="1">
      <c r="A44" s="197"/>
      <c r="B44" s="198" t="s">
        <v>63</v>
      </c>
      <c r="C44" s="268"/>
      <c r="D44" s="199"/>
      <c r="E44" s="269"/>
      <c r="F44" s="266"/>
      <c r="G44" s="270"/>
      <c r="H44" s="186"/>
      <c r="I44" s="187"/>
      <c r="J44" s="188"/>
      <c r="K44" s="189"/>
      <c r="L44" s="126"/>
    </row>
    <row r="45" spans="1:12" ht="19.5">
      <c r="A45" s="197">
        <f>A43+1</f>
        <v>117</v>
      </c>
      <c r="B45" s="198" t="str">
        <f>CONCATENATE("NZS.D.",A45)</f>
        <v>NZS.D.117</v>
      </c>
      <c r="C45" s="267" t="s">
        <v>200</v>
      </c>
      <c r="D45" s="199" t="s">
        <v>62</v>
      </c>
      <c r="E45" s="265">
        <v>198</v>
      </c>
      <c r="F45" s="266">
        <v>250</v>
      </c>
      <c r="G45" s="185">
        <f>E45+F45</f>
        <v>448</v>
      </c>
      <c r="H45" s="186">
        <v>18</v>
      </c>
      <c r="I45" s="187">
        <f>E45*H45</f>
        <v>3564</v>
      </c>
      <c r="J45" s="188">
        <f>F45*H45</f>
        <v>4500</v>
      </c>
      <c r="K45" s="189">
        <f>I45+J45</f>
        <v>8064</v>
      </c>
      <c r="L45" s="126">
        <f>COUNTIF(H45,"&gt;0")</f>
        <v>1</v>
      </c>
    </row>
    <row r="46" spans="1:12" ht="12.75" hidden="1" customHeight="1">
      <c r="A46" s="197"/>
      <c r="B46" s="198" t="s">
        <v>63</v>
      </c>
      <c r="C46" s="268"/>
      <c r="D46" s="199"/>
      <c r="E46" s="269"/>
      <c r="F46" s="266"/>
      <c r="G46" s="270"/>
      <c r="H46" s="186"/>
      <c r="I46" s="187"/>
      <c r="J46" s="188"/>
      <c r="K46" s="189"/>
      <c r="L46" s="126"/>
    </row>
    <row r="47" spans="1:12" ht="12.75" customHeight="1">
      <c r="A47" s="197" t="s">
        <v>235</v>
      </c>
      <c r="B47" s="198" t="str">
        <f t="shared" ref="B47:B48" si="0">CONCATENATE("NZS.D.",A47)</f>
        <v>NZS.D.1.17a</v>
      </c>
      <c r="C47" s="301" t="s">
        <v>237</v>
      </c>
      <c r="D47" s="199" t="s">
        <v>62</v>
      </c>
      <c r="E47" s="269">
        <v>780</v>
      </c>
      <c r="F47" s="266">
        <v>150</v>
      </c>
      <c r="G47" s="185">
        <f>E47+F47</f>
        <v>930</v>
      </c>
      <c r="H47" s="186">
        <v>4</v>
      </c>
      <c r="I47" s="187">
        <f>E47*H47</f>
        <v>3120</v>
      </c>
      <c r="J47" s="188">
        <f>F47*H47</f>
        <v>600</v>
      </c>
      <c r="K47" s="189">
        <f>I47+J47</f>
        <v>3720</v>
      </c>
      <c r="L47" s="126"/>
    </row>
    <row r="48" spans="1:12" ht="12.75" customHeight="1">
      <c r="A48" s="197" t="s">
        <v>236</v>
      </c>
      <c r="B48" s="198" t="str">
        <f t="shared" si="0"/>
        <v>NZS.D.1.17b</v>
      </c>
      <c r="C48" s="301" t="s">
        <v>238</v>
      </c>
      <c r="D48" s="199" t="s">
        <v>62</v>
      </c>
      <c r="E48" s="269">
        <v>760</v>
      </c>
      <c r="F48" s="266">
        <v>150</v>
      </c>
      <c r="G48" s="185">
        <f>E48+F48</f>
        <v>910</v>
      </c>
      <c r="H48" s="186">
        <v>2</v>
      </c>
      <c r="I48" s="187">
        <f>E48*H48</f>
        <v>1520</v>
      </c>
      <c r="J48" s="188">
        <f>F48*H48</f>
        <v>300</v>
      </c>
      <c r="K48" s="189">
        <f>I48+J48</f>
        <v>1820</v>
      </c>
      <c r="L48" s="126"/>
    </row>
    <row r="49" spans="1:12" ht="12.75" customHeight="1">
      <c r="A49" s="197">
        <f>A45+1</f>
        <v>118</v>
      </c>
      <c r="B49" s="198" t="str">
        <f>CONCATENATE("NZS.D.",A49)</f>
        <v>NZS.D.118</v>
      </c>
      <c r="C49" s="267" t="s">
        <v>139</v>
      </c>
      <c r="D49" s="199" t="s">
        <v>62</v>
      </c>
      <c r="E49" s="265">
        <v>15000</v>
      </c>
      <c r="F49" s="266">
        <v>500</v>
      </c>
      <c r="G49" s="185">
        <f>E49+F49</f>
        <v>15500</v>
      </c>
      <c r="H49" s="186">
        <v>1</v>
      </c>
      <c r="I49" s="187">
        <f>E49*H49</f>
        <v>15000</v>
      </c>
      <c r="J49" s="188">
        <f>F49*H49</f>
        <v>500</v>
      </c>
      <c r="K49" s="189">
        <f>I49+J49</f>
        <v>15500</v>
      </c>
      <c r="L49" s="126">
        <f>COUNTIF(H49,"&gt;0")</f>
        <v>1</v>
      </c>
    </row>
    <row r="50" spans="1:12" ht="12.75" hidden="1" customHeight="1">
      <c r="A50" s="197"/>
      <c r="B50" s="198" t="s">
        <v>63</v>
      </c>
      <c r="C50" s="268"/>
      <c r="D50" s="199"/>
      <c r="E50" s="269"/>
      <c r="F50" s="266"/>
      <c r="G50" s="270"/>
      <c r="H50" s="186"/>
      <c r="I50" s="187"/>
      <c r="J50" s="188"/>
      <c r="K50" s="189"/>
      <c r="L50" s="126"/>
    </row>
    <row r="51" spans="1:12" ht="12.75" hidden="1" customHeight="1">
      <c r="A51" s="197">
        <f>A49+1</f>
        <v>119</v>
      </c>
      <c r="B51" s="198" t="str">
        <f>CONCATENATE("NZS.D.",A51)</f>
        <v>NZS.D.119</v>
      </c>
      <c r="C51" s="267"/>
      <c r="D51" s="199" t="s">
        <v>62</v>
      </c>
      <c r="E51" s="265"/>
      <c r="F51" s="266"/>
      <c r="G51" s="185">
        <f>E51+F51</f>
        <v>0</v>
      </c>
      <c r="H51" s="186"/>
      <c r="I51" s="187">
        <f>E51*H51</f>
        <v>0</v>
      </c>
      <c r="J51" s="188">
        <f>F51*H51</f>
        <v>0</v>
      </c>
      <c r="K51" s="189">
        <f>I51+J51</f>
        <v>0</v>
      </c>
      <c r="L51" s="126">
        <f>COUNTIF(H51,"&gt;0")</f>
        <v>0</v>
      </c>
    </row>
    <row r="52" spans="1:12" ht="12.75" hidden="1" customHeight="1">
      <c r="A52" s="197"/>
      <c r="B52" s="198" t="s">
        <v>63</v>
      </c>
      <c r="C52" s="268"/>
      <c r="D52" s="199"/>
      <c r="E52" s="269"/>
      <c r="F52" s="266"/>
      <c r="G52" s="270"/>
      <c r="H52" s="186"/>
      <c r="I52" s="187"/>
      <c r="J52" s="188"/>
      <c r="K52" s="189"/>
      <c r="L52" s="126"/>
    </row>
    <row r="53" spans="1:12" ht="12.75" hidden="1" customHeight="1">
      <c r="A53" s="197">
        <f>A51+1</f>
        <v>120</v>
      </c>
      <c r="B53" s="198" t="str">
        <f>CONCATENATE("NZS.D.",A53)</f>
        <v>NZS.D.120</v>
      </c>
      <c r="C53" s="267"/>
      <c r="D53" s="199" t="s">
        <v>62</v>
      </c>
      <c r="E53" s="265"/>
      <c r="F53" s="266"/>
      <c r="G53" s="185">
        <f>E53+F53</f>
        <v>0</v>
      </c>
      <c r="H53" s="186"/>
      <c r="I53" s="187">
        <f>E53*H53</f>
        <v>0</v>
      </c>
      <c r="J53" s="188">
        <f>F53*H53</f>
        <v>0</v>
      </c>
      <c r="K53" s="189">
        <f>I53+J53</f>
        <v>0</v>
      </c>
      <c r="L53" s="126">
        <f>COUNTIF(H53,"&gt;0")</f>
        <v>0</v>
      </c>
    </row>
    <row r="54" spans="1:12" ht="12.75" hidden="1" customHeight="1">
      <c r="A54" s="197"/>
      <c r="B54" s="198" t="s">
        <v>63</v>
      </c>
      <c r="C54" s="268"/>
      <c r="D54" s="199"/>
      <c r="E54" s="269"/>
      <c r="F54" s="266"/>
      <c r="G54" s="270"/>
      <c r="H54" s="186"/>
      <c r="I54" s="187"/>
      <c r="J54" s="188"/>
      <c r="K54" s="189"/>
      <c r="L54" s="126"/>
    </row>
    <row r="55" spans="1:12" hidden="1">
      <c r="A55" s="197">
        <f>A53+1</f>
        <v>121</v>
      </c>
      <c r="B55" s="198" t="str">
        <f>CONCATENATE("NZS.D.",A55)</f>
        <v>NZS.D.121</v>
      </c>
      <c r="C55" s="267"/>
      <c r="D55" s="199" t="s">
        <v>62</v>
      </c>
      <c r="E55" s="265"/>
      <c r="F55" s="266"/>
      <c r="G55" s="185">
        <f>E55+F55</f>
        <v>0</v>
      </c>
      <c r="H55" s="186"/>
      <c r="I55" s="187">
        <f>E55*H55</f>
        <v>0</v>
      </c>
      <c r="J55" s="188">
        <f>F55*H55</f>
        <v>0</v>
      </c>
      <c r="K55" s="189">
        <f>I55+J55</f>
        <v>0</v>
      </c>
      <c r="L55" s="126">
        <f>COUNTIF(H55,"&gt;0")</f>
        <v>0</v>
      </c>
    </row>
    <row r="56" spans="1:12" ht="12.75" hidden="1" customHeight="1">
      <c r="A56" s="197"/>
      <c r="B56" s="198" t="s">
        <v>63</v>
      </c>
      <c r="C56" s="268"/>
      <c r="D56" s="199"/>
      <c r="E56" s="269"/>
      <c r="F56" s="266"/>
      <c r="G56" s="270"/>
      <c r="H56" s="186"/>
      <c r="I56" s="187"/>
      <c r="J56" s="188"/>
      <c r="K56" s="189"/>
      <c r="L56" s="126"/>
    </row>
    <row r="57" spans="1:12" hidden="1">
      <c r="A57" s="197">
        <f>A55+1</f>
        <v>122</v>
      </c>
      <c r="B57" s="198" t="str">
        <f>CONCATENATE("NZS.D.",A57)</f>
        <v>NZS.D.122</v>
      </c>
      <c r="C57" s="267"/>
      <c r="D57" s="199" t="s">
        <v>62</v>
      </c>
      <c r="E57" s="265"/>
      <c r="F57" s="266"/>
      <c r="G57" s="185">
        <f>E57+F57</f>
        <v>0</v>
      </c>
      <c r="H57" s="186"/>
      <c r="I57" s="187">
        <f>E57*H57</f>
        <v>0</v>
      </c>
      <c r="J57" s="188">
        <f>F57*H57</f>
        <v>0</v>
      </c>
      <c r="K57" s="189">
        <f>I57+J57</f>
        <v>0</v>
      </c>
      <c r="L57" s="126">
        <f>COUNTIF(H57,"&gt;0")</f>
        <v>0</v>
      </c>
    </row>
    <row r="58" spans="1:12" ht="12.75" hidden="1" customHeight="1">
      <c r="A58" s="197"/>
      <c r="B58" s="198" t="s">
        <v>63</v>
      </c>
      <c r="C58" s="268"/>
      <c r="D58" s="199"/>
      <c r="E58" s="269"/>
      <c r="F58" s="266"/>
      <c r="G58" s="270"/>
      <c r="H58" s="186"/>
      <c r="I58" s="187"/>
      <c r="J58" s="188"/>
      <c r="K58" s="189"/>
      <c r="L58" s="126"/>
    </row>
    <row r="59" spans="1:12" hidden="1">
      <c r="A59" s="197">
        <f>A57+1</f>
        <v>123</v>
      </c>
      <c r="B59" s="198" t="str">
        <f>CONCATENATE("NZS.D.",A59)</f>
        <v>NZS.D.123</v>
      </c>
      <c r="C59" s="267"/>
      <c r="D59" s="199" t="s">
        <v>62</v>
      </c>
      <c r="E59" s="265"/>
      <c r="F59" s="266"/>
      <c r="G59" s="185">
        <f>E59+F59</f>
        <v>0</v>
      </c>
      <c r="H59" s="186"/>
      <c r="I59" s="187">
        <f>E59*H59</f>
        <v>0</v>
      </c>
      <c r="J59" s="188">
        <f>F59*H59</f>
        <v>0</v>
      </c>
      <c r="K59" s="189">
        <f>I59+J59</f>
        <v>0</v>
      </c>
      <c r="L59" s="126">
        <f>COUNTIF(H59,"&gt;0")</f>
        <v>0</v>
      </c>
    </row>
    <row r="60" spans="1:12" ht="12.75" hidden="1" customHeight="1">
      <c r="A60" s="197"/>
      <c r="B60" s="198" t="s">
        <v>63</v>
      </c>
      <c r="C60" s="268"/>
      <c r="D60" s="199"/>
      <c r="E60" s="269"/>
      <c r="F60" s="266"/>
      <c r="G60" s="270"/>
      <c r="H60" s="186"/>
      <c r="I60" s="187"/>
      <c r="J60" s="188"/>
      <c r="K60" s="189"/>
      <c r="L60" s="126"/>
    </row>
    <row r="61" spans="1:12" ht="12.75" hidden="1" customHeight="1">
      <c r="A61" s="197">
        <f>A59+1</f>
        <v>124</v>
      </c>
      <c r="B61" s="198" t="str">
        <f>CONCATENATE("NZS.D.",A61)</f>
        <v>NZS.D.124</v>
      </c>
      <c r="C61" s="267"/>
      <c r="D61" s="199" t="s">
        <v>62</v>
      </c>
      <c r="E61" s="265"/>
      <c r="F61" s="266"/>
      <c r="G61" s="185">
        <f>E61+F61</f>
        <v>0</v>
      </c>
      <c r="H61" s="186"/>
      <c r="I61" s="187">
        <f>E61*H61</f>
        <v>0</v>
      </c>
      <c r="J61" s="188">
        <f>F61*H61</f>
        <v>0</v>
      </c>
      <c r="K61" s="189">
        <f>I61+J61</f>
        <v>0</v>
      </c>
      <c r="L61" s="126">
        <f>COUNTIF(H61,"&gt;0")</f>
        <v>0</v>
      </c>
    </row>
    <row r="62" spans="1:12" ht="12.75" hidden="1" customHeight="1">
      <c r="A62" s="197"/>
      <c r="B62" s="198" t="s">
        <v>63</v>
      </c>
      <c r="C62" s="268"/>
      <c r="D62" s="199"/>
      <c r="E62" s="269"/>
      <c r="F62" s="266"/>
      <c r="G62" s="270"/>
      <c r="H62" s="186"/>
      <c r="I62" s="187"/>
      <c r="J62" s="188"/>
      <c r="K62" s="189"/>
      <c r="L62" s="126"/>
    </row>
    <row r="63" spans="1:12" ht="12.75" hidden="1" customHeight="1">
      <c r="A63" s="197">
        <f>A61+1</f>
        <v>125</v>
      </c>
      <c r="B63" s="198" t="str">
        <f>CONCATENATE("NZS.D.",A63)</f>
        <v>NZS.D.125</v>
      </c>
      <c r="C63" s="267"/>
      <c r="D63" s="199" t="s">
        <v>62</v>
      </c>
      <c r="E63" s="265"/>
      <c r="F63" s="266"/>
      <c r="G63" s="185">
        <f>E63+F63</f>
        <v>0</v>
      </c>
      <c r="H63" s="186"/>
      <c r="I63" s="187">
        <f>E63*H63</f>
        <v>0</v>
      </c>
      <c r="J63" s="188">
        <f>F63*H63</f>
        <v>0</v>
      </c>
      <c r="K63" s="189">
        <f>I63+J63</f>
        <v>0</v>
      </c>
      <c r="L63" s="126">
        <f>COUNTIF(H63,"&gt;0")</f>
        <v>0</v>
      </c>
    </row>
    <row r="64" spans="1:12" ht="12.75" hidden="1" customHeight="1">
      <c r="A64" s="197"/>
      <c r="B64" s="198" t="s">
        <v>63</v>
      </c>
      <c r="C64" s="268"/>
      <c r="D64" s="199"/>
      <c r="E64" s="269"/>
      <c r="F64" s="266"/>
      <c r="G64" s="270"/>
      <c r="H64" s="186"/>
      <c r="I64" s="187"/>
      <c r="J64" s="188"/>
      <c r="K64" s="189"/>
      <c r="L64" s="126"/>
    </row>
    <row r="65" spans="1:12" hidden="1">
      <c r="A65" s="197">
        <f>A63+1</f>
        <v>126</v>
      </c>
      <c r="B65" s="198" t="str">
        <f>CONCATENATE("NZS.D.",A65)</f>
        <v>NZS.D.126</v>
      </c>
      <c r="C65" s="267"/>
      <c r="D65" s="199" t="s">
        <v>62</v>
      </c>
      <c r="E65" s="265"/>
      <c r="F65" s="266"/>
      <c r="G65" s="185">
        <f>E65+F65</f>
        <v>0</v>
      </c>
      <c r="H65" s="186"/>
      <c r="I65" s="187">
        <f>E65*H65</f>
        <v>0</v>
      </c>
      <c r="J65" s="188">
        <f>F65*H65</f>
        <v>0</v>
      </c>
      <c r="K65" s="189">
        <f>I65+J65</f>
        <v>0</v>
      </c>
      <c r="L65" s="126">
        <f>COUNTIF(H65,"&gt;0")</f>
        <v>0</v>
      </c>
    </row>
    <row r="66" spans="1:12" ht="12.75" hidden="1" customHeight="1">
      <c r="A66" s="197"/>
      <c r="B66" s="198" t="s">
        <v>63</v>
      </c>
      <c r="C66" s="268"/>
      <c r="D66" s="199"/>
      <c r="E66" s="269"/>
      <c r="F66" s="266"/>
      <c r="G66" s="270"/>
      <c r="H66" s="186"/>
      <c r="I66" s="187"/>
      <c r="J66" s="188"/>
      <c r="K66" s="189"/>
      <c r="L66" s="126"/>
    </row>
    <row r="67" spans="1:12" ht="12.75" hidden="1" customHeight="1">
      <c r="A67" s="197">
        <f>A65+1</f>
        <v>127</v>
      </c>
      <c r="B67" s="198" t="str">
        <f>CONCATENATE("NZS.D.",A67)</f>
        <v>NZS.D.127</v>
      </c>
      <c r="C67" s="267"/>
      <c r="D67" s="199" t="s">
        <v>62</v>
      </c>
      <c r="E67" s="265"/>
      <c r="F67" s="266"/>
      <c r="G67" s="185">
        <f>E67+F67</f>
        <v>0</v>
      </c>
      <c r="H67" s="186"/>
      <c r="I67" s="187">
        <f>E67*H67</f>
        <v>0</v>
      </c>
      <c r="J67" s="188">
        <f>F67*H67</f>
        <v>0</v>
      </c>
      <c r="K67" s="189">
        <f>I67+J67</f>
        <v>0</v>
      </c>
      <c r="L67" s="126">
        <f>COUNTIF(H67,"&gt;0")</f>
        <v>0</v>
      </c>
    </row>
    <row r="68" spans="1:12" ht="12.75" hidden="1" customHeight="1">
      <c r="A68" s="272"/>
      <c r="B68" s="273" t="s">
        <v>63</v>
      </c>
      <c r="C68" s="274"/>
      <c r="D68" s="275"/>
      <c r="E68" s="276"/>
      <c r="F68" s="277"/>
      <c r="G68" s="278"/>
      <c r="H68" s="191"/>
      <c r="I68" s="279"/>
      <c r="J68" s="280"/>
      <c r="K68" s="281"/>
      <c r="L68" s="126"/>
    </row>
    <row r="69" spans="1:12" ht="12.75" hidden="1" customHeight="1">
      <c r="A69" s="128">
        <f>A67+1</f>
        <v>128</v>
      </c>
      <c r="B69" s="251" t="str">
        <f>CONCATENATE("NZS.D.",A69)</f>
        <v>NZS.D.128</v>
      </c>
      <c r="C69" s="139"/>
      <c r="D69" s="181" t="s">
        <v>62</v>
      </c>
      <c r="E69" s="252"/>
      <c r="F69" s="132"/>
      <c r="G69" s="133">
        <f>E69+F69</f>
        <v>0</v>
      </c>
      <c r="H69" s="134"/>
      <c r="I69" s="135">
        <f>E69*H69</f>
        <v>0</v>
      </c>
      <c r="J69" s="136">
        <f>F69*H69</f>
        <v>0</v>
      </c>
      <c r="K69" s="137">
        <f>I69+J69</f>
        <v>0</v>
      </c>
      <c r="L69" s="126">
        <f>COUNTIF(H69,"&gt;0")</f>
        <v>0</v>
      </c>
    </row>
    <row r="70" spans="1:12" ht="12.75" hidden="1" customHeight="1">
      <c r="A70" s="138"/>
      <c r="B70" s="129" t="s">
        <v>63</v>
      </c>
      <c r="C70" s="148"/>
      <c r="D70" s="131"/>
      <c r="E70" s="149"/>
      <c r="F70" s="150"/>
      <c r="G70" s="151"/>
      <c r="H70" s="134"/>
      <c r="I70" s="153"/>
      <c r="J70" s="154"/>
      <c r="K70" s="155"/>
      <c r="L70" s="126"/>
    </row>
    <row r="71" spans="1:12" ht="12.75" hidden="1" customHeight="1">
      <c r="A71" s="138">
        <f>A69+1</f>
        <v>129</v>
      </c>
      <c r="B71" s="129" t="str">
        <f>CONCATENATE("NZS.D.",A71)</f>
        <v>NZS.D.129</v>
      </c>
      <c r="C71" s="139"/>
      <c r="D71" s="140" t="s">
        <v>62</v>
      </c>
      <c r="E71" s="141"/>
      <c r="F71" s="142"/>
      <c r="G71" s="143">
        <f>E71+F71</f>
        <v>0</v>
      </c>
      <c r="H71" s="134"/>
      <c r="I71" s="145">
        <f>E71*H71</f>
        <v>0</v>
      </c>
      <c r="J71" s="146">
        <f>F71*H71</f>
        <v>0</v>
      </c>
      <c r="K71" s="147">
        <f>I71+J71</f>
        <v>0</v>
      </c>
      <c r="L71" s="126">
        <f>COUNTIF(H71,"&gt;0")</f>
        <v>0</v>
      </c>
    </row>
    <row r="72" spans="1:12" ht="12.75" hidden="1" customHeight="1">
      <c r="A72" s="158"/>
      <c r="B72" s="129" t="s">
        <v>63</v>
      </c>
      <c r="C72" s="148"/>
      <c r="D72" s="131"/>
      <c r="E72" s="149"/>
      <c r="F72" s="150"/>
      <c r="G72" s="151"/>
      <c r="H72" s="159"/>
      <c r="I72" s="153"/>
      <c r="J72" s="154"/>
      <c r="K72" s="155"/>
      <c r="L72" s="160"/>
    </row>
    <row r="73" spans="1:12" ht="12.75" hidden="1" customHeight="1">
      <c r="A73" s="138">
        <f>A71+1</f>
        <v>130</v>
      </c>
      <c r="B73" s="129" t="str">
        <f>CONCATENATE("NZS.D.",A73)</f>
        <v>NZS.D.130</v>
      </c>
      <c r="C73" s="139"/>
      <c r="D73" s="140" t="s">
        <v>62</v>
      </c>
      <c r="E73" s="141"/>
      <c r="F73" s="142"/>
      <c r="G73" s="143">
        <f>E73+F73</f>
        <v>0</v>
      </c>
      <c r="H73" s="134"/>
      <c r="I73" s="145">
        <f>E73*H73</f>
        <v>0</v>
      </c>
      <c r="J73" s="146">
        <f>F73*H73</f>
        <v>0</v>
      </c>
      <c r="K73" s="147">
        <f>I73+J73</f>
        <v>0</v>
      </c>
      <c r="L73" s="126">
        <f>COUNTIF(H73,"&gt;0")</f>
        <v>0</v>
      </c>
    </row>
    <row r="74" spans="1:12" ht="12.75" hidden="1" customHeight="1">
      <c r="A74" s="161"/>
      <c r="B74" s="129" t="s">
        <v>63</v>
      </c>
      <c r="C74" s="148"/>
      <c r="D74" s="131"/>
      <c r="E74" s="149"/>
      <c r="F74" s="150"/>
      <c r="G74" s="151"/>
      <c r="H74" s="159"/>
      <c r="I74" s="153"/>
      <c r="J74" s="154"/>
      <c r="K74" s="155"/>
      <c r="L74" s="160"/>
    </row>
    <row r="75" spans="1:12" ht="12.75" hidden="1" customHeight="1">
      <c r="A75" s="138">
        <f>A73+1</f>
        <v>131</v>
      </c>
      <c r="B75" s="129" t="str">
        <f>CONCATENATE("NZS.D.",A75)</f>
        <v>NZS.D.131</v>
      </c>
      <c r="C75" s="139"/>
      <c r="D75" s="140" t="s">
        <v>62</v>
      </c>
      <c r="E75" s="141"/>
      <c r="F75" s="142"/>
      <c r="G75" s="143">
        <f>E75+F75</f>
        <v>0</v>
      </c>
      <c r="H75" s="134"/>
      <c r="I75" s="145">
        <f>E75*H75</f>
        <v>0</v>
      </c>
      <c r="J75" s="146">
        <f>F75*H75</f>
        <v>0</v>
      </c>
      <c r="K75" s="147">
        <f>I75+J75</f>
        <v>0</v>
      </c>
      <c r="L75" s="126">
        <f>COUNTIF(H75,"&gt;0")</f>
        <v>0</v>
      </c>
    </row>
    <row r="76" spans="1:12" ht="12.75" hidden="1" customHeight="1">
      <c r="A76" s="161"/>
      <c r="B76" s="129" t="s">
        <v>63</v>
      </c>
      <c r="C76" s="148"/>
      <c r="D76" s="131"/>
      <c r="E76" s="149"/>
      <c r="F76" s="150"/>
      <c r="G76" s="151"/>
      <c r="H76" s="159"/>
      <c r="I76" s="153"/>
      <c r="J76" s="154"/>
      <c r="K76" s="155"/>
      <c r="L76" s="160"/>
    </row>
    <row r="77" spans="1:12" ht="12.75" hidden="1" customHeight="1">
      <c r="A77" s="138">
        <f>A75+1</f>
        <v>132</v>
      </c>
      <c r="B77" s="129" t="str">
        <f>CONCATENATE("NZS.D.",A77)</f>
        <v>NZS.D.132</v>
      </c>
      <c r="C77" s="139"/>
      <c r="D77" s="140" t="s">
        <v>62</v>
      </c>
      <c r="E77" s="141"/>
      <c r="F77" s="142"/>
      <c r="G77" s="143">
        <f>E77+F77</f>
        <v>0</v>
      </c>
      <c r="H77" s="134"/>
      <c r="I77" s="145">
        <f>E77*H77</f>
        <v>0</v>
      </c>
      <c r="J77" s="146">
        <f>F77*H77</f>
        <v>0</v>
      </c>
      <c r="K77" s="147">
        <f>I77+J77</f>
        <v>0</v>
      </c>
      <c r="L77" s="126">
        <f>COUNTIF(H77,"&gt;0")</f>
        <v>0</v>
      </c>
    </row>
    <row r="78" spans="1:12" ht="12.75" hidden="1" customHeight="1">
      <c r="A78" s="161"/>
      <c r="B78" s="129" t="s">
        <v>63</v>
      </c>
      <c r="C78" s="148"/>
      <c r="D78" s="131"/>
      <c r="E78" s="149"/>
      <c r="F78" s="150"/>
      <c r="G78" s="151"/>
      <c r="H78" s="159"/>
      <c r="I78" s="153"/>
      <c r="J78" s="154"/>
      <c r="K78" s="155"/>
      <c r="L78" s="160"/>
    </row>
    <row r="79" spans="1:12" hidden="1">
      <c r="A79" s="138">
        <f>A77+1</f>
        <v>133</v>
      </c>
      <c r="B79" s="129" t="str">
        <f>CONCATENATE("NZS.D.",A79)</f>
        <v>NZS.D.133</v>
      </c>
      <c r="C79" s="162"/>
      <c r="D79" s="140" t="s">
        <v>62</v>
      </c>
      <c r="E79" s="141"/>
      <c r="F79" s="142"/>
      <c r="G79" s="143">
        <f>E79+F79</f>
        <v>0</v>
      </c>
      <c r="H79" s="134"/>
      <c r="I79" s="145">
        <f>E79*H79</f>
        <v>0</v>
      </c>
      <c r="J79" s="146">
        <f>F79*H79</f>
        <v>0</v>
      </c>
      <c r="K79" s="147">
        <f>I79+J79</f>
        <v>0</v>
      </c>
      <c r="L79" s="126">
        <f>COUNTIF(H79,"&gt;0")</f>
        <v>0</v>
      </c>
    </row>
    <row r="80" spans="1:12" ht="12.75" hidden="1" customHeight="1">
      <c r="A80" s="161"/>
      <c r="B80" s="129" t="s">
        <v>63</v>
      </c>
      <c r="C80" s="148"/>
      <c r="D80" s="131"/>
      <c r="E80" s="149"/>
      <c r="F80" s="150"/>
      <c r="G80" s="151"/>
      <c r="H80" s="159"/>
      <c r="I80" s="153"/>
      <c r="J80" s="154"/>
      <c r="K80" s="155"/>
      <c r="L80" s="160"/>
    </row>
    <row r="81" spans="1:12" hidden="1">
      <c r="A81" s="138">
        <f>A79+1</f>
        <v>134</v>
      </c>
      <c r="B81" s="129" t="str">
        <f>CONCATENATE("NZS.D.",A81)</f>
        <v>NZS.D.134</v>
      </c>
      <c r="C81" s="139"/>
      <c r="D81" s="140" t="s">
        <v>62</v>
      </c>
      <c r="E81" s="141"/>
      <c r="F81" s="142"/>
      <c r="G81" s="143">
        <f>E81+F81</f>
        <v>0</v>
      </c>
      <c r="H81" s="134"/>
      <c r="I81" s="145">
        <f>E81*H81</f>
        <v>0</v>
      </c>
      <c r="J81" s="146">
        <f>F81*H81</f>
        <v>0</v>
      </c>
      <c r="K81" s="147">
        <f>I81+J81</f>
        <v>0</v>
      </c>
      <c r="L81" s="126">
        <f>COUNTIF(H81,"&gt;0")</f>
        <v>0</v>
      </c>
    </row>
    <row r="82" spans="1:12" ht="12.75" hidden="1" customHeight="1">
      <c r="A82" s="161"/>
      <c r="B82" s="129" t="s">
        <v>63</v>
      </c>
      <c r="C82" s="148"/>
      <c r="D82" s="131"/>
      <c r="E82" s="149"/>
      <c r="F82" s="150"/>
      <c r="G82" s="151"/>
      <c r="H82" s="159"/>
      <c r="I82" s="153"/>
      <c r="J82" s="154"/>
      <c r="K82" s="155"/>
      <c r="L82" s="160"/>
    </row>
    <row r="83" spans="1:12" hidden="1">
      <c r="A83" s="138">
        <f>A81+1</f>
        <v>135</v>
      </c>
      <c r="B83" s="129" t="str">
        <f>CONCATENATE("NZS.D.",A83)</f>
        <v>NZS.D.135</v>
      </c>
      <c r="C83" s="139"/>
      <c r="D83" s="140" t="s">
        <v>62</v>
      </c>
      <c r="E83" s="141"/>
      <c r="F83" s="142"/>
      <c r="G83" s="143">
        <f>E83+F83</f>
        <v>0</v>
      </c>
      <c r="H83" s="134"/>
      <c r="I83" s="145">
        <f>E83*H83</f>
        <v>0</v>
      </c>
      <c r="J83" s="146">
        <f>F83*H83</f>
        <v>0</v>
      </c>
      <c r="K83" s="147">
        <f>I83+J83</f>
        <v>0</v>
      </c>
      <c r="L83" s="126">
        <f>COUNTIF(H83,"&gt;0")</f>
        <v>0</v>
      </c>
    </row>
    <row r="84" spans="1:12" ht="12.75" hidden="1" customHeight="1">
      <c r="A84" s="161"/>
      <c r="B84" s="129" t="s">
        <v>63</v>
      </c>
      <c r="C84" s="148"/>
      <c r="D84" s="131"/>
      <c r="E84" s="149"/>
      <c r="F84" s="150"/>
      <c r="G84" s="151"/>
      <c r="H84" s="159"/>
      <c r="I84" s="153"/>
      <c r="J84" s="154"/>
      <c r="K84" s="155"/>
      <c r="L84" s="160"/>
    </row>
    <row r="85" spans="1:12" hidden="1">
      <c r="A85" s="138">
        <f>A83+1</f>
        <v>136</v>
      </c>
      <c r="B85" s="129" t="str">
        <f>CONCATENATE("NZS.D.",A85)</f>
        <v>NZS.D.136</v>
      </c>
      <c r="C85" s="139"/>
      <c r="D85" s="140" t="s">
        <v>62</v>
      </c>
      <c r="E85" s="141"/>
      <c r="F85" s="142"/>
      <c r="G85" s="143">
        <f>E85+F85</f>
        <v>0</v>
      </c>
      <c r="H85" s="134"/>
      <c r="I85" s="145">
        <f>E85*H85</f>
        <v>0</v>
      </c>
      <c r="J85" s="146">
        <f>F85*H85</f>
        <v>0</v>
      </c>
      <c r="K85" s="147">
        <f>I85+J85</f>
        <v>0</v>
      </c>
      <c r="L85" s="126">
        <f>COUNTIF(H85,"&gt;0")</f>
        <v>0</v>
      </c>
    </row>
    <row r="86" spans="1:12" ht="12.75" hidden="1" customHeight="1">
      <c r="A86" s="161"/>
      <c r="B86" s="129" t="s">
        <v>63</v>
      </c>
      <c r="C86" s="148"/>
      <c r="D86" s="131"/>
      <c r="E86" s="149"/>
      <c r="F86" s="150"/>
      <c r="G86" s="151"/>
      <c r="H86" s="159"/>
      <c r="I86" s="153"/>
      <c r="J86" s="154"/>
      <c r="K86" s="155"/>
      <c r="L86" s="160"/>
    </row>
    <row r="87" spans="1:12" ht="12.75" hidden="1" customHeight="1">
      <c r="A87" s="138">
        <f>A85+1</f>
        <v>137</v>
      </c>
      <c r="B87" s="129" t="str">
        <f>CONCATENATE("NZS.D.",A87)</f>
        <v>NZS.D.137</v>
      </c>
      <c r="C87" s="139"/>
      <c r="D87" s="140" t="s">
        <v>62</v>
      </c>
      <c r="E87" s="163"/>
      <c r="F87" s="132"/>
      <c r="G87" s="133">
        <f>E87+F87</f>
        <v>0</v>
      </c>
      <c r="H87" s="134"/>
      <c r="I87" s="135">
        <f>E87*H87</f>
        <v>0</v>
      </c>
      <c r="J87" s="136">
        <f>F87*H87</f>
        <v>0</v>
      </c>
      <c r="K87" s="137">
        <f>I87+J87</f>
        <v>0</v>
      </c>
      <c r="L87" s="126">
        <f>COUNTIF(H87,"&gt;0")</f>
        <v>0</v>
      </c>
    </row>
    <row r="88" spans="1:12" ht="12.75" hidden="1" customHeight="1">
      <c r="A88" s="161"/>
      <c r="B88" s="129" t="s">
        <v>63</v>
      </c>
      <c r="C88" s="148"/>
      <c r="D88" s="131"/>
      <c r="E88" s="164"/>
      <c r="F88" s="165"/>
      <c r="G88" s="165"/>
      <c r="H88" s="159"/>
      <c r="I88" s="166"/>
      <c r="J88" s="136"/>
      <c r="K88" s="167"/>
      <c r="L88" s="160"/>
    </row>
    <row r="89" spans="1:12" ht="12.75" hidden="1" customHeight="1">
      <c r="A89" s="138">
        <f>A87+1</f>
        <v>138</v>
      </c>
      <c r="B89" s="129" t="str">
        <f>CONCATENATE("NZS.D.",A89)</f>
        <v>NZS.D.138</v>
      </c>
      <c r="C89" s="139"/>
      <c r="D89" s="140" t="s">
        <v>62</v>
      </c>
      <c r="E89" s="163"/>
      <c r="F89" s="132"/>
      <c r="G89" s="133">
        <f>E89+F89</f>
        <v>0</v>
      </c>
      <c r="H89" s="134"/>
      <c r="I89" s="135">
        <f>E89*H89</f>
        <v>0</v>
      </c>
      <c r="J89" s="136">
        <f>F89*H89</f>
        <v>0</v>
      </c>
      <c r="K89" s="137">
        <f>I89+J89</f>
        <v>0</v>
      </c>
      <c r="L89" s="126">
        <f>COUNTIF(H89,"&gt;0")</f>
        <v>0</v>
      </c>
    </row>
    <row r="90" spans="1:12" ht="12.75" hidden="1" customHeight="1">
      <c r="A90" s="161"/>
      <c r="B90" s="129" t="s">
        <v>63</v>
      </c>
      <c r="C90" s="148"/>
      <c r="D90" s="131"/>
      <c r="E90" s="164"/>
      <c r="F90" s="165"/>
      <c r="G90" s="165"/>
      <c r="H90" s="159"/>
      <c r="I90" s="166"/>
      <c r="J90" s="136"/>
      <c r="K90" s="167"/>
      <c r="L90" s="160"/>
    </row>
    <row r="91" spans="1:12" ht="12.75" hidden="1" customHeight="1">
      <c r="A91" s="138">
        <f>A89+1</f>
        <v>139</v>
      </c>
      <c r="B91" s="129" t="str">
        <f>CONCATENATE("NZS.D.",A91)</f>
        <v>NZS.D.139</v>
      </c>
      <c r="C91" s="139"/>
      <c r="D91" s="140" t="s">
        <v>62</v>
      </c>
      <c r="E91" s="163"/>
      <c r="F91" s="132"/>
      <c r="G91" s="133">
        <f>E91+F91</f>
        <v>0</v>
      </c>
      <c r="H91" s="134"/>
      <c r="I91" s="135">
        <f>E91*H91</f>
        <v>0</v>
      </c>
      <c r="J91" s="136">
        <f>F91*H91</f>
        <v>0</v>
      </c>
      <c r="K91" s="137">
        <f>I91+J91</f>
        <v>0</v>
      </c>
      <c r="L91" s="126">
        <f>COUNTIF(H91,"&gt;0")</f>
        <v>0</v>
      </c>
    </row>
    <row r="92" spans="1:12" ht="12.75" hidden="1" customHeight="1">
      <c r="A92" s="161"/>
      <c r="B92" s="129" t="s">
        <v>63</v>
      </c>
      <c r="C92" s="148"/>
      <c r="D92" s="131"/>
      <c r="E92" s="164"/>
      <c r="F92" s="165"/>
      <c r="G92" s="165"/>
      <c r="H92" s="159"/>
      <c r="I92" s="166"/>
      <c r="J92" s="136"/>
      <c r="K92" s="167"/>
      <c r="L92" s="160"/>
    </row>
    <row r="93" spans="1:12" ht="12.75" hidden="1" customHeight="1">
      <c r="A93" s="138">
        <f>A91+1</f>
        <v>140</v>
      </c>
      <c r="B93" s="129" t="str">
        <f>CONCATENATE("NZS.D.",A93)</f>
        <v>NZS.D.140</v>
      </c>
      <c r="C93" s="139"/>
      <c r="D93" s="140" t="s">
        <v>62</v>
      </c>
      <c r="E93" s="163"/>
      <c r="F93" s="132"/>
      <c r="G93" s="133">
        <f>E93+F93</f>
        <v>0</v>
      </c>
      <c r="H93" s="134"/>
      <c r="I93" s="135">
        <f>E93*H93</f>
        <v>0</v>
      </c>
      <c r="J93" s="136">
        <f>F93*H93</f>
        <v>0</v>
      </c>
      <c r="K93" s="137">
        <f>I93+J93</f>
        <v>0</v>
      </c>
      <c r="L93" s="126">
        <f>COUNTIF(H93,"&gt;0")</f>
        <v>0</v>
      </c>
    </row>
    <row r="94" spans="1:12" ht="12.75" hidden="1" customHeight="1">
      <c r="A94" s="161"/>
      <c r="B94" s="129" t="s">
        <v>63</v>
      </c>
      <c r="C94" s="148"/>
      <c r="D94" s="131"/>
      <c r="E94" s="164"/>
      <c r="F94" s="165"/>
      <c r="G94" s="165"/>
      <c r="H94" s="159"/>
      <c r="I94" s="166"/>
      <c r="J94" s="136"/>
      <c r="K94" s="167"/>
      <c r="L94" s="160"/>
    </row>
    <row r="95" spans="1:12" ht="12.75" hidden="1" customHeight="1">
      <c r="A95" s="138">
        <f>A93+1</f>
        <v>141</v>
      </c>
      <c r="B95" s="129" t="str">
        <f>CONCATENATE("NZS.D.",A95)</f>
        <v>NZS.D.141</v>
      </c>
      <c r="C95" s="139"/>
      <c r="D95" s="140" t="s">
        <v>62</v>
      </c>
      <c r="E95" s="163"/>
      <c r="F95" s="132"/>
      <c r="G95" s="133">
        <f>E95+F95</f>
        <v>0</v>
      </c>
      <c r="H95" s="134"/>
      <c r="I95" s="135">
        <f>E95*H95</f>
        <v>0</v>
      </c>
      <c r="J95" s="136">
        <f>F95*H95</f>
        <v>0</v>
      </c>
      <c r="K95" s="137">
        <f>I95+J95</f>
        <v>0</v>
      </c>
      <c r="L95" s="126">
        <f>COUNTIF(H95,"&gt;0")</f>
        <v>0</v>
      </c>
    </row>
    <row r="96" spans="1:12" ht="12.75" hidden="1" customHeight="1">
      <c r="A96" s="161"/>
      <c r="B96" s="129" t="s">
        <v>63</v>
      </c>
      <c r="C96" s="148"/>
      <c r="D96" s="131"/>
      <c r="E96" s="164"/>
      <c r="F96" s="165"/>
      <c r="G96" s="165"/>
      <c r="H96" s="159"/>
      <c r="I96" s="166"/>
      <c r="J96" s="136"/>
      <c r="K96" s="167"/>
      <c r="L96" s="160"/>
    </row>
    <row r="97" spans="1:12" ht="12.75" hidden="1" customHeight="1">
      <c r="A97" s="138">
        <f>A95+1</f>
        <v>142</v>
      </c>
      <c r="B97" s="129" t="str">
        <f>CONCATENATE("NZS.D.",A97)</f>
        <v>NZS.D.142</v>
      </c>
      <c r="C97" s="139"/>
      <c r="D97" s="140" t="s">
        <v>62</v>
      </c>
      <c r="E97" s="163"/>
      <c r="F97" s="132"/>
      <c r="G97" s="133">
        <f>E97+F97</f>
        <v>0</v>
      </c>
      <c r="H97" s="134"/>
      <c r="I97" s="135">
        <f>E97*H97</f>
        <v>0</v>
      </c>
      <c r="J97" s="136">
        <f>F97*H97</f>
        <v>0</v>
      </c>
      <c r="K97" s="137">
        <f>I97+J97</f>
        <v>0</v>
      </c>
      <c r="L97" s="126">
        <f>COUNTIF(H97,"&gt;0")</f>
        <v>0</v>
      </c>
    </row>
    <row r="98" spans="1:12" ht="12.75" hidden="1" customHeight="1">
      <c r="A98" s="161"/>
      <c r="B98" s="129" t="s">
        <v>63</v>
      </c>
      <c r="C98" s="148"/>
      <c r="D98" s="131"/>
      <c r="E98" s="164"/>
      <c r="F98" s="165"/>
      <c r="G98" s="165"/>
      <c r="H98" s="159"/>
      <c r="I98" s="166"/>
      <c r="J98" s="136"/>
      <c r="K98" s="167"/>
      <c r="L98" s="160"/>
    </row>
    <row r="99" spans="1:12" ht="12.75" hidden="1" customHeight="1">
      <c r="A99" s="138">
        <f>A97+1</f>
        <v>143</v>
      </c>
      <c r="B99" s="129" t="str">
        <f>CONCATENATE("NZS.D.",A99)</f>
        <v>NZS.D.143</v>
      </c>
      <c r="C99" s="139"/>
      <c r="D99" s="140" t="s">
        <v>62</v>
      </c>
      <c r="E99" s="163"/>
      <c r="F99" s="132"/>
      <c r="G99" s="133">
        <f>E99+F99</f>
        <v>0</v>
      </c>
      <c r="H99" s="134"/>
      <c r="I99" s="135">
        <f>E99*H99</f>
        <v>0</v>
      </c>
      <c r="J99" s="136">
        <f>F99*H99</f>
        <v>0</v>
      </c>
      <c r="K99" s="137">
        <f>I99+J99</f>
        <v>0</v>
      </c>
      <c r="L99" s="126">
        <f>COUNTIF(H99,"&gt;0")</f>
        <v>0</v>
      </c>
    </row>
    <row r="100" spans="1:12" ht="12.75" hidden="1" customHeight="1">
      <c r="A100" s="161"/>
      <c r="B100" s="129" t="s">
        <v>63</v>
      </c>
      <c r="C100" s="148"/>
      <c r="D100" s="131"/>
      <c r="E100" s="164"/>
      <c r="F100" s="165"/>
      <c r="G100" s="165"/>
      <c r="H100" s="159"/>
      <c r="I100" s="166"/>
      <c r="J100" s="136"/>
      <c r="K100" s="167"/>
      <c r="L100" s="160"/>
    </row>
    <row r="101" spans="1:12" ht="12.75" hidden="1" customHeight="1">
      <c r="A101" s="138">
        <f>A99+1</f>
        <v>144</v>
      </c>
      <c r="B101" s="129" t="str">
        <f>CONCATENATE("NZS.D.",A101)</f>
        <v>NZS.D.144</v>
      </c>
      <c r="C101" s="139"/>
      <c r="D101" s="140" t="s">
        <v>62</v>
      </c>
      <c r="E101" s="163"/>
      <c r="F101" s="132"/>
      <c r="G101" s="133">
        <f>E101+F101</f>
        <v>0</v>
      </c>
      <c r="H101" s="134"/>
      <c r="I101" s="135">
        <f>E101*H101</f>
        <v>0</v>
      </c>
      <c r="J101" s="136">
        <f>F101*H101</f>
        <v>0</v>
      </c>
      <c r="K101" s="137">
        <f>I101+J101</f>
        <v>0</v>
      </c>
      <c r="L101" s="126">
        <f>COUNTIF(H101,"&gt;0")</f>
        <v>0</v>
      </c>
    </row>
    <row r="102" spans="1:12" ht="12.75" hidden="1" customHeight="1">
      <c r="A102" s="161"/>
      <c r="B102" s="129" t="s">
        <v>63</v>
      </c>
      <c r="C102" s="148"/>
      <c r="D102" s="131"/>
      <c r="E102" s="164"/>
      <c r="F102" s="165"/>
      <c r="G102" s="165"/>
      <c r="H102" s="159"/>
      <c r="I102" s="166"/>
      <c r="J102" s="136"/>
      <c r="K102" s="167"/>
      <c r="L102" s="160"/>
    </row>
    <row r="103" spans="1:12" ht="12.75" hidden="1" customHeight="1">
      <c r="A103" s="138">
        <f>A101+1</f>
        <v>145</v>
      </c>
      <c r="B103" s="129" t="str">
        <f>CONCATENATE("NZS.D.",A103)</f>
        <v>NZS.D.145</v>
      </c>
      <c r="C103" s="139"/>
      <c r="D103" s="140" t="s">
        <v>62</v>
      </c>
      <c r="E103" s="163"/>
      <c r="F103" s="132"/>
      <c r="G103" s="133">
        <f>E103+F103</f>
        <v>0</v>
      </c>
      <c r="H103" s="134"/>
      <c r="I103" s="135">
        <f>E103*H103</f>
        <v>0</v>
      </c>
      <c r="J103" s="136">
        <f>F103*H103</f>
        <v>0</v>
      </c>
      <c r="K103" s="137">
        <f>I103+J103</f>
        <v>0</v>
      </c>
      <c r="L103" s="126">
        <f>COUNTIF(H103,"&gt;0")</f>
        <v>0</v>
      </c>
    </row>
    <row r="104" spans="1:12" ht="12.75" hidden="1" customHeight="1">
      <c r="A104" s="161"/>
      <c r="B104" s="129" t="s">
        <v>63</v>
      </c>
      <c r="C104" s="148"/>
      <c r="D104" s="131"/>
      <c r="E104" s="168"/>
      <c r="F104" s="169"/>
      <c r="G104" s="169"/>
      <c r="H104" s="170"/>
      <c r="I104" s="171"/>
      <c r="J104" s="136"/>
      <c r="K104" s="172"/>
      <c r="L104" s="160"/>
    </row>
    <row r="105" spans="1:12" ht="12.75" customHeight="1" thickBot="1">
      <c r="A105" s="173"/>
      <c r="B105" s="174"/>
      <c r="C105" s="175"/>
      <c r="D105" s="176"/>
      <c r="E105" s="177"/>
      <c r="F105" s="177"/>
      <c r="G105" s="177"/>
      <c r="H105" s="178"/>
      <c r="I105" s="179"/>
      <c r="J105" s="179"/>
      <c r="K105" s="180"/>
      <c r="L105" s="160">
        <v>1</v>
      </c>
    </row>
    <row r="106" spans="1:12" ht="12.75" customHeight="1" thickBot="1">
      <c r="A106" s="116" t="s">
        <v>58</v>
      </c>
      <c r="B106" s="117" t="s">
        <v>66</v>
      </c>
      <c r="C106" s="118" t="s">
        <v>67</v>
      </c>
      <c r="D106" s="122" t="s">
        <v>61</v>
      </c>
      <c r="E106" s="120"/>
      <c r="F106" s="120"/>
      <c r="G106" s="121"/>
      <c r="H106" s="122"/>
      <c r="I106" s="123">
        <f>SUBTOTAL(9,I107:I137)</f>
        <v>131558</v>
      </c>
      <c r="J106" s="124">
        <f>SUBTOTAL(9,J107:J137)</f>
        <v>162530</v>
      </c>
      <c r="K106" s="125">
        <f>SUBTOTAL(9,K107:K137)</f>
        <v>294088</v>
      </c>
      <c r="L106" s="160">
        <v>1</v>
      </c>
    </row>
    <row r="107" spans="1:12" ht="12.75" customHeight="1">
      <c r="A107" s="202">
        <v>201</v>
      </c>
      <c r="B107" s="192" t="str">
        <f>CONCATENATE("NZS.D.",A107)</f>
        <v>NZS.D.201</v>
      </c>
      <c r="C107" s="283" t="s">
        <v>201</v>
      </c>
      <c r="D107" s="193" t="s">
        <v>64</v>
      </c>
      <c r="E107" s="302">
        <v>15.5</v>
      </c>
      <c r="F107" s="285">
        <v>30</v>
      </c>
      <c r="G107" s="196">
        <f>E107+F107</f>
        <v>45.5</v>
      </c>
      <c r="H107" s="204">
        <v>3276</v>
      </c>
      <c r="I107" s="205">
        <f>E107*H107</f>
        <v>50778</v>
      </c>
      <c r="J107" s="206">
        <f>F107*H107</f>
        <v>98280</v>
      </c>
      <c r="K107" s="207">
        <f>I107+J107</f>
        <v>149058</v>
      </c>
      <c r="L107" s="126">
        <f>COUNTIF(H107,"&gt;0")</f>
        <v>1</v>
      </c>
    </row>
    <row r="108" spans="1:12" ht="12.75" hidden="1" customHeight="1">
      <c r="A108" s="197"/>
      <c r="B108" s="198" t="s">
        <v>63</v>
      </c>
      <c r="C108" s="303" t="s">
        <v>202</v>
      </c>
      <c r="D108" s="199"/>
      <c r="E108" s="286"/>
      <c r="F108" s="266"/>
      <c r="G108" s="287"/>
      <c r="H108" s="288"/>
      <c r="I108" s="187"/>
      <c r="J108" s="188"/>
      <c r="K108" s="189"/>
      <c r="L108" s="126"/>
    </row>
    <row r="109" spans="1:12">
      <c r="A109" s="197">
        <f>A107+1</f>
        <v>202</v>
      </c>
      <c r="B109" s="198" t="str">
        <f>CONCATENATE("NZS.D.",A109)</f>
        <v>NZS.D.202</v>
      </c>
      <c r="C109" s="267" t="s">
        <v>121</v>
      </c>
      <c r="D109" s="199" t="s">
        <v>70</v>
      </c>
      <c r="E109" s="265">
        <v>5000</v>
      </c>
      <c r="F109" s="266"/>
      <c r="G109" s="270">
        <f>E109+F109</f>
        <v>5000</v>
      </c>
      <c r="H109" s="186">
        <v>1</v>
      </c>
      <c r="I109" s="187">
        <f>E109*H109</f>
        <v>5000</v>
      </c>
      <c r="J109" s="188">
        <f>F109*H109</f>
        <v>0</v>
      </c>
      <c r="K109" s="189">
        <f>I109+J109</f>
        <v>5000</v>
      </c>
      <c r="L109" s="126">
        <f>COUNTIF(H109,"&gt;0")</f>
        <v>1</v>
      </c>
    </row>
    <row r="110" spans="1:12" ht="12.75" hidden="1" customHeight="1">
      <c r="A110" s="289"/>
      <c r="B110" s="198" t="s">
        <v>63</v>
      </c>
      <c r="C110" s="264"/>
      <c r="D110" s="199"/>
      <c r="E110" s="269"/>
      <c r="F110" s="266"/>
      <c r="G110" s="270"/>
      <c r="H110" s="186"/>
      <c r="I110" s="187"/>
      <c r="J110" s="188"/>
      <c r="K110" s="189"/>
      <c r="L110" s="160"/>
    </row>
    <row r="111" spans="1:12" ht="12.75" customHeight="1">
      <c r="A111" s="197">
        <f>A109+1</f>
        <v>203</v>
      </c>
      <c r="B111" s="198" t="str">
        <f>CONCATENATE("NZS.D.",A111)</f>
        <v>NZS.D.203</v>
      </c>
      <c r="C111" s="267" t="s">
        <v>92</v>
      </c>
      <c r="D111" s="199" t="s">
        <v>64</v>
      </c>
      <c r="E111" s="265">
        <v>16</v>
      </c>
      <c r="F111" s="266">
        <v>250</v>
      </c>
      <c r="G111" s="270">
        <f>E111+F111</f>
        <v>266</v>
      </c>
      <c r="H111" s="186">
        <v>5</v>
      </c>
      <c r="I111" s="187">
        <f>E111*H111</f>
        <v>80</v>
      </c>
      <c r="J111" s="188">
        <f>F111*H111</f>
        <v>1250</v>
      </c>
      <c r="K111" s="189">
        <f>I111+J111</f>
        <v>1330</v>
      </c>
      <c r="L111" s="126">
        <f>COUNTIF(H111,"&gt;0")</f>
        <v>1</v>
      </c>
    </row>
    <row r="112" spans="1:12" ht="12.75" hidden="1" customHeight="1">
      <c r="A112" s="289"/>
      <c r="B112" s="198" t="s">
        <v>63</v>
      </c>
      <c r="C112" s="264" t="s">
        <v>131</v>
      </c>
      <c r="D112" s="199"/>
      <c r="E112" s="269"/>
      <c r="F112" s="266"/>
      <c r="G112" s="270"/>
      <c r="H112" s="186"/>
      <c r="I112" s="187"/>
      <c r="J112" s="188"/>
      <c r="K112" s="189"/>
      <c r="L112" s="160"/>
    </row>
    <row r="113" spans="1:12" ht="12.75" customHeight="1">
      <c r="A113" s="197">
        <f>A111+1</f>
        <v>204</v>
      </c>
      <c r="B113" s="198" t="str">
        <f>CONCATENATE("NZS.D.",A113)</f>
        <v>NZS.D.204</v>
      </c>
      <c r="C113" s="267" t="s">
        <v>133</v>
      </c>
      <c r="D113" s="199" t="s">
        <v>64</v>
      </c>
      <c r="E113" s="265">
        <v>10</v>
      </c>
      <c r="F113" s="266">
        <v>35</v>
      </c>
      <c r="G113" s="270">
        <f>E113+F113</f>
        <v>45</v>
      </c>
      <c r="H113" s="186">
        <v>1000</v>
      </c>
      <c r="I113" s="187">
        <f>E113*H113</f>
        <v>10000</v>
      </c>
      <c r="J113" s="188">
        <f>F113*H113</f>
        <v>35000</v>
      </c>
      <c r="K113" s="189">
        <f>I113+J113</f>
        <v>45000</v>
      </c>
      <c r="L113" s="126">
        <f>COUNTIF(H113,"&gt;0")</f>
        <v>1</v>
      </c>
    </row>
    <row r="114" spans="1:12" ht="12.75" hidden="1" customHeight="1">
      <c r="A114" s="289"/>
      <c r="B114" s="198" t="s">
        <v>63</v>
      </c>
      <c r="C114" s="264"/>
      <c r="D114" s="199"/>
      <c r="E114" s="269"/>
      <c r="F114" s="266"/>
      <c r="G114" s="270"/>
      <c r="H114" s="186"/>
      <c r="I114" s="187"/>
      <c r="J114" s="188"/>
      <c r="K114" s="189"/>
      <c r="L114" s="160"/>
    </row>
    <row r="115" spans="1:12" ht="12.75" customHeight="1">
      <c r="A115" s="197">
        <f>A113+1</f>
        <v>205</v>
      </c>
      <c r="B115" s="198" t="str">
        <f>CONCATENATE("NZS.D.",A115)</f>
        <v>NZS.D.205</v>
      </c>
      <c r="C115" s="267" t="s">
        <v>69</v>
      </c>
      <c r="D115" s="199" t="s">
        <v>64</v>
      </c>
      <c r="E115" s="265">
        <v>21</v>
      </c>
      <c r="F115" s="266">
        <v>35</v>
      </c>
      <c r="G115" s="270">
        <f>E115+F115</f>
        <v>56</v>
      </c>
      <c r="H115" s="186">
        <v>500</v>
      </c>
      <c r="I115" s="187">
        <f>E115*H115</f>
        <v>10500</v>
      </c>
      <c r="J115" s="188">
        <f>F115*H115</f>
        <v>17500</v>
      </c>
      <c r="K115" s="189">
        <f>I115+J115</f>
        <v>28000</v>
      </c>
      <c r="L115" s="126">
        <f>COUNTIF(H115,"&gt;0")</f>
        <v>1</v>
      </c>
    </row>
    <row r="116" spans="1:12" ht="12.75" hidden="1" customHeight="1">
      <c r="A116" s="289"/>
      <c r="B116" s="198" t="s">
        <v>63</v>
      </c>
      <c r="C116" s="264" t="s">
        <v>132</v>
      </c>
      <c r="D116" s="199"/>
      <c r="E116" s="269"/>
      <c r="F116" s="266"/>
      <c r="G116" s="270"/>
      <c r="H116" s="186"/>
      <c r="I116" s="187"/>
      <c r="J116" s="188"/>
      <c r="K116" s="189"/>
      <c r="L116" s="160"/>
    </row>
    <row r="117" spans="1:12" ht="12.75" customHeight="1">
      <c r="A117" s="197">
        <f>A115+1</f>
        <v>206</v>
      </c>
      <c r="B117" s="198" t="str">
        <f>CONCATENATE("NZS.D.",A117)</f>
        <v>NZS.D.206</v>
      </c>
      <c r="C117" s="267" t="s">
        <v>134</v>
      </c>
      <c r="D117" s="199" t="s">
        <v>64</v>
      </c>
      <c r="E117" s="265">
        <v>184</v>
      </c>
      <c r="F117" s="266">
        <v>35</v>
      </c>
      <c r="G117" s="270">
        <f>E117+F117</f>
        <v>219</v>
      </c>
      <c r="H117" s="186">
        <v>300</v>
      </c>
      <c r="I117" s="187">
        <f>E117*H117</f>
        <v>55200</v>
      </c>
      <c r="J117" s="188">
        <f>F117*H117</f>
        <v>10500</v>
      </c>
      <c r="K117" s="189">
        <f>I117+J117</f>
        <v>65700</v>
      </c>
      <c r="L117" s="126">
        <f>COUNTIF(H117,"&gt;0")</f>
        <v>1</v>
      </c>
    </row>
    <row r="118" spans="1:12" ht="12.75" hidden="1" customHeight="1">
      <c r="A118" s="289"/>
      <c r="B118" s="198" t="s">
        <v>63</v>
      </c>
      <c r="C118" s="264"/>
      <c r="D118" s="199"/>
      <c r="E118" s="269"/>
      <c r="F118" s="266"/>
      <c r="G118" s="270"/>
      <c r="H118" s="186"/>
      <c r="I118" s="187"/>
      <c r="J118" s="188"/>
      <c r="K118" s="189"/>
      <c r="L118" s="160"/>
    </row>
    <row r="119" spans="1:12" ht="12.75" hidden="1" customHeight="1">
      <c r="A119" s="197">
        <f>A117+1</f>
        <v>207</v>
      </c>
      <c r="B119" s="198" t="str">
        <f>CONCATENATE("NZS.D.",A119)</f>
        <v>NZS.D.207</v>
      </c>
      <c r="C119" s="267"/>
      <c r="D119" s="199" t="s">
        <v>64</v>
      </c>
      <c r="E119" s="265"/>
      <c r="F119" s="266"/>
      <c r="G119" s="270">
        <f>E119+F119</f>
        <v>0</v>
      </c>
      <c r="H119" s="186"/>
      <c r="I119" s="187">
        <f>E119*H119</f>
        <v>0</v>
      </c>
      <c r="J119" s="188">
        <f>F119*H119</f>
        <v>0</v>
      </c>
      <c r="K119" s="189">
        <f>I119+J119</f>
        <v>0</v>
      </c>
      <c r="L119" s="126">
        <f>COUNTIF(H119,"&gt;0")</f>
        <v>0</v>
      </c>
    </row>
    <row r="120" spans="1:12" ht="12.75" hidden="1" customHeight="1">
      <c r="A120" s="290"/>
      <c r="B120" s="273" t="s">
        <v>63</v>
      </c>
      <c r="C120" s="304"/>
      <c r="D120" s="275"/>
      <c r="E120" s="276"/>
      <c r="F120" s="277"/>
      <c r="G120" s="278"/>
      <c r="H120" s="191"/>
      <c r="I120" s="279"/>
      <c r="J120" s="280"/>
      <c r="K120" s="281"/>
      <c r="L120" s="160"/>
    </row>
    <row r="121" spans="1:12" ht="12.75" hidden="1" customHeight="1">
      <c r="A121" s="128">
        <f>A119+1</f>
        <v>208</v>
      </c>
      <c r="B121" s="251" t="str">
        <f>CONCATENATE("NZS.D.",A121)</f>
        <v>NZS.D.208</v>
      </c>
      <c r="C121" s="139"/>
      <c r="D121" s="181" t="s">
        <v>62</v>
      </c>
      <c r="E121" s="252"/>
      <c r="F121" s="132"/>
      <c r="G121" s="282">
        <f>E121+F121</f>
        <v>0</v>
      </c>
      <c r="H121" s="134"/>
      <c r="I121" s="135">
        <f>E121*H121</f>
        <v>0</v>
      </c>
      <c r="J121" s="136">
        <f>F121*H121</f>
        <v>0</v>
      </c>
      <c r="K121" s="137">
        <f>I121+J121</f>
        <v>0</v>
      </c>
      <c r="L121" s="126">
        <f>COUNTIF(H121,"&gt;0")</f>
        <v>0</v>
      </c>
    </row>
    <row r="122" spans="1:12" ht="12.75" hidden="1" customHeight="1">
      <c r="A122" s="158"/>
      <c r="B122" s="129" t="s">
        <v>63</v>
      </c>
      <c r="C122" s="130"/>
      <c r="D122" s="131"/>
      <c r="E122" s="149"/>
      <c r="F122" s="150"/>
      <c r="G122" s="151"/>
      <c r="H122" s="152"/>
      <c r="I122" s="153"/>
      <c r="J122" s="154"/>
      <c r="K122" s="155"/>
      <c r="L122" s="160"/>
    </row>
    <row r="123" spans="1:12" ht="12.75" hidden="1" customHeight="1">
      <c r="A123" s="138">
        <f>A121+1</f>
        <v>209</v>
      </c>
      <c r="B123" s="129" t="str">
        <f>CONCATENATE("NZS.D.",A123)</f>
        <v>NZS.D.209</v>
      </c>
      <c r="C123" s="139"/>
      <c r="D123" s="140" t="s">
        <v>64</v>
      </c>
      <c r="E123" s="141"/>
      <c r="F123" s="142"/>
      <c r="G123" s="182">
        <f>E123+F123</f>
        <v>0</v>
      </c>
      <c r="H123" s="144"/>
      <c r="I123" s="145">
        <f>E123*H123</f>
        <v>0</v>
      </c>
      <c r="J123" s="146">
        <f>F123*H123</f>
        <v>0</v>
      </c>
      <c r="K123" s="147">
        <f>I123+J123</f>
        <v>0</v>
      </c>
      <c r="L123" s="126">
        <f>COUNTIF(H123,"&gt;0")</f>
        <v>0</v>
      </c>
    </row>
    <row r="124" spans="1:12" ht="12.75" hidden="1" customHeight="1">
      <c r="A124" s="158"/>
      <c r="B124" s="129" t="s">
        <v>63</v>
      </c>
      <c r="C124" s="148"/>
      <c r="D124" s="131"/>
      <c r="E124" s="149"/>
      <c r="F124" s="150"/>
      <c r="G124" s="151"/>
      <c r="H124" s="159"/>
      <c r="I124" s="153"/>
      <c r="J124" s="154"/>
      <c r="K124" s="155"/>
      <c r="L124" s="160"/>
    </row>
    <row r="125" spans="1:12" ht="12.75" hidden="1" customHeight="1">
      <c r="A125" s="138">
        <f>A123+1</f>
        <v>210</v>
      </c>
      <c r="B125" s="129" t="str">
        <f>CONCATENATE("NZS.D.",A125)</f>
        <v>NZS.D.210</v>
      </c>
      <c r="C125" s="162"/>
      <c r="D125" s="140" t="s">
        <v>62</v>
      </c>
      <c r="E125" s="141"/>
      <c r="F125" s="190"/>
      <c r="G125" s="182">
        <f>E125+F125</f>
        <v>0</v>
      </c>
      <c r="H125" s="134"/>
      <c r="I125" s="145">
        <f>E125*H125</f>
        <v>0</v>
      </c>
      <c r="J125" s="146">
        <f>F125*H125</f>
        <v>0</v>
      </c>
      <c r="K125" s="147">
        <f>I125+J125</f>
        <v>0</v>
      </c>
      <c r="L125" s="126">
        <f>COUNTIF(H125,"&gt;0")</f>
        <v>0</v>
      </c>
    </row>
    <row r="126" spans="1:12" ht="12.75" hidden="1" customHeight="1">
      <c r="A126" s="158"/>
      <c r="B126" s="129" t="s">
        <v>63</v>
      </c>
      <c r="C126" s="156"/>
      <c r="D126" s="131"/>
      <c r="E126" s="149"/>
      <c r="F126" s="165"/>
      <c r="G126" s="151"/>
      <c r="H126" s="159"/>
      <c r="I126" s="153"/>
      <c r="J126" s="154"/>
      <c r="K126" s="155"/>
      <c r="L126" s="160"/>
    </row>
    <row r="127" spans="1:12" ht="12.75" hidden="1" customHeight="1">
      <c r="A127" s="138">
        <f>A125+1</f>
        <v>211</v>
      </c>
      <c r="B127" s="129" t="str">
        <f>CONCATENATE("NZS.D.",A127)</f>
        <v>NZS.D.211</v>
      </c>
      <c r="C127" s="162"/>
      <c r="D127" s="140" t="s">
        <v>62</v>
      </c>
      <c r="E127" s="141"/>
      <c r="F127" s="190"/>
      <c r="G127" s="182">
        <f>E127+F127</f>
        <v>0</v>
      </c>
      <c r="H127" s="134"/>
      <c r="I127" s="145">
        <f>E127*H127</f>
        <v>0</v>
      </c>
      <c r="J127" s="146">
        <f>F127*H127</f>
        <v>0</v>
      </c>
      <c r="K127" s="147">
        <f>I127+J127</f>
        <v>0</v>
      </c>
      <c r="L127" s="126">
        <f>COUNTIF(H127,"&gt;0")</f>
        <v>0</v>
      </c>
    </row>
    <row r="128" spans="1:12" ht="12.75" hidden="1" customHeight="1">
      <c r="A128" s="158"/>
      <c r="B128" s="129" t="s">
        <v>63</v>
      </c>
      <c r="C128" s="156"/>
      <c r="D128" s="131"/>
      <c r="E128" s="149"/>
      <c r="F128" s="165"/>
      <c r="G128" s="151"/>
      <c r="H128" s="159"/>
      <c r="I128" s="153"/>
      <c r="J128" s="154"/>
      <c r="K128" s="155"/>
      <c r="L128" s="160"/>
    </row>
    <row r="129" spans="1:12" ht="12.75" hidden="1" customHeight="1">
      <c r="A129" s="138">
        <f>A127+1</f>
        <v>212</v>
      </c>
      <c r="B129" s="129" t="str">
        <f>CONCATENATE("NZS.D.",A129)</f>
        <v>NZS.D.212</v>
      </c>
      <c r="C129" s="162"/>
      <c r="D129" s="140" t="s">
        <v>62</v>
      </c>
      <c r="E129" s="141"/>
      <c r="F129" s="190"/>
      <c r="G129" s="182">
        <f>E129+F129</f>
        <v>0</v>
      </c>
      <c r="H129" s="134"/>
      <c r="I129" s="145">
        <f>E129*H129</f>
        <v>0</v>
      </c>
      <c r="J129" s="146">
        <f>F129*H129</f>
        <v>0</v>
      </c>
      <c r="K129" s="147">
        <f>I129+J129</f>
        <v>0</v>
      </c>
      <c r="L129" s="126">
        <f>COUNTIF(H129,"&gt;0")</f>
        <v>0</v>
      </c>
    </row>
    <row r="130" spans="1:12" ht="12.75" hidden="1" customHeight="1">
      <c r="A130" s="158"/>
      <c r="B130" s="129" t="s">
        <v>63</v>
      </c>
      <c r="C130" s="156"/>
      <c r="D130" s="131"/>
      <c r="E130" s="149"/>
      <c r="F130" s="165"/>
      <c r="G130" s="151"/>
      <c r="H130" s="152"/>
      <c r="I130" s="153"/>
      <c r="J130" s="154"/>
      <c r="K130" s="155"/>
      <c r="L130" s="160"/>
    </row>
    <row r="131" spans="1:12" ht="12.75" hidden="1" customHeight="1">
      <c r="A131" s="138">
        <f>A129+1</f>
        <v>213</v>
      </c>
      <c r="B131" s="129" t="str">
        <f>CONCATENATE("NZS.D.",A131)</f>
        <v>NZS.D.213</v>
      </c>
      <c r="C131" s="139"/>
      <c r="D131" s="140" t="s">
        <v>62</v>
      </c>
      <c r="E131" s="141"/>
      <c r="F131" s="142"/>
      <c r="G131" s="182">
        <f>E131+F131</f>
        <v>0</v>
      </c>
      <c r="H131" s="144"/>
      <c r="I131" s="145">
        <f>E131*H131</f>
        <v>0</v>
      </c>
      <c r="J131" s="146">
        <f>F131*H131</f>
        <v>0</v>
      </c>
      <c r="K131" s="147">
        <f>I131+J131</f>
        <v>0</v>
      </c>
      <c r="L131" s="126">
        <f>COUNTIF(H131,"&gt;0")</f>
        <v>0</v>
      </c>
    </row>
    <row r="132" spans="1:12" ht="12.75" hidden="1" customHeight="1">
      <c r="A132" s="158"/>
      <c r="B132" s="129" t="s">
        <v>63</v>
      </c>
      <c r="C132" s="148"/>
      <c r="D132" s="131"/>
      <c r="E132" s="149"/>
      <c r="F132" s="150"/>
      <c r="G132" s="151"/>
      <c r="H132" s="152"/>
      <c r="I132" s="153"/>
      <c r="J132" s="154"/>
      <c r="K132" s="155"/>
      <c r="L132" s="160"/>
    </row>
    <row r="133" spans="1:12" ht="12.75" hidden="1" customHeight="1">
      <c r="A133" s="138">
        <f>A131+1</f>
        <v>214</v>
      </c>
      <c r="B133" s="129" t="str">
        <f>CONCATENATE("NZS.D.",A133)</f>
        <v>NZS.D.214</v>
      </c>
      <c r="C133" s="139"/>
      <c r="D133" s="140" t="s">
        <v>62</v>
      </c>
      <c r="E133" s="141"/>
      <c r="F133" s="142"/>
      <c r="G133" s="182">
        <f>E133+F133</f>
        <v>0</v>
      </c>
      <c r="H133" s="144"/>
      <c r="I133" s="145">
        <f>E133*H133</f>
        <v>0</v>
      </c>
      <c r="J133" s="146">
        <f>F133*H133</f>
        <v>0</v>
      </c>
      <c r="K133" s="147">
        <f>I133+J133</f>
        <v>0</v>
      </c>
      <c r="L133" s="126">
        <f>COUNTIF(H133,"&gt;0")</f>
        <v>0</v>
      </c>
    </row>
    <row r="134" spans="1:12" ht="12.75" hidden="1" customHeight="1">
      <c r="A134" s="158"/>
      <c r="B134" s="129" t="s">
        <v>63</v>
      </c>
      <c r="C134" s="148"/>
      <c r="D134" s="131"/>
      <c r="E134" s="149"/>
      <c r="F134" s="150"/>
      <c r="G134" s="151"/>
      <c r="H134" s="152"/>
      <c r="I134" s="153"/>
      <c r="J134" s="154"/>
      <c r="K134" s="155"/>
      <c r="L134" s="160"/>
    </row>
    <row r="135" spans="1:12" ht="12.75" hidden="1" customHeight="1">
      <c r="A135" s="138">
        <f>A133+1</f>
        <v>215</v>
      </c>
      <c r="B135" s="129" t="str">
        <f>CONCATENATE("NZS.D.",A135)</f>
        <v>NZS.D.215</v>
      </c>
      <c r="C135" s="183"/>
      <c r="D135" s="140" t="s">
        <v>62</v>
      </c>
      <c r="E135" s="141"/>
      <c r="F135" s="132"/>
      <c r="G135" s="133">
        <f>E135+F135</f>
        <v>0</v>
      </c>
      <c r="H135" s="144"/>
      <c r="I135" s="135">
        <f>E135*H135</f>
        <v>0</v>
      </c>
      <c r="J135" s="136">
        <f>F135*H135</f>
        <v>0</v>
      </c>
      <c r="K135" s="137">
        <f>I135+J135</f>
        <v>0</v>
      </c>
      <c r="L135" s="126">
        <f>COUNTIF(H135,"&gt;0")</f>
        <v>0</v>
      </c>
    </row>
    <row r="136" spans="1:12" ht="12.75" hidden="1" customHeight="1">
      <c r="A136" s="138"/>
      <c r="B136" s="129" t="s">
        <v>63</v>
      </c>
      <c r="C136" s="148"/>
      <c r="D136" s="131"/>
      <c r="E136" s="149"/>
      <c r="F136" s="132"/>
      <c r="G136" s="133"/>
      <c r="H136" s="152"/>
      <c r="I136" s="135"/>
      <c r="J136" s="136"/>
      <c r="K136" s="137"/>
      <c r="L136" s="126"/>
    </row>
    <row r="137" spans="1:12" ht="12.75" hidden="1" customHeight="1">
      <c r="A137" s="138">
        <f>A135+1</f>
        <v>216</v>
      </c>
      <c r="B137" s="129" t="str">
        <f>CONCATENATE("NZS.D.",A137)</f>
        <v>NZS.D.216</v>
      </c>
      <c r="C137" s="183"/>
      <c r="D137" s="140" t="s">
        <v>62</v>
      </c>
      <c r="E137" s="141"/>
      <c r="F137" s="184"/>
      <c r="G137" s="185">
        <f>E137+F137</f>
        <v>0</v>
      </c>
      <c r="H137" s="186"/>
      <c r="I137" s="187">
        <f>E137*H137</f>
        <v>0</v>
      </c>
      <c r="J137" s="188">
        <f>F137*H137</f>
        <v>0</v>
      </c>
      <c r="K137" s="189">
        <f>I137+J137</f>
        <v>0</v>
      </c>
      <c r="L137" s="126">
        <f>COUNTIF(H137,"&gt;0")</f>
        <v>0</v>
      </c>
    </row>
    <row r="138" spans="1:12" ht="12.75" hidden="1" customHeight="1">
      <c r="A138" s="138"/>
      <c r="B138" s="129" t="s">
        <v>63</v>
      </c>
      <c r="C138" s="162"/>
      <c r="D138" s="131"/>
      <c r="E138" s="149"/>
      <c r="F138" s="190"/>
      <c r="G138" s="133"/>
      <c r="H138" s="191"/>
      <c r="I138" s="135"/>
      <c r="J138" s="136"/>
      <c r="K138" s="137"/>
      <c r="L138" s="126">
        <f>COUNTIF(H138,"&gt;0")</f>
        <v>0</v>
      </c>
    </row>
    <row r="139" spans="1:12" ht="12.75" customHeight="1" thickBot="1">
      <c r="A139" s="173"/>
      <c r="B139" s="174"/>
      <c r="C139" s="175"/>
      <c r="D139" s="176"/>
      <c r="E139" s="177"/>
      <c r="F139" s="177"/>
      <c r="G139" s="177"/>
      <c r="H139" s="178"/>
      <c r="I139" s="179"/>
      <c r="J139" s="179"/>
      <c r="K139" s="180"/>
      <c r="L139" s="160">
        <v>1</v>
      </c>
    </row>
    <row r="140" spans="1:12" ht="12.75" customHeight="1" thickBot="1">
      <c r="A140" s="116" t="s">
        <v>58</v>
      </c>
      <c r="B140" s="117" t="s">
        <v>71</v>
      </c>
      <c r="C140" s="118" t="s">
        <v>72</v>
      </c>
      <c r="D140" s="122" t="s">
        <v>61</v>
      </c>
      <c r="E140" s="120"/>
      <c r="F140" s="120"/>
      <c r="G140" s="121"/>
      <c r="H140" s="122"/>
      <c r="I140" s="123">
        <f>SUM(I141:I151)</f>
        <v>8000</v>
      </c>
      <c r="J140" s="124">
        <f>SUM(J141:J151)</f>
        <v>27400</v>
      </c>
      <c r="K140" s="311">
        <f>SUM(K141:K151)</f>
        <v>35400</v>
      </c>
      <c r="L140" s="160">
        <v>1</v>
      </c>
    </row>
    <row r="141" spans="1:12" ht="12.75" customHeight="1">
      <c r="A141" s="127">
        <v>301</v>
      </c>
      <c r="B141" s="192" t="str">
        <f t="shared" ref="B141:B165" si="1">CONCATENATE("NZS.D.",A141)</f>
        <v>NZS.D.301</v>
      </c>
      <c r="C141" s="214" t="s">
        <v>94</v>
      </c>
      <c r="D141" s="193" t="s">
        <v>78</v>
      </c>
      <c r="E141" s="194"/>
      <c r="F141" s="195">
        <v>250</v>
      </c>
      <c r="G141" s="196">
        <f t="shared" ref="G141:G144" si="2">E141+F141</f>
        <v>250</v>
      </c>
      <c r="H141" s="204">
        <v>24</v>
      </c>
      <c r="I141" s="205">
        <f t="shared" ref="I141:I146" si="3">E141*H141</f>
        <v>0</v>
      </c>
      <c r="J141" s="206">
        <f t="shared" ref="J141:J146" si="4">F141*H141</f>
        <v>6000</v>
      </c>
      <c r="K141" s="207">
        <f t="shared" ref="K141:K146" si="5">I141+J141</f>
        <v>6000</v>
      </c>
      <c r="L141" s="126">
        <f t="shared" ref="L141:L151" si="6">COUNTIF(H141,"&gt;0")</f>
        <v>1</v>
      </c>
    </row>
    <row r="142" spans="1:12" ht="12.75" customHeight="1">
      <c r="A142" s="197">
        <f t="shared" ref="A142:A151" si="7">A141+1</f>
        <v>302</v>
      </c>
      <c r="B142" s="198" t="str">
        <f t="shared" si="1"/>
        <v>NZS.D.302</v>
      </c>
      <c r="C142" s="183" t="s">
        <v>73</v>
      </c>
      <c r="D142" s="199" t="s">
        <v>62</v>
      </c>
      <c r="E142" s="200"/>
      <c r="F142" s="184">
        <v>200</v>
      </c>
      <c r="G142" s="185">
        <f t="shared" si="2"/>
        <v>200</v>
      </c>
      <c r="H142" s="152">
        <v>10</v>
      </c>
      <c r="I142" s="187">
        <f t="shared" si="3"/>
        <v>0</v>
      </c>
      <c r="J142" s="188">
        <f t="shared" si="4"/>
        <v>2000</v>
      </c>
      <c r="K142" s="155">
        <f t="shared" si="5"/>
        <v>2000</v>
      </c>
      <c r="L142" s="126">
        <f t="shared" si="6"/>
        <v>1</v>
      </c>
    </row>
    <row r="143" spans="1:12" ht="12.75" customHeight="1">
      <c r="A143" s="197">
        <f t="shared" si="7"/>
        <v>303</v>
      </c>
      <c r="B143" s="198" t="str">
        <f t="shared" si="1"/>
        <v>NZS.D.303</v>
      </c>
      <c r="C143" s="183" t="s">
        <v>74</v>
      </c>
      <c r="D143" s="199" t="s">
        <v>62</v>
      </c>
      <c r="E143" s="200">
        <v>800</v>
      </c>
      <c r="F143" s="184">
        <v>500</v>
      </c>
      <c r="G143" s="185">
        <f t="shared" si="2"/>
        <v>1300</v>
      </c>
      <c r="H143" s="152">
        <v>10</v>
      </c>
      <c r="I143" s="187">
        <f t="shared" si="3"/>
        <v>8000</v>
      </c>
      <c r="J143" s="188">
        <f t="shared" si="4"/>
        <v>5000</v>
      </c>
      <c r="K143" s="155">
        <f t="shared" si="5"/>
        <v>13000</v>
      </c>
      <c r="L143" s="126">
        <f t="shared" si="6"/>
        <v>1</v>
      </c>
    </row>
    <row r="144" spans="1:12" ht="12.75" customHeight="1">
      <c r="A144" s="197">
        <f t="shared" si="7"/>
        <v>304</v>
      </c>
      <c r="B144" s="198" t="str">
        <f t="shared" si="1"/>
        <v>NZS.D.304</v>
      </c>
      <c r="C144" s="201" t="s">
        <v>95</v>
      </c>
      <c r="D144" s="199" t="s">
        <v>78</v>
      </c>
      <c r="E144" s="200"/>
      <c r="F144" s="184">
        <v>800</v>
      </c>
      <c r="G144" s="185">
        <f t="shared" si="2"/>
        <v>800</v>
      </c>
      <c r="H144" s="152">
        <v>2</v>
      </c>
      <c r="I144" s="187">
        <f t="shared" si="3"/>
        <v>0</v>
      </c>
      <c r="J144" s="188">
        <f t="shared" si="4"/>
        <v>1600</v>
      </c>
      <c r="K144" s="155">
        <f t="shared" si="5"/>
        <v>1600</v>
      </c>
      <c r="L144" s="126">
        <f t="shared" si="6"/>
        <v>1</v>
      </c>
    </row>
    <row r="145" spans="1:12" ht="12.75" customHeight="1">
      <c r="A145" s="272">
        <f t="shared" si="7"/>
        <v>305</v>
      </c>
      <c r="B145" s="273" t="str">
        <f t="shared" si="1"/>
        <v>NZS.D.305</v>
      </c>
      <c r="C145" s="296" t="s">
        <v>96</v>
      </c>
      <c r="D145" s="275" t="s">
        <v>78</v>
      </c>
      <c r="E145" s="297"/>
      <c r="F145" s="298">
        <v>800</v>
      </c>
      <c r="G145" s="299">
        <f>E145+F145</f>
        <v>800</v>
      </c>
      <c r="H145" s="306">
        <v>16</v>
      </c>
      <c r="I145" s="279">
        <f t="shared" si="3"/>
        <v>0</v>
      </c>
      <c r="J145" s="280">
        <f t="shared" si="4"/>
        <v>12800</v>
      </c>
      <c r="K145" s="307">
        <f t="shared" si="5"/>
        <v>12800</v>
      </c>
      <c r="L145" s="126">
        <f t="shared" si="6"/>
        <v>1</v>
      </c>
    </row>
    <row r="146" spans="1:12" ht="12.75" hidden="1" customHeight="1">
      <c r="A146" s="291">
        <f t="shared" si="7"/>
        <v>306</v>
      </c>
      <c r="B146" s="292" t="str">
        <f t="shared" si="1"/>
        <v>NZS.D.306</v>
      </c>
      <c r="C146" s="305"/>
      <c r="D146" s="131" t="s">
        <v>70</v>
      </c>
      <c r="E146" s="293"/>
      <c r="F146" s="294"/>
      <c r="G146" s="295">
        <f>E146+F146</f>
        <v>0</v>
      </c>
      <c r="H146" s="243"/>
      <c r="I146" s="153">
        <f t="shared" si="3"/>
        <v>0</v>
      </c>
      <c r="J146" s="154">
        <f t="shared" si="4"/>
        <v>0</v>
      </c>
      <c r="K146" s="155">
        <f t="shared" si="5"/>
        <v>0</v>
      </c>
      <c r="L146" s="126">
        <f t="shared" si="6"/>
        <v>0</v>
      </c>
    </row>
    <row r="147" spans="1:12" ht="12.75" hidden="1" customHeight="1">
      <c r="A147" s="197">
        <f t="shared" si="7"/>
        <v>307</v>
      </c>
      <c r="B147" s="198" t="str">
        <f t="shared" si="1"/>
        <v>NZS.D.307</v>
      </c>
      <c r="C147" s="183"/>
      <c r="D147" s="199" t="s">
        <v>62</v>
      </c>
      <c r="E147" s="200"/>
      <c r="F147" s="184"/>
      <c r="G147" s="185">
        <f>E147+F147</f>
        <v>0</v>
      </c>
      <c r="H147" s="152"/>
      <c r="I147" s="187">
        <f>E147*H147</f>
        <v>0</v>
      </c>
      <c r="J147" s="188">
        <f>F147*H147</f>
        <v>0</v>
      </c>
      <c r="K147" s="155">
        <f>I147+J147</f>
        <v>0</v>
      </c>
      <c r="L147" s="126">
        <f t="shared" si="6"/>
        <v>0</v>
      </c>
    </row>
    <row r="148" spans="1:12" ht="12.75" hidden="1" customHeight="1">
      <c r="A148" s="197">
        <f t="shared" si="7"/>
        <v>308</v>
      </c>
      <c r="B148" s="198" t="str">
        <f t="shared" si="1"/>
        <v>NZS.D.308</v>
      </c>
      <c r="C148" s="201"/>
      <c r="D148" s="199"/>
      <c r="E148" s="200"/>
      <c r="F148" s="184"/>
      <c r="G148" s="185">
        <f>E148+F148</f>
        <v>0</v>
      </c>
      <c r="H148" s="152"/>
      <c r="I148" s="187">
        <f>E148*H148</f>
        <v>0</v>
      </c>
      <c r="J148" s="188">
        <f>F148*H148</f>
        <v>0</v>
      </c>
      <c r="K148" s="155">
        <f>I148+J148</f>
        <v>0</v>
      </c>
      <c r="L148" s="126">
        <f t="shared" si="6"/>
        <v>0</v>
      </c>
    </row>
    <row r="149" spans="1:12" ht="12.75" hidden="1" customHeight="1">
      <c r="A149" s="197">
        <f t="shared" si="7"/>
        <v>309</v>
      </c>
      <c r="B149" s="198" t="str">
        <f t="shared" si="1"/>
        <v>NZS.D.309</v>
      </c>
      <c r="C149" s="183"/>
      <c r="D149" s="199"/>
      <c r="E149" s="200"/>
      <c r="F149" s="184"/>
      <c r="G149" s="185"/>
      <c r="H149" s="152"/>
      <c r="I149" s="187">
        <f>E149*H149</f>
        <v>0</v>
      </c>
      <c r="J149" s="188">
        <f>F149*H149</f>
        <v>0</v>
      </c>
      <c r="K149" s="155">
        <f>I149+J149</f>
        <v>0</v>
      </c>
      <c r="L149" s="126">
        <f t="shared" si="6"/>
        <v>0</v>
      </c>
    </row>
    <row r="150" spans="1:12" ht="12.75" hidden="1" customHeight="1">
      <c r="A150" s="197">
        <f t="shared" si="7"/>
        <v>310</v>
      </c>
      <c r="B150" s="198" t="str">
        <f t="shared" si="1"/>
        <v>NZS.D.310</v>
      </c>
      <c r="C150" s="183"/>
      <c r="D150" s="199"/>
      <c r="E150" s="200"/>
      <c r="F150" s="184"/>
      <c r="G150" s="185"/>
      <c r="H150" s="152"/>
      <c r="I150" s="187">
        <f>E150*H150</f>
        <v>0</v>
      </c>
      <c r="J150" s="188">
        <f>F150*H150</f>
        <v>0</v>
      </c>
      <c r="K150" s="155">
        <f>I150+J150</f>
        <v>0</v>
      </c>
      <c r="L150" s="126">
        <f t="shared" si="6"/>
        <v>0</v>
      </c>
    </row>
    <row r="151" spans="1:12" ht="12.75" hidden="1" customHeight="1">
      <c r="A151" s="197">
        <f t="shared" si="7"/>
        <v>311</v>
      </c>
      <c r="B151" s="198" t="str">
        <f t="shared" si="1"/>
        <v>NZS.D.311</v>
      </c>
      <c r="C151" s="157"/>
      <c r="D151" s="199"/>
      <c r="E151" s="200"/>
      <c r="F151" s="184"/>
      <c r="G151" s="185"/>
      <c r="H151" s="152"/>
      <c r="I151" s="187">
        <f>E151*H151</f>
        <v>0</v>
      </c>
      <c r="J151" s="188">
        <f>F151*H151</f>
        <v>0</v>
      </c>
      <c r="K151" s="155">
        <f>I151+J151</f>
        <v>0</v>
      </c>
      <c r="L151" s="126">
        <f t="shared" si="6"/>
        <v>0</v>
      </c>
    </row>
    <row r="152" spans="1:12" ht="12.75" customHeight="1" thickBot="1">
      <c r="A152" s="173"/>
      <c r="B152" s="174"/>
      <c r="C152" s="175"/>
      <c r="D152" s="176"/>
      <c r="E152" s="177"/>
      <c r="F152" s="177"/>
      <c r="G152" s="177"/>
      <c r="H152" s="178"/>
      <c r="I152" s="179"/>
      <c r="J152" s="179"/>
      <c r="K152" s="180"/>
      <c r="L152" s="160">
        <v>1</v>
      </c>
    </row>
    <row r="153" spans="1:12" ht="12.75" customHeight="1" thickBot="1">
      <c r="A153" s="116" t="s">
        <v>58</v>
      </c>
      <c r="B153" s="117" t="s">
        <v>75</v>
      </c>
      <c r="C153" s="118" t="s">
        <v>76</v>
      </c>
      <c r="D153" s="122" t="s">
        <v>61</v>
      </c>
      <c r="E153" s="120"/>
      <c r="F153" s="120"/>
      <c r="G153" s="121"/>
      <c r="H153" s="122"/>
      <c r="I153" s="123">
        <f>SUM(I154:I165)</f>
        <v>17500</v>
      </c>
      <c r="J153" s="124">
        <f>SUM(J154:J165)</f>
        <v>15200</v>
      </c>
      <c r="K153" s="311">
        <f>SUM(K154:K165)</f>
        <v>32700</v>
      </c>
      <c r="L153" s="160">
        <v>1</v>
      </c>
    </row>
    <row r="154" spans="1:12" ht="12.75" customHeight="1">
      <c r="A154" s="202">
        <v>401</v>
      </c>
      <c r="B154" s="203" t="str">
        <f t="shared" si="1"/>
        <v>NZS.D.401</v>
      </c>
      <c r="C154" s="214" t="s">
        <v>98</v>
      </c>
      <c r="D154" s="193" t="s">
        <v>70</v>
      </c>
      <c r="E154" s="371">
        <v>2500</v>
      </c>
      <c r="F154" s="372"/>
      <c r="G154" s="196">
        <f t="shared" ref="G154:G165" si="8">E154+F154</f>
        <v>2500</v>
      </c>
      <c r="H154" s="204">
        <v>1</v>
      </c>
      <c r="I154" s="205">
        <f t="shared" ref="I154:I165" si="9">E154*H154</f>
        <v>2500</v>
      </c>
      <c r="J154" s="206">
        <f t="shared" ref="J154:J165" si="10">F154*H154</f>
        <v>0</v>
      </c>
      <c r="K154" s="207">
        <f t="shared" ref="K154:K165" si="11">I154+J154</f>
        <v>2500</v>
      </c>
      <c r="L154" s="160">
        <f t="shared" ref="L154:L160" si="12">COUNTIF(H154,"&gt;0")</f>
        <v>1</v>
      </c>
    </row>
    <row r="155" spans="1:12" ht="12.75" customHeight="1">
      <c r="A155" s="197">
        <f t="shared" ref="A155:A165" si="13">A154+1</f>
        <v>402</v>
      </c>
      <c r="B155" s="198" t="str">
        <f t="shared" si="1"/>
        <v>NZS.D.402</v>
      </c>
      <c r="C155" s="183" t="s">
        <v>77</v>
      </c>
      <c r="D155" s="199" t="s">
        <v>78</v>
      </c>
      <c r="E155" s="373"/>
      <c r="F155" s="370">
        <v>1000</v>
      </c>
      <c r="G155" s="185">
        <f t="shared" si="8"/>
        <v>1000</v>
      </c>
      <c r="H155" s="186">
        <v>8</v>
      </c>
      <c r="I155" s="187">
        <f t="shared" si="9"/>
        <v>0</v>
      </c>
      <c r="J155" s="188">
        <f t="shared" si="10"/>
        <v>8000</v>
      </c>
      <c r="K155" s="189">
        <f t="shared" si="11"/>
        <v>8000</v>
      </c>
      <c r="L155" s="160">
        <f t="shared" si="12"/>
        <v>1</v>
      </c>
    </row>
    <row r="156" spans="1:12" ht="12.75" customHeight="1">
      <c r="A156" s="197">
        <f t="shared" si="13"/>
        <v>403</v>
      </c>
      <c r="B156" s="198" t="str">
        <f t="shared" si="1"/>
        <v>NZS.D.403</v>
      </c>
      <c r="C156" s="183" t="s">
        <v>99</v>
      </c>
      <c r="D156" s="199" t="s">
        <v>70</v>
      </c>
      <c r="E156" s="373">
        <v>5000</v>
      </c>
      <c r="F156" s="370"/>
      <c r="G156" s="185">
        <f t="shared" si="8"/>
        <v>5000</v>
      </c>
      <c r="H156" s="186">
        <v>1</v>
      </c>
      <c r="I156" s="187">
        <f t="shared" si="9"/>
        <v>5000</v>
      </c>
      <c r="J156" s="188">
        <f t="shared" si="10"/>
        <v>0</v>
      </c>
      <c r="K156" s="189">
        <f t="shared" si="11"/>
        <v>5000</v>
      </c>
      <c r="L156" s="160">
        <f t="shared" si="12"/>
        <v>1</v>
      </c>
    </row>
    <row r="157" spans="1:12" ht="12.75" customHeight="1">
      <c r="A157" s="197">
        <f t="shared" si="13"/>
        <v>404</v>
      </c>
      <c r="B157" s="198" t="str">
        <f t="shared" si="1"/>
        <v>NZS.D.404</v>
      </c>
      <c r="C157" s="183" t="s">
        <v>100</v>
      </c>
      <c r="D157" s="199" t="s">
        <v>70</v>
      </c>
      <c r="E157" s="373">
        <v>10000</v>
      </c>
      <c r="F157" s="370"/>
      <c r="G157" s="185">
        <f t="shared" si="8"/>
        <v>10000</v>
      </c>
      <c r="H157" s="186">
        <v>1</v>
      </c>
      <c r="I157" s="187">
        <f t="shared" si="9"/>
        <v>10000</v>
      </c>
      <c r="J157" s="188">
        <f t="shared" si="10"/>
        <v>0</v>
      </c>
      <c r="K157" s="189">
        <f t="shared" si="11"/>
        <v>10000</v>
      </c>
      <c r="L157" s="160">
        <f t="shared" si="12"/>
        <v>1</v>
      </c>
    </row>
    <row r="158" spans="1:12" ht="12.75" customHeight="1">
      <c r="A158" s="197">
        <f t="shared" si="13"/>
        <v>405</v>
      </c>
      <c r="B158" s="198" t="str">
        <f t="shared" si="1"/>
        <v>NZS.D.405</v>
      </c>
      <c r="C158" s="183" t="s">
        <v>79</v>
      </c>
      <c r="D158" s="199" t="s">
        <v>78</v>
      </c>
      <c r="E158" s="373"/>
      <c r="F158" s="370">
        <v>500</v>
      </c>
      <c r="G158" s="185">
        <f t="shared" ref="G158:G159" si="14">E158+F158</f>
        <v>500</v>
      </c>
      <c r="H158" s="186">
        <v>8</v>
      </c>
      <c r="I158" s="187">
        <f t="shared" si="9"/>
        <v>0</v>
      </c>
      <c r="J158" s="188">
        <f t="shared" si="10"/>
        <v>4000</v>
      </c>
      <c r="K158" s="189">
        <f t="shared" si="11"/>
        <v>4000</v>
      </c>
      <c r="L158" s="160">
        <f t="shared" si="12"/>
        <v>1</v>
      </c>
    </row>
    <row r="159" spans="1:12" ht="12.75" customHeight="1">
      <c r="A159" s="197">
        <f t="shared" si="13"/>
        <v>406</v>
      </c>
      <c r="B159" s="198" t="str">
        <f t="shared" si="1"/>
        <v>NZS.D.406</v>
      </c>
      <c r="C159" s="183" t="s">
        <v>80</v>
      </c>
      <c r="D159" s="199" t="s">
        <v>78</v>
      </c>
      <c r="E159" s="379"/>
      <c r="F159" s="380">
        <v>400</v>
      </c>
      <c r="G159" s="185">
        <f t="shared" si="14"/>
        <v>400</v>
      </c>
      <c r="H159" s="186">
        <v>8</v>
      </c>
      <c r="I159" s="187">
        <f t="shared" si="9"/>
        <v>0</v>
      </c>
      <c r="J159" s="188">
        <f t="shared" si="10"/>
        <v>3200</v>
      </c>
      <c r="K159" s="189">
        <f t="shared" si="11"/>
        <v>3200</v>
      </c>
      <c r="L159" s="160">
        <f>COUNTIF(H159,"&gt;0")</f>
        <v>1</v>
      </c>
    </row>
    <row r="160" spans="1:12" hidden="1">
      <c r="A160" s="291" t="e">
        <f>#REF!+1</f>
        <v>#REF!</v>
      </c>
      <c r="B160" s="292" t="e">
        <f t="shared" si="1"/>
        <v>#REF!</v>
      </c>
      <c r="C160" s="300"/>
      <c r="D160" s="131" t="s">
        <v>78</v>
      </c>
      <c r="E160" s="293"/>
      <c r="F160" s="294"/>
      <c r="G160" s="295">
        <f t="shared" si="8"/>
        <v>0</v>
      </c>
      <c r="H160" s="152"/>
      <c r="I160" s="153">
        <f t="shared" si="9"/>
        <v>0</v>
      </c>
      <c r="J160" s="154">
        <f t="shared" si="10"/>
        <v>0</v>
      </c>
      <c r="K160" s="155">
        <f t="shared" si="11"/>
        <v>0</v>
      </c>
      <c r="L160" s="160">
        <f t="shared" si="12"/>
        <v>0</v>
      </c>
    </row>
    <row r="161" spans="1:12" hidden="1">
      <c r="A161" s="197" t="e">
        <f t="shared" si="13"/>
        <v>#REF!</v>
      </c>
      <c r="B161" s="198" t="e">
        <f t="shared" si="1"/>
        <v>#REF!</v>
      </c>
      <c r="C161" s="183"/>
      <c r="D161" s="199" t="s">
        <v>78</v>
      </c>
      <c r="E161" s="200"/>
      <c r="F161" s="184"/>
      <c r="G161" s="185">
        <f t="shared" si="8"/>
        <v>0</v>
      </c>
      <c r="H161" s="186"/>
      <c r="I161" s="187">
        <f t="shared" si="9"/>
        <v>0</v>
      </c>
      <c r="J161" s="188">
        <f t="shared" si="10"/>
        <v>0</v>
      </c>
      <c r="K161" s="189">
        <f t="shared" si="11"/>
        <v>0</v>
      </c>
      <c r="L161" s="160">
        <f>COUNTIF(H161,"&gt;0")</f>
        <v>0</v>
      </c>
    </row>
    <row r="162" spans="1:12" ht="12.75" hidden="1" customHeight="1">
      <c r="A162" s="197" t="e">
        <f t="shared" si="13"/>
        <v>#REF!</v>
      </c>
      <c r="B162" s="198" t="e">
        <f t="shared" si="1"/>
        <v>#REF!</v>
      </c>
      <c r="C162" s="183"/>
      <c r="D162" s="199" t="s">
        <v>78</v>
      </c>
      <c r="E162" s="200"/>
      <c r="F162" s="184"/>
      <c r="G162" s="185">
        <f t="shared" si="8"/>
        <v>0</v>
      </c>
      <c r="H162" s="186"/>
      <c r="I162" s="187">
        <f t="shared" si="9"/>
        <v>0</v>
      </c>
      <c r="J162" s="188">
        <f t="shared" si="10"/>
        <v>0</v>
      </c>
      <c r="K162" s="189">
        <f t="shared" si="11"/>
        <v>0</v>
      </c>
      <c r="L162" s="160">
        <f>COUNTIF(H162,"&gt;0")</f>
        <v>0</v>
      </c>
    </row>
    <row r="163" spans="1:12" ht="12.75" hidden="1" customHeight="1">
      <c r="A163" s="197" t="e">
        <f t="shared" si="13"/>
        <v>#REF!</v>
      </c>
      <c r="B163" s="198" t="e">
        <f t="shared" si="1"/>
        <v>#REF!</v>
      </c>
      <c r="C163" s="183"/>
      <c r="D163" s="199" t="s">
        <v>70</v>
      </c>
      <c r="E163" s="200"/>
      <c r="F163" s="184"/>
      <c r="G163" s="185">
        <f t="shared" si="8"/>
        <v>0</v>
      </c>
      <c r="H163" s="186"/>
      <c r="I163" s="187">
        <f t="shared" si="9"/>
        <v>0</v>
      </c>
      <c r="J163" s="188">
        <f t="shared" si="10"/>
        <v>0</v>
      </c>
      <c r="K163" s="189">
        <f t="shared" si="11"/>
        <v>0</v>
      </c>
      <c r="L163" s="160">
        <f>COUNTIF(H163,"&gt;0")</f>
        <v>0</v>
      </c>
    </row>
    <row r="164" spans="1:12" ht="12.75" hidden="1" customHeight="1">
      <c r="A164" s="197" t="e">
        <f t="shared" si="13"/>
        <v>#REF!</v>
      </c>
      <c r="B164" s="198" t="e">
        <f t="shared" si="1"/>
        <v>#REF!</v>
      </c>
      <c r="C164" s="208"/>
      <c r="D164" s="199" t="s">
        <v>70</v>
      </c>
      <c r="E164" s="209"/>
      <c r="F164" s="190"/>
      <c r="G164" s="185">
        <f t="shared" si="8"/>
        <v>0</v>
      </c>
      <c r="H164" s="186"/>
      <c r="I164" s="187">
        <f t="shared" si="9"/>
        <v>0</v>
      </c>
      <c r="J164" s="188">
        <f t="shared" si="10"/>
        <v>0</v>
      </c>
      <c r="K164" s="189">
        <f t="shared" si="11"/>
        <v>0</v>
      </c>
      <c r="L164" s="160">
        <f>COUNTIF(H164,"&gt;0")</f>
        <v>0</v>
      </c>
    </row>
    <row r="165" spans="1:12" ht="12.75" hidden="1" customHeight="1">
      <c r="A165" s="197" t="e">
        <f t="shared" si="13"/>
        <v>#REF!</v>
      </c>
      <c r="B165" s="198" t="e">
        <f t="shared" si="1"/>
        <v>#REF!</v>
      </c>
      <c r="C165" s="208"/>
      <c r="D165" s="199" t="s">
        <v>70</v>
      </c>
      <c r="E165" s="209"/>
      <c r="F165" s="190"/>
      <c r="G165" s="133">
        <f t="shared" si="8"/>
        <v>0</v>
      </c>
      <c r="H165" s="210"/>
      <c r="I165" s="211">
        <f t="shared" si="9"/>
        <v>0</v>
      </c>
      <c r="J165" s="212">
        <f t="shared" si="10"/>
        <v>0</v>
      </c>
      <c r="K165" s="213">
        <f t="shared" si="11"/>
        <v>0</v>
      </c>
      <c r="L165" s="160">
        <f>COUNTIF(H165,"&gt;0")</f>
        <v>0</v>
      </c>
    </row>
    <row r="166" spans="1:12" ht="12.75" customHeight="1" thickBot="1">
      <c r="A166" s="173"/>
      <c r="B166" s="174"/>
      <c r="C166" s="175"/>
      <c r="D166" s="176"/>
      <c r="E166" s="177"/>
      <c r="F166" s="177"/>
      <c r="G166" s="177"/>
      <c r="H166" s="178"/>
      <c r="I166" s="179"/>
      <c r="J166" s="179"/>
      <c r="K166" s="180"/>
      <c r="L166" s="160">
        <v>1</v>
      </c>
    </row>
  </sheetData>
  <autoFilter ref="A1:L166">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J4:K4"/>
    <mergeCell ref="A1:C1"/>
    <mergeCell ref="D1:H1"/>
    <mergeCell ref="J1:K1"/>
    <mergeCell ref="D2:H2"/>
    <mergeCell ref="J2:K2"/>
    <mergeCell ref="I7:K7"/>
    <mergeCell ref="A7:A8"/>
    <mergeCell ref="B7:B8"/>
    <mergeCell ref="C7:C8"/>
    <mergeCell ref="D7:D8"/>
    <mergeCell ref="E7:G7"/>
    <mergeCell ref="H7:H8"/>
  </mergeCells>
  <pageMargins left="0.70866141732283472" right="0.70866141732283472" top="0.78740157480314965" bottom="0.78740157480314965" header="0.31496062992125984" footer="0.31496062992125984"/>
  <pageSetup paperSize="9" scale="95" orientation="landscape" r:id="rId1"/>
  <legacyDrawing r:id="rId2"/>
</worksheet>
</file>

<file path=xl/worksheets/sheet5.xml><?xml version="1.0" encoding="utf-8"?>
<worksheet xmlns="http://schemas.openxmlformats.org/spreadsheetml/2006/main" xmlns:r="http://schemas.openxmlformats.org/officeDocument/2006/relationships">
  <sheetPr filterMode="1"/>
  <dimension ref="A1:L161"/>
  <sheetViews>
    <sheetView view="pageBreakPreview" zoomScaleNormal="100" zoomScaleSheetLayoutView="100" workbookViewId="0">
      <pane ySplit="5" topLeftCell="A6" activePane="bottomLeft" state="frozen"/>
      <selection pane="bottomLeft" activeCell="M152" sqref="M152"/>
    </sheetView>
  </sheetViews>
  <sheetFormatPr defaultRowHeight="1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c r="A1" s="359" t="s">
        <v>44</v>
      </c>
      <c r="B1" s="360"/>
      <c r="C1" s="361"/>
      <c r="D1" s="362" t="str">
        <f>Rekapitulace!C3</f>
        <v xml:space="preserve">Rekonstrukce prostor Komerční banky a Přilehlých prostor v 1.NP v objektu Radniční 1148
</v>
      </c>
      <c r="E1" s="363"/>
      <c r="F1" s="363"/>
      <c r="G1" s="363"/>
      <c r="H1" s="363"/>
      <c r="I1" s="83" t="s">
        <v>45</v>
      </c>
      <c r="J1" s="364" t="s">
        <v>162</v>
      </c>
      <c r="K1" s="365"/>
      <c r="L1" s="84">
        <v>1</v>
      </c>
    </row>
    <row r="2" spans="1:12" ht="16.5" thickTop="1" thickBot="1">
      <c r="A2" s="85"/>
      <c r="B2" s="86"/>
      <c r="C2" s="87" t="s">
        <v>46</v>
      </c>
      <c r="D2" s="366" t="str">
        <f>Rekapitulace!C4</f>
        <v>Magistrát města Frýdek-Místek</v>
      </c>
      <c r="E2" s="367"/>
      <c r="F2" s="367"/>
      <c r="G2" s="367"/>
      <c r="H2" s="367"/>
      <c r="I2" s="88" t="s">
        <v>47</v>
      </c>
      <c r="J2" s="368"/>
      <c r="K2" s="369"/>
      <c r="L2" s="89">
        <v>1</v>
      </c>
    </row>
    <row r="3" spans="1:12" ht="16.5" thickTop="1" thickBot="1">
      <c r="A3" s="90"/>
      <c r="B3" s="90"/>
      <c r="C3" s="91"/>
      <c r="D3" s="92"/>
      <c r="E3" s="93"/>
      <c r="F3" s="93"/>
      <c r="G3" s="94"/>
      <c r="H3" s="94"/>
      <c r="I3" s="95"/>
      <c r="J3" s="94"/>
      <c r="K3" s="94"/>
      <c r="L3" s="96">
        <v>1</v>
      </c>
    </row>
    <row r="4" spans="1:12">
      <c r="A4" s="97" t="s">
        <v>48</v>
      </c>
      <c r="B4" s="98"/>
      <c r="C4" s="99"/>
      <c r="D4" s="99"/>
      <c r="E4" s="99"/>
      <c r="F4" s="99"/>
      <c r="G4" s="99"/>
      <c r="H4" s="99"/>
      <c r="I4" s="99"/>
      <c r="J4" s="357">
        <f>J5+K5</f>
        <v>265218</v>
      </c>
      <c r="K4" s="358"/>
      <c r="L4" s="100">
        <v>1</v>
      </c>
    </row>
    <row r="5" spans="1:12">
      <c r="A5" s="101" t="s">
        <v>49</v>
      </c>
      <c r="B5" s="102"/>
      <c r="C5" s="103"/>
      <c r="D5" s="103"/>
      <c r="E5" s="103"/>
      <c r="F5" s="103"/>
      <c r="G5" s="103"/>
      <c r="H5" s="103"/>
      <c r="I5" s="103"/>
      <c r="J5" s="104">
        <f>I9+I101+I135+I148</f>
        <v>182403</v>
      </c>
      <c r="K5" s="105">
        <f>J9+J101+J135+J148</f>
        <v>82815</v>
      </c>
      <c r="L5" s="100">
        <v>1</v>
      </c>
    </row>
    <row r="6" spans="1:12" ht="15.75" thickBot="1">
      <c r="A6" s="106"/>
      <c r="B6" s="106"/>
      <c r="C6" s="107"/>
      <c r="D6" s="107"/>
      <c r="E6" s="107"/>
      <c r="F6" s="107"/>
      <c r="G6" s="107"/>
      <c r="H6" s="108"/>
      <c r="I6" s="108"/>
      <c r="J6" s="108"/>
      <c r="K6" s="108"/>
      <c r="L6" s="109">
        <v>1</v>
      </c>
    </row>
    <row r="7" spans="1:12" ht="12.75" customHeight="1">
      <c r="A7" s="347" t="s">
        <v>50</v>
      </c>
      <c r="B7" s="349" t="s">
        <v>51</v>
      </c>
      <c r="C7" s="349" t="s">
        <v>52</v>
      </c>
      <c r="D7" s="351" t="s">
        <v>53</v>
      </c>
      <c r="E7" s="353" t="s">
        <v>54</v>
      </c>
      <c r="F7" s="354"/>
      <c r="G7" s="354"/>
      <c r="H7" s="355" t="s">
        <v>55</v>
      </c>
      <c r="I7" s="344" t="s">
        <v>56</v>
      </c>
      <c r="J7" s="345"/>
      <c r="K7" s="346"/>
      <c r="L7" s="100">
        <v>1</v>
      </c>
    </row>
    <row r="8" spans="1:12" ht="12.75" customHeight="1" thickBot="1">
      <c r="A8" s="348"/>
      <c r="B8" s="350"/>
      <c r="C8" s="350"/>
      <c r="D8" s="352"/>
      <c r="E8" s="110" t="s">
        <v>43</v>
      </c>
      <c r="F8" s="111" t="s">
        <v>37</v>
      </c>
      <c r="G8" s="112" t="s">
        <v>57</v>
      </c>
      <c r="H8" s="356"/>
      <c r="I8" s="113" t="s">
        <v>43</v>
      </c>
      <c r="J8" s="114" t="s">
        <v>37</v>
      </c>
      <c r="K8" s="115" t="s">
        <v>57</v>
      </c>
      <c r="L8" s="100">
        <v>1</v>
      </c>
    </row>
    <row r="9" spans="1:12" ht="12.75" customHeight="1">
      <c r="A9" s="244" t="s">
        <v>58</v>
      </c>
      <c r="B9" s="245" t="s">
        <v>59</v>
      </c>
      <c r="C9" s="246" t="s">
        <v>60</v>
      </c>
      <c r="D9" s="119" t="s">
        <v>61</v>
      </c>
      <c r="E9" s="247"/>
      <c r="F9" s="247"/>
      <c r="G9" s="248"/>
      <c r="H9" s="119"/>
      <c r="I9" s="249">
        <f>SUM(I10:I98)</f>
        <v>127263</v>
      </c>
      <c r="J9" s="250">
        <f>SUM(J10:J98)</f>
        <v>14200</v>
      </c>
      <c r="K9" s="250">
        <f>SUM(K10:K98)</f>
        <v>141463</v>
      </c>
      <c r="L9" s="126">
        <v>1</v>
      </c>
    </row>
    <row r="10" spans="1:12" ht="34.5" customHeight="1">
      <c r="A10" s="253">
        <v>101</v>
      </c>
      <c r="B10" s="254" t="str">
        <f>CONCATENATE("NZS.D.",A10)</f>
        <v>NZS.D.101</v>
      </c>
      <c r="C10" s="255" t="s">
        <v>224</v>
      </c>
      <c r="D10" s="256" t="s">
        <v>62</v>
      </c>
      <c r="E10" s="374">
        <v>34900</v>
      </c>
      <c r="F10" s="375">
        <v>2000</v>
      </c>
      <c r="G10" s="259">
        <f>E10+F10</f>
        <v>36900</v>
      </c>
      <c r="H10" s="260">
        <v>1</v>
      </c>
      <c r="I10" s="261">
        <f>E10*H10</f>
        <v>34900</v>
      </c>
      <c r="J10" s="262">
        <f>F10*H10</f>
        <v>2000</v>
      </c>
      <c r="K10" s="263">
        <f>I10+J10</f>
        <v>36900</v>
      </c>
      <c r="L10" s="126">
        <f>COUNTIF(H10,"&gt;0")</f>
        <v>1</v>
      </c>
    </row>
    <row r="11" spans="1:12" ht="12.75" hidden="1" customHeight="1">
      <c r="A11" s="197"/>
      <c r="B11" s="198" t="s">
        <v>63</v>
      </c>
      <c r="C11" s="264" t="s">
        <v>222</v>
      </c>
      <c r="D11" s="199"/>
      <c r="E11" s="376"/>
      <c r="F11" s="377"/>
      <c r="G11" s="185"/>
      <c r="H11" s="186"/>
      <c r="I11" s="187"/>
      <c r="J11" s="188"/>
      <c r="K11" s="189"/>
      <c r="L11" s="126"/>
    </row>
    <row r="12" spans="1:12" ht="12.75" customHeight="1">
      <c r="A12" s="197">
        <f>A10+1</f>
        <v>102</v>
      </c>
      <c r="B12" s="198" t="str">
        <f>CONCATENATE("NZS.D.",A12)</f>
        <v>NZS.D.102</v>
      </c>
      <c r="C12" s="267" t="s">
        <v>181</v>
      </c>
      <c r="D12" s="199" t="s">
        <v>62</v>
      </c>
      <c r="E12" s="376">
        <v>1690</v>
      </c>
      <c r="F12" s="377">
        <v>200</v>
      </c>
      <c r="G12" s="185">
        <f>E12+F12</f>
        <v>1890</v>
      </c>
      <c r="H12" s="186">
        <v>2</v>
      </c>
      <c r="I12" s="187">
        <f>E12*H12</f>
        <v>3380</v>
      </c>
      <c r="J12" s="188">
        <f>F12*H12</f>
        <v>400</v>
      </c>
      <c r="K12" s="189">
        <f>I12+J12</f>
        <v>3780</v>
      </c>
      <c r="L12" s="126">
        <f>COUNTIF(H12,"&gt;0")</f>
        <v>1</v>
      </c>
    </row>
    <row r="13" spans="1:12" ht="12.75" hidden="1" customHeight="1">
      <c r="A13" s="197"/>
      <c r="B13" s="198" t="s">
        <v>63</v>
      </c>
      <c r="C13" s="268" t="s">
        <v>182</v>
      </c>
      <c r="D13" s="199"/>
      <c r="E13" s="378"/>
      <c r="F13" s="377"/>
      <c r="G13" s="270"/>
      <c r="H13" s="186"/>
      <c r="I13" s="187"/>
      <c r="J13" s="188"/>
      <c r="K13" s="189"/>
      <c r="L13" s="126"/>
    </row>
    <row r="14" spans="1:12" ht="12.75" customHeight="1">
      <c r="A14" s="197">
        <f>A12+1</f>
        <v>103</v>
      </c>
      <c r="B14" s="198" t="str">
        <f>CONCATENATE("NZS.D.",A14)</f>
        <v>NZS.D.103</v>
      </c>
      <c r="C14" s="267" t="s">
        <v>145</v>
      </c>
      <c r="D14" s="199" t="s">
        <v>62</v>
      </c>
      <c r="E14" s="376">
        <v>1490</v>
      </c>
      <c r="F14" s="377">
        <v>200</v>
      </c>
      <c r="G14" s="185">
        <f>E14+F14</f>
        <v>1690</v>
      </c>
      <c r="H14" s="186">
        <v>19</v>
      </c>
      <c r="I14" s="187">
        <f>E14*H14</f>
        <v>28310</v>
      </c>
      <c r="J14" s="188">
        <f>F14*H14</f>
        <v>3800</v>
      </c>
      <c r="K14" s="189">
        <f>I14+J14</f>
        <v>32110</v>
      </c>
      <c r="L14" s="126">
        <f>COUNTIF(H14,"&gt;0")</f>
        <v>1</v>
      </c>
    </row>
    <row r="15" spans="1:12" ht="12.75" hidden="1" customHeight="1">
      <c r="A15" s="197"/>
      <c r="B15" s="198" t="s">
        <v>63</v>
      </c>
      <c r="C15" s="268" t="s">
        <v>180</v>
      </c>
      <c r="D15" s="199"/>
      <c r="E15" s="378"/>
      <c r="F15" s="377"/>
      <c r="G15" s="270"/>
      <c r="H15" s="186"/>
      <c r="I15" s="187"/>
      <c r="J15" s="188"/>
      <c r="K15" s="189"/>
      <c r="L15" s="126"/>
    </row>
    <row r="16" spans="1:12" ht="12.75" customHeight="1">
      <c r="A16" s="197">
        <f>A14+1</f>
        <v>104</v>
      </c>
      <c r="B16" s="198" t="str">
        <f>CONCATENATE("NZS.D.",A16)</f>
        <v>NZS.D.104</v>
      </c>
      <c r="C16" s="267" t="s">
        <v>146</v>
      </c>
      <c r="D16" s="199" t="s">
        <v>62</v>
      </c>
      <c r="E16" s="376">
        <v>200</v>
      </c>
      <c r="F16" s="377">
        <v>250</v>
      </c>
      <c r="G16" s="185">
        <f>E16+F16</f>
        <v>450</v>
      </c>
      <c r="H16" s="186">
        <v>21</v>
      </c>
      <c r="I16" s="187">
        <f>E16*H16</f>
        <v>4200</v>
      </c>
      <c r="J16" s="188">
        <f>F16*H16</f>
        <v>5250</v>
      </c>
      <c r="K16" s="189">
        <f>I16+J16</f>
        <v>9450</v>
      </c>
      <c r="L16" s="126">
        <f>COUNTIF(H16,"&gt;0")</f>
        <v>1</v>
      </c>
    </row>
    <row r="17" spans="1:12" ht="12.75" hidden="1" customHeight="1">
      <c r="A17" s="197"/>
      <c r="B17" s="198" t="s">
        <v>63</v>
      </c>
      <c r="C17" s="268" t="s">
        <v>183</v>
      </c>
      <c r="D17" s="199"/>
      <c r="E17" s="378"/>
      <c r="F17" s="377"/>
      <c r="G17" s="270"/>
      <c r="H17" s="186"/>
      <c r="I17" s="187"/>
      <c r="J17" s="188"/>
      <c r="K17" s="189"/>
      <c r="L17" s="126"/>
    </row>
    <row r="18" spans="1:12" ht="12.75" customHeight="1">
      <c r="A18" s="197">
        <f>A16+1</f>
        <v>105</v>
      </c>
      <c r="B18" s="198" t="str">
        <f>CONCATENATE("NZS.D.",A18)</f>
        <v>NZS.D.105</v>
      </c>
      <c r="C18" s="267" t="s">
        <v>147</v>
      </c>
      <c r="D18" s="199" t="s">
        <v>62</v>
      </c>
      <c r="E18" s="376">
        <v>1620</v>
      </c>
      <c r="F18" s="377">
        <v>250</v>
      </c>
      <c r="G18" s="185">
        <f>E18+F18</f>
        <v>1870</v>
      </c>
      <c r="H18" s="186">
        <v>3</v>
      </c>
      <c r="I18" s="187">
        <f>E18*H18</f>
        <v>4860</v>
      </c>
      <c r="J18" s="188">
        <f>F18*H18</f>
        <v>750</v>
      </c>
      <c r="K18" s="189">
        <f>I18+J18</f>
        <v>5610</v>
      </c>
      <c r="L18" s="126">
        <f>COUNTIF(H18,"&gt;0")</f>
        <v>1</v>
      </c>
    </row>
    <row r="19" spans="1:12" ht="12.75" hidden="1" customHeight="1">
      <c r="A19" s="197"/>
      <c r="B19" s="198" t="s">
        <v>63</v>
      </c>
      <c r="C19" s="268" t="s">
        <v>184</v>
      </c>
      <c r="D19" s="199"/>
      <c r="E19" s="378"/>
      <c r="F19" s="377"/>
      <c r="G19" s="270"/>
      <c r="H19" s="186"/>
      <c r="I19" s="187"/>
      <c r="J19" s="188"/>
      <c r="K19" s="189"/>
      <c r="L19" s="126"/>
    </row>
    <row r="20" spans="1:12" ht="12.75" customHeight="1">
      <c r="A20" s="197">
        <f>A18+1</f>
        <v>106</v>
      </c>
      <c r="B20" s="198" t="str">
        <f>CONCATENATE("NZS.D.",A20)</f>
        <v>NZS.D.106</v>
      </c>
      <c r="C20" s="267" t="s">
        <v>185</v>
      </c>
      <c r="D20" s="199" t="s">
        <v>62</v>
      </c>
      <c r="E20" s="376">
        <v>9980</v>
      </c>
      <c r="F20" s="377"/>
      <c r="G20" s="185">
        <f>E20+F20</f>
        <v>9980</v>
      </c>
      <c r="H20" s="186">
        <v>1</v>
      </c>
      <c r="I20" s="187">
        <f>E20*H20</f>
        <v>9980</v>
      </c>
      <c r="J20" s="188">
        <f>F20*H20</f>
        <v>0</v>
      </c>
      <c r="K20" s="189">
        <f>I20+J20</f>
        <v>9980</v>
      </c>
      <c r="L20" s="126">
        <f>COUNTIF(H20,"&gt;0")</f>
        <v>1</v>
      </c>
    </row>
    <row r="21" spans="1:12" ht="12.75" hidden="1" customHeight="1">
      <c r="A21" s="197"/>
      <c r="B21" s="198" t="s">
        <v>63</v>
      </c>
      <c r="C21" s="268" t="s">
        <v>186</v>
      </c>
      <c r="D21" s="199"/>
      <c r="E21" s="378"/>
      <c r="F21" s="377"/>
      <c r="G21" s="270"/>
      <c r="H21" s="186"/>
      <c r="I21" s="187"/>
      <c r="J21" s="188"/>
      <c r="K21" s="189"/>
      <c r="L21" s="126"/>
    </row>
    <row r="22" spans="1:12" ht="12.75" customHeight="1">
      <c r="A22" s="197">
        <f>A20+1</f>
        <v>107</v>
      </c>
      <c r="B22" s="198" t="str">
        <f>CONCATENATE("NZS.D.",A22)</f>
        <v>NZS.D.107</v>
      </c>
      <c r="C22" s="267" t="s">
        <v>187</v>
      </c>
      <c r="D22" s="199" t="s">
        <v>62</v>
      </c>
      <c r="E22" s="376">
        <v>9900</v>
      </c>
      <c r="F22" s="377"/>
      <c r="G22" s="185">
        <f>E22+F22</f>
        <v>9900</v>
      </c>
      <c r="H22" s="186">
        <v>1</v>
      </c>
      <c r="I22" s="187">
        <f>E22*H22</f>
        <v>9900</v>
      </c>
      <c r="J22" s="188">
        <f>F22*H22</f>
        <v>0</v>
      </c>
      <c r="K22" s="189">
        <f>I22+J22</f>
        <v>9900</v>
      </c>
      <c r="L22" s="126">
        <f>COUNTIF(H22,"&gt;0")</f>
        <v>1</v>
      </c>
    </row>
    <row r="23" spans="1:12" ht="12.75" hidden="1" customHeight="1">
      <c r="A23" s="197"/>
      <c r="B23" s="198" t="s">
        <v>63</v>
      </c>
      <c r="C23" s="268" t="s">
        <v>188</v>
      </c>
      <c r="D23" s="199"/>
      <c r="E23" s="378"/>
      <c r="F23" s="377"/>
      <c r="G23" s="270"/>
      <c r="H23" s="186"/>
      <c r="I23" s="187"/>
      <c r="J23" s="188"/>
      <c r="K23" s="189"/>
      <c r="L23" s="126"/>
    </row>
    <row r="24" spans="1:12" ht="12.75" customHeight="1">
      <c r="A24" s="197">
        <f>A22+1</f>
        <v>108</v>
      </c>
      <c r="B24" s="198" t="str">
        <f>CONCATENATE("NZS.D.",A24)</f>
        <v>NZS.D.108</v>
      </c>
      <c r="C24" s="267" t="s">
        <v>189</v>
      </c>
      <c r="D24" s="199" t="s">
        <v>62</v>
      </c>
      <c r="E24" s="265">
        <v>8900</v>
      </c>
      <c r="F24" s="266"/>
      <c r="G24" s="185">
        <f>E24+F24</f>
        <v>8900</v>
      </c>
      <c r="H24" s="186">
        <v>1</v>
      </c>
      <c r="I24" s="187">
        <f>E24*H24</f>
        <v>8900</v>
      </c>
      <c r="J24" s="188">
        <f>F24*H24</f>
        <v>0</v>
      </c>
      <c r="K24" s="189">
        <f>I24+J24</f>
        <v>8900</v>
      </c>
      <c r="L24" s="126">
        <f>COUNTIF(H24,"&gt;0")</f>
        <v>1</v>
      </c>
    </row>
    <row r="25" spans="1:12" ht="12.75" hidden="1" customHeight="1">
      <c r="A25" s="197"/>
      <c r="B25" s="198" t="s">
        <v>63</v>
      </c>
      <c r="C25" s="268" t="s">
        <v>190</v>
      </c>
      <c r="D25" s="199"/>
      <c r="E25" s="269"/>
      <c r="F25" s="266"/>
      <c r="G25" s="270"/>
      <c r="H25" s="186"/>
      <c r="I25" s="187"/>
      <c r="J25" s="188"/>
      <c r="K25" s="189"/>
      <c r="L25" s="126"/>
    </row>
    <row r="26" spans="1:12" ht="12.75" customHeight="1">
      <c r="A26" s="197">
        <f>A24+1</f>
        <v>109</v>
      </c>
      <c r="B26" s="198" t="str">
        <f>CONCATENATE("NZS.D.",A26)</f>
        <v>NZS.D.109</v>
      </c>
      <c r="C26" s="267" t="s">
        <v>191</v>
      </c>
      <c r="D26" s="199" t="s">
        <v>62</v>
      </c>
      <c r="E26" s="265">
        <v>9600</v>
      </c>
      <c r="F26" s="266"/>
      <c r="G26" s="185">
        <f>E26+F26</f>
        <v>9600</v>
      </c>
      <c r="H26" s="186">
        <v>1</v>
      </c>
      <c r="I26" s="187">
        <f>E26*H26</f>
        <v>9600</v>
      </c>
      <c r="J26" s="188">
        <f>F26*H26</f>
        <v>0</v>
      </c>
      <c r="K26" s="189">
        <f>I26+J26</f>
        <v>9600</v>
      </c>
      <c r="L26" s="126">
        <f>COUNTIF(H26,"&gt;0")</f>
        <v>1</v>
      </c>
    </row>
    <row r="27" spans="1:12" ht="12.75" hidden="1" customHeight="1">
      <c r="A27" s="197"/>
      <c r="B27" s="198" t="s">
        <v>63</v>
      </c>
      <c r="C27" s="268" t="s">
        <v>192</v>
      </c>
      <c r="D27" s="199"/>
      <c r="E27" s="269"/>
      <c r="F27" s="266"/>
      <c r="G27" s="270"/>
      <c r="H27" s="186"/>
      <c r="I27" s="187"/>
      <c r="J27" s="188"/>
      <c r="K27" s="189"/>
      <c r="L27" s="126"/>
    </row>
    <row r="28" spans="1:12" ht="12.75" customHeight="1">
      <c r="A28" s="197">
        <f>A26+1</f>
        <v>110</v>
      </c>
      <c r="B28" s="198" t="str">
        <f>CONCATENATE("NZS.D.",A28)</f>
        <v>NZS.D.110</v>
      </c>
      <c r="C28" s="267" t="s">
        <v>193</v>
      </c>
      <c r="D28" s="199" t="s">
        <v>62</v>
      </c>
      <c r="E28" s="265">
        <v>1602</v>
      </c>
      <c r="F28" s="266">
        <v>250</v>
      </c>
      <c r="G28" s="185">
        <f>E28+F28</f>
        <v>1852</v>
      </c>
      <c r="H28" s="186">
        <v>5</v>
      </c>
      <c r="I28" s="187">
        <f>E28*H28</f>
        <v>8010</v>
      </c>
      <c r="J28" s="188">
        <f>F28*H28</f>
        <v>1250</v>
      </c>
      <c r="K28" s="189">
        <f>I28+J28</f>
        <v>9260</v>
      </c>
      <c r="L28" s="126">
        <f>COUNTIF(H28,"&gt;0")</f>
        <v>1</v>
      </c>
    </row>
    <row r="29" spans="1:12" ht="12.75" hidden="1" customHeight="1">
      <c r="A29" s="197"/>
      <c r="B29" s="198" t="s">
        <v>63</v>
      </c>
      <c r="C29" s="271" t="s">
        <v>194</v>
      </c>
      <c r="D29" s="199"/>
      <c r="E29" s="269"/>
      <c r="F29" s="266"/>
      <c r="G29" s="270"/>
      <c r="H29" s="186"/>
      <c r="I29" s="187"/>
      <c r="J29" s="188"/>
      <c r="K29" s="189"/>
      <c r="L29" s="126"/>
    </row>
    <row r="30" spans="1:12" ht="12.75" customHeight="1">
      <c r="A30" s="197">
        <f>A28+1</f>
        <v>111</v>
      </c>
      <c r="B30" s="198" t="str">
        <f>CONCATENATE("NZS.D.",A30)</f>
        <v>NZS.D.111</v>
      </c>
      <c r="C30" s="267" t="s">
        <v>195</v>
      </c>
      <c r="D30" s="199" t="s">
        <v>62</v>
      </c>
      <c r="E30" s="265">
        <v>930</v>
      </c>
      <c r="F30" s="266">
        <v>200</v>
      </c>
      <c r="G30" s="185">
        <f>E30+F30</f>
        <v>1130</v>
      </c>
      <c r="H30" s="186">
        <v>2</v>
      </c>
      <c r="I30" s="187">
        <f>E30*H30</f>
        <v>1860</v>
      </c>
      <c r="J30" s="188">
        <f>F30*H30</f>
        <v>400</v>
      </c>
      <c r="K30" s="189">
        <f>I30+J30</f>
        <v>2260</v>
      </c>
      <c r="L30" s="126">
        <f>COUNTIF(H30,"&gt;0")</f>
        <v>1</v>
      </c>
    </row>
    <row r="31" spans="1:12" ht="12.75" hidden="1" customHeight="1">
      <c r="A31" s="197"/>
      <c r="B31" s="198" t="s">
        <v>63</v>
      </c>
      <c r="C31" s="268" t="s">
        <v>196</v>
      </c>
      <c r="D31" s="199"/>
      <c r="E31" s="269"/>
      <c r="F31" s="266"/>
      <c r="G31" s="270"/>
      <c r="H31" s="186"/>
      <c r="I31" s="187"/>
      <c r="J31" s="188"/>
      <c r="K31" s="189"/>
      <c r="L31" s="126"/>
    </row>
    <row r="32" spans="1:12" ht="29.25">
      <c r="A32" s="197">
        <f>A30+1</f>
        <v>112</v>
      </c>
      <c r="B32" s="198" t="str">
        <f>CONCATENATE("NZS.D.",A32)</f>
        <v>NZS.D.112</v>
      </c>
      <c r="C32" s="183" t="s">
        <v>65</v>
      </c>
      <c r="D32" s="199" t="s">
        <v>62</v>
      </c>
      <c r="E32" s="265">
        <v>1699</v>
      </c>
      <c r="F32" s="266">
        <v>100</v>
      </c>
      <c r="G32" s="185">
        <f>E32+F32</f>
        <v>1799</v>
      </c>
      <c r="H32" s="186">
        <v>1</v>
      </c>
      <c r="I32" s="187">
        <f>E32*H32</f>
        <v>1699</v>
      </c>
      <c r="J32" s="188">
        <f>F32*H32</f>
        <v>100</v>
      </c>
      <c r="K32" s="189">
        <f>I32+J32</f>
        <v>1799</v>
      </c>
      <c r="L32" s="126">
        <f>COUNTIF(H32,"&gt;0")</f>
        <v>1</v>
      </c>
    </row>
    <row r="33" spans="1:12" ht="12.75" hidden="1" customHeight="1">
      <c r="A33" s="197"/>
      <c r="B33" s="198" t="s">
        <v>63</v>
      </c>
      <c r="C33" s="271" t="s">
        <v>112</v>
      </c>
      <c r="D33" s="199"/>
      <c r="E33" s="269"/>
      <c r="F33" s="266"/>
      <c r="G33" s="270"/>
      <c r="H33" s="186"/>
      <c r="I33" s="187"/>
      <c r="J33" s="188"/>
      <c r="K33" s="189"/>
      <c r="L33" s="126"/>
    </row>
    <row r="34" spans="1:12" ht="12.75" customHeight="1">
      <c r="A34" s="197">
        <f>A32+1</f>
        <v>113</v>
      </c>
      <c r="B34" s="198" t="str">
        <f>CONCATENATE("NZS.D.",A34)</f>
        <v>NZS.D.113</v>
      </c>
      <c r="C34" s="267" t="s">
        <v>148</v>
      </c>
      <c r="D34" s="199" t="s">
        <v>62</v>
      </c>
      <c r="E34" s="265">
        <v>90</v>
      </c>
      <c r="F34" s="266">
        <v>50</v>
      </c>
      <c r="G34" s="185">
        <f>E34+F34</f>
        <v>140</v>
      </c>
      <c r="H34" s="186">
        <v>1</v>
      </c>
      <c r="I34" s="187">
        <f>E34*H34</f>
        <v>90</v>
      </c>
      <c r="J34" s="188">
        <f>F34*H34</f>
        <v>50</v>
      </c>
      <c r="K34" s="189">
        <f>I34+J34</f>
        <v>140</v>
      </c>
      <c r="L34" s="126">
        <f>COUNTIF(H34,"&gt;0")</f>
        <v>1</v>
      </c>
    </row>
    <row r="35" spans="1:12" ht="12.75" hidden="1" customHeight="1">
      <c r="A35" s="197"/>
      <c r="B35" s="198" t="s">
        <v>63</v>
      </c>
      <c r="C35" s="268"/>
      <c r="D35" s="199"/>
      <c r="E35" s="269"/>
      <c r="F35" s="266"/>
      <c r="G35" s="270"/>
      <c r="H35" s="186"/>
      <c r="I35" s="187"/>
      <c r="J35" s="188"/>
      <c r="K35" s="189"/>
      <c r="L35" s="126"/>
    </row>
    <row r="36" spans="1:12" ht="29.25">
      <c r="A36" s="197">
        <f>A34+1</f>
        <v>114</v>
      </c>
      <c r="B36" s="198" t="str">
        <f>CONCATENATE("NZS.D.",A36)</f>
        <v>NZS.D.114</v>
      </c>
      <c r="C36" s="267" t="s">
        <v>149</v>
      </c>
      <c r="D36" s="199" t="s">
        <v>62</v>
      </c>
      <c r="E36" s="265">
        <v>787</v>
      </c>
      <c r="F36" s="266">
        <v>100</v>
      </c>
      <c r="G36" s="185">
        <f>E36+F36</f>
        <v>887</v>
      </c>
      <c r="H36" s="186">
        <v>2</v>
      </c>
      <c r="I36" s="187">
        <f>E36*H36</f>
        <v>1574</v>
      </c>
      <c r="J36" s="188">
        <f>F36*H36</f>
        <v>200</v>
      </c>
      <c r="K36" s="189">
        <f>I36+J36</f>
        <v>1774</v>
      </c>
      <c r="L36" s="126">
        <f>COUNTIF(H36,"&gt;0")</f>
        <v>1</v>
      </c>
    </row>
    <row r="37" spans="1:12" ht="12.75" hidden="1" customHeight="1">
      <c r="A37" s="197"/>
      <c r="B37" s="198" t="s">
        <v>63</v>
      </c>
      <c r="C37" s="268" t="s">
        <v>150</v>
      </c>
      <c r="D37" s="199"/>
      <c r="E37" s="269"/>
      <c r="F37" s="266"/>
      <c r="G37" s="270"/>
      <c r="H37" s="186"/>
      <c r="I37" s="187"/>
      <c r="J37" s="188"/>
      <c r="K37" s="189"/>
      <c r="L37" s="126"/>
    </row>
    <row r="38" spans="1:12" hidden="1">
      <c r="A38" s="197">
        <f>A36+1</f>
        <v>115</v>
      </c>
      <c r="B38" s="198" t="str">
        <f>CONCATENATE("NZS.D.",A38)</f>
        <v>NZS.D.115</v>
      </c>
      <c r="C38" s="267"/>
      <c r="D38" s="199" t="s">
        <v>62</v>
      </c>
      <c r="E38" s="265"/>
      <c r="F38" s="266"/>
      <c r="G38" s="185">
        <f>E38+F38</f>
        <v>0</v>
      </c>
      <c r="H38" s="186"/>
      <c r="I38" s="187">
        <f>E38*H38</f>
        <v>0</v>
      </c>
      <c r="J38" s="188">
        <f>F38*H38</f>
        <v>0</v>
      </c>
      <c r="K38" s="189">
        <f>I38+J38</f>
        <v>0</v>
      </c>
      <c r="L38" s="126">
        <f>COUNTIF(H38,"&gt;0")</f>
        <v>0</v>
      </c>
    </row>
    <row r="39" spans="1:12" ht="12.75" hidden="1" customHeight="1">
      <c r="A39" s="197"/>
      <c r="B39" s="198" t="s">
        <v>63</v>
      </c>
      <c r="C39" s="268"/>
      <c r="D39" s="199"/>
      <c r="E39" s="269"/>
      <c r="F39" s="266"/>
      <c r="G39" s="270"/>
      <c r="H39" s="186"/>
      <c r="I39" s="187"/>
      <c r="J39" s="188"/>
      <c r="K39" s="189"/>
      <c r="L39" s="126"/>
    </row>
    <row r="40" spans="1:12" hidden="1">
      <c r="A40" s="197">
        <f>A38+1</f>
        <v>116</v>
      </c>
      <c r="B40" s="198" t="str">
        <f>CONCATENATE("NZS.D.",A40)</f>
        <v>NZS.D.116</v>
      </c>
      <c r="C40" s="183"/>
      <c r="D40" s="199" t="s">
        <v>62</v>
      </c>
      <c r="E40" s="265"/>
      <c r="F40" s="266"/>
      <c r="G40" s="185">
        <f>E40+F40</f>
        <v>0</v>
      </c>
      <c r="H40" s="186"/>
      <c r="I40" s="187">
        <f>E40*H40</f>
        <v>0</v>
      </c>
      <c r="J40" s="188">
        <f>F40*H40</f>
        <v>0</v>
      </c>
      <c r="K40" s="189">
        <f>I40+J40</f>
        <v>0</v>
      </c>
      <c r="L40" s="126">
        <f>COUNTIF(H40,"&gt;0")</f>
        <v>0</v>
      </c>
    </row>
    <row r="41" spans="1:12" ht="12.75" hidden="1" customHeight="1">
      <c r="A41" s="197"/>
      <c r="B41" s="198" t="s">
        <v>63</v>
      </c>
      <c r="C41" s="268"/>
      <c r="D41" s="199"/>
      <c r="E41" s="269"/>
      <c r="F41" s="266"/>
      <c r="G41" s="270"/>
      <c r="H41" s="186"/>
      <c r="I41" s="187"/>
      <c r="J41" s="188"/>
      <c r="K41" s="189"/>
      <c r="L41" s="126"/>
    </row>
    <row r="42" spans="1:12" hidden="1">
      <c r="A42" s="197">
        <f>A40+1</f>
        <v>117</v>
      </c>
      <c r="B42" s="198" t="str">
        <f>CONCATENATE("NZS.D.",A42)</f>
        <v>NZS.D.117</v>
      </c>
      <c r="C42" s="267"/>
      <c r="D42" s="199" t="s">
        <v>62</v>
      </c>
      <c r="E42" s="265"/>
      <c r="F42" s="266"/>
      <c r="G42" s="185">
        <f>E42+F42</f>
        <v>0</v>
      </c>
      <c r="H42" s="186"/>
      <c r="I42" s="187">
        <f>E42*H42</f>
        <v>0</v>
      </c>
      <c r="J42" s="188">
        <f>F42*H42</f>
        <v>0</v>
      </c>
      <c r="K42" s="189">
        <f>I42+J42</f>
        <v>0</v>
      </c>
      <c r="L42" s="126">
        <f>COUNTIF(H42,"&gt;0")</f>
        <v>0</v>
      </c>
    </row>
    <row r="43" spans="1:12" ht="12.75" hidden="1" customHeight="1">
      <c r="A43" s="197"/>
      <c r="B43" s="198" t="s">
        <v>63</v>
      </c>
      <c r="C43" s="268"/>
      <c r="D43" s="199"/>
      <c r="E43" s="269"/>
      <c r="F43" s="266"/>
      <c r="G43" s="270"/>
      <c r="H43" s="186"/>
      <c r="I43" s="187"/>
      <c r="J43" s="188"/>
      <c r="K43" s="189"/>
      <c r="L43" s="126"/>
    </row>
    <row r="44" spans="1:12" ht="12.75" hidden="1" customHeight="1">
      <c r="A44" s="197">
        <f>A42+1</f>
        <v>118</v>
      </c>
      <c r="B44" s="198" t="str">
        <f>CONCATENATE("NZS.D.",A44)</f>
        <v>NZS.D.118</v>
      </c>
      <c r="C44" s="267"/>
      <c r="D44" s="199" t="s">
        <v>62</v>
      </c>
      <c r="E44" s="265"/>
      <c r="F44" s="266"/>
      <c r="G44" s="185">
        <f>E44+F44</f>
        <v>0</v>
      </c>
      <c r="H44" s="186"/>
      <c r="I44" s="187">
        <f>E44*H44</f>
        <v>0</v>
      </c>
      <c r="J44" s="188">
        <f>F44*H44</f>
        <v>0</v>
      </c>
      <c r="K44" s="189">
        <f>I44+J44</f>
        <v>0</v>
      </c>
      <c r="L44" s="126">
        <f>COUNTIF(H44,"&gt;0")</f>
        <v>0</v>
      </c>
    </row>
    <row r="45" spans="1:12" ht="12.75" hidden="1" customHeight="1">
      <c r="A45" s="272"/>
      <c r="B45" s="273" t="s">
        <v>63</v>
      </c>
      <c r="C45" s="274"/>
      <c r="D45" s="275"/>
      <c r="E45" s="276"/>
      <c r="F45" s="277"/>
      <c r="G45" s="278"/>
      <c r="H45" s="191"/>
      <c r="I45" s="279"/>
      <c r="J45" s="280"/>
      <c r="K45" s="281"/>
      <c r="L45" s="126"/>
    </row>
    <row r="46" spans="1:12" ht="12.75" hidden="1" customHeight="1">
      <c r="A46" s="128">
        <f>A44+1</f>
        <v>119</v>
      </c>
      <c r="B46" s="251" t="str">
        <f>CONCATENATE("NZS.D.",A46)</f>
        <v>NZS.D.119</v>
      </c>
      <c r="C46" s="139"/>
      <c r="D46" s="181" t="s">
        <v>62</v>
      </c>
      <c r="E46" s="252"/>
      <c r="F46" s="132"/>
      <c r="G46" s="133">
        <f>E46+F46</f>
        <v>0</v>
      </c>
      <c r="H46" s="134"/>
      <c r="I46" s="135">
        <f>E46*H46</f>
        <v>0</v>
      </c>
      <c r="J46" s="136">
        <f>F46*H46</f>
        <v>0</v>
      </c>
      <c r="K46" s="137">
        <f>I46+J46</f>
        <v>0</v>
      </c>
      <c r="L46" s="126">
        <f>COUNTIF(H46,"&gt;0")</f>
        <v>0</v>
      </c>
    </row>
    <row r="47" spans="1:12" ht="12.75" hidden="1" customHeight="1">
      <c r="A47" s="138"/>
      <c r="B47" s="129" t="s">
        <v>63</v>
      </c>
      <c r="C47" s="148"/>
      <c r="D47" s="131"/>
      <c r="E47" s="149"/>
      <c r="F47" s="150"/>
      <c r="G47" s="151"/>
      <c r="H47" s="152"/>
      <c r="I47" s="153"/>
      <c r="J47" s="154"/>
      <c r="K47" s="155"/>
      <c r="L47" s="126"/>
    </row>
    <row r="48" spans="1:12" ht="12.75" hidden="1" customHeight="1">
      <c r="A48" s="138">
        <f>A46+1</f>
        <v>120</v>
      </c>
      <c r="B48" s="129" t="str">
        <f>CONCATENATE("NZS.D.",A48)</f>
        <v>NZS.D.120</v>
      </c>
      <c r="C48" s="139"/>
      <c r="D48" s="140" t="s">
        <v>62</v>
      </c>
      <c r="E48" s="141"/>
      <c r="F48" s="142"/>
      <c r="G48" s="143">
        <f>E48+F48</f>
        <v>0</v>
      </c>
      <c r="H48" s="144"/>
      <c r="I48" s="145">
        <f>E48*H48</f>
        <v>0</v>
      </c>
      <c r="J48" s="146">
        <f>F48*H48</f>
        <v>0</v>
      </c>
      <c r="K48" s="147">
        <f>I48+J48</f>
        <v>0</v>
      </c>
      <c r="L48" s="126">
        <f>COUNTIF(H48,"&gt;0")</f>
        <v>0</v>
      </c>
    </row>
    <row r="49" spans="1:12" ht="12.75" hidden="1" customHeight="1">
      <c r="A49" s="138"/>
      <c r="B49" s="129" t="s">
        <v>63</v>
      </c>
      <c r="C49" s="148"/>
      <c r="D49" s="131"/>
      <c r="E49" s="149"/>
      <c r="F49" s="150"/>
      <c r="G49" s="151"/>
      <c r="H49" s="152"/>
      <c r="I49" s="153"/>
      <c r="J49" s="154"/>
      <c r="K49" s="155"/>
      <c r="L49" s="126"/>
    </row>
    <row r="50" spans="1:12" hidden="1">
      <c r="A50" s="138">
        <f>A48+1</f>
        <v>121</v>
      </c>
      <c r="B50" s="129" t="str">
        <f>CONCATENATE("NZS.D.",A50)</f>
        <v>NZS.D.121</v>
      </c>
      <c r="C50" s="139"/>
      <c r="D50" s="140" t="s">
        <v>62</v>
      </c>
      <c r="E50" s="141"/>
      <c r="F50" s="142"/>
      <c r="G50" s="143">
        <f>E50+F50</f>
        <v>0</v>
      </c>
      <c r="H50" s="144"/>
      <c r="I50" s="145">
        <f>E50*H50</f>
        <v>0</v>
      </c>
      <c r="J50" s="146">
        <f>F50*H50</f>
        <v>0</v>
      </c>
      <c r="K50" s="147">
        <f>I50+J50</f>
        <v>0</v>
      </c>
      <c r="L50" s="126">
        <f>COUNTIF(H50,"&gt;0")</f>
        <v>0</v>
      </c>
    </row>
    <row r="51" spans="1:12" ht="12.75" hidden="1" customHeight="1">
      <c r="A51" s="138"/>
      <c r="B51" s="129" t="s">
        <v>63</v>
      </c>
      <c r="C51" s="148"/>
      <c r="D51" s="131"/>
      <c r="E51" s="149"/>
      <c r="F51" s="150"/>
      <c r="G51" s="151"/>
      <c r="H51" s="152"/>
      <c r="I51" s="153"/>
      <c r="J51" s="154"/>
      <c r="K51" s="155"/>
      <c r="L51" s="126"/>
    </row>
    <row r="52" spans="1:12" hidden="1">
      <c r="A52" s="138">
        <f>A50+1</f>
        <v>122</v>
      </c>
      <c r="B52" s="129" t="str">
        <f>CONCATENATE("NZS.D.",A52)</f>
        <v>NZS.D.122</v>
      </c>
      <c r="C52" s="139"/>
      <c r="D52" s="140" t="s">
        <v>62</v>
      </c>
      <c r="E52" s="141"/>
      <c r="F52" s="142"/>
      <c r="G52" s="143">
        <f>E52+F52</f>
        <v>0</v>
      </c>
      <c r="H52" s="144"/>
      <c r="I52" s="145">
        <f>E52*H52</f>
        <v>0</v>
      </c>
      <c r="J52" s="146">
        <f>F52*H52</f>
        <v>0</v>
      </c>
      <c r="K52" s="147">
        <f>I52+J52</f>
        <v>0</v>
      </c>
      <c r="L52" s="126">
        <f>COUNTIF(H52,"&gt;0")</f>
        <v>0</v>
      </c>
    </row>
    <row r="53" spans="1:12" ht="12.75" hidden="1" customHeight="1">
      <c r="A53" s="138"/>
      <c r="B53" s="129" t="s">
        <v>63</v>
      </c>
      <c r="C53" s="148"/>
      <c r="D53" s="131"/>
      <c r="E53" s="149"/>
      <c r="F53" s="150"/>
      <c r="G53" s="151"/>
      <c r="H53" s="152"/>
      <c r="I53" s="153"/>
      <c r="J53" s="154"/>
      <c r="K53" s="155"/>
      <c r="L53" s="126"/>
    </row>
    <row r="54" spans="1:12" hidden="1">
      <c r="A54" s="138">
        <f>A52+1</f>
        <v>123</v>
      </c>
      <c r="B54" s="129" t="str">
        <f>CONCATENATE("NZS.D.",A54)</f>
        <v>NZS.D.123</v>
      </c>
      <c r="C54" s="241"/>
      <c r="D54" s="140" t="s">
        <v>62</v>
      </c>
      <c r="E54" s="141"/>
      <c r="F54" s="142"/>
      <c r="G54" s="143">
        <f>E54+F54</f>
        <v>0</v>
      </c>
      <c r="H54" s="144"/>
      <c r="I54" s="145">
        <f>E54*H54</f>
        <v>0</v>
      </c>
      <c r="J54" s="146">
        <f>F54*H54</f>
        <v>0</v>
      </c>
      <c r="K54" s="147">
        <f>I54+J54</f>
        <v>0</v>
      </c>
      <c r="L54" s="126">
        <f>COUNTIF(H54,"&gt;0")</f>
        <v>0</v>
      </c>
    </row>
    <row r="55" spans="1:12" ht="12.75" hidden="1" customHeight="1">
      <c r="A55" s="138"/>
      <c r="B55" s="129" t="s">
        <v>63</v>
      </c>
      <c r="C55" s="148"/>
      <c r="D55" s="131"/>
      <c r="E55" s="149"/>
      <c r="F55" s="150"/>
      <c r="G55" s="151"/>
      <c r="H55" s="152"/>
      <c r="I55" s="153"/>
      <c r="J55" s="154"/>
      <c r="K55" s="155"/>
      <c r="L55" s="126"/>
    </row>
    <row r="56" spans="1:12" ht="12.75" hidden="1" customHeight="1">
      <c r="A56" s="138">
        <f>A54+1</f>
        <v>124</v>
      </c>
      <c r="B56" s="129" t="str">
        <f>CONCATENATE("NZS.D.",A56)</f>
        <v>NZS.D.124</v>
      </c>
      <c r="C56" s="139"/>
      <c r="D56" s="140" t="s">
        <v>62</v>
      </c>
      <c r="E56" s="141"/>
      <c r="F56" s="142"/>
      <c r="G56" s="143">
        <f>E56+F56</f>
        <v>0</v>
      </c>
      <c r="H56" s="144"/>
      <c r="I56" s="145">
        <f>E56*H56</f>
        <v>0</v>
      </c>
      <c r="J56" s="146">
        <f>F56*H56</f>
        <v>0</v>
      </c>
      <c r="K56" s="147">
        <f>I56+J56</f>
        <v>0</v>
      </c>
      <c r="L56" s="126">
        <f>COUNTIF(H56,"&gt;0")</f>
        <v>0</v>
      </c>
    </row>
    <row r="57" spans="1:12" ht="12.75" hidden="1" customHeight="1">
      <c r="A57" s="138"/>
      <c r="B57" s="129" t="s">
        <v>63</v>
      </c>
      <c r="C57" s="148"/>
      <c r="D57" s="131"/>
      <c r="E57" s="149"/>
      <c r="F57" s="150"/>
      <c r="G57" s="151"/>
      <c r="H57" s="152"/>
      <c r="I57" s="153"/>
      <c r="J57" s="154"/>
      <c r="K57" s="155"/>
      <c r="L57" s="126"/>
    </row>
    <row r="58" spans="1:12" ht="12.75" hidden="1" customHeight="1">
      <c r="A58" s="138">
        <f>A56+1</f>
        <v>125</v>
      </c>
      <c r="B58" s="129" t="str">
        <f>CONCATENATE("NZS.D.",A58)</f>
        <v>NZS.D.125</v>
      </c>
      <c r="C58" s="139"/>
      <c r="D58" s="140" t="s">
        <v>62</v>
      </c>
      <c r="E58" s="141"/>
      <c r="F58" s="142"/>
      <c r="G58" s="143">
        <f>E58+F58</f>
        <v>0</v>
      </c>
      <c r="H58" s="144"/>
      <c r="I58" s="145">
        <f>E58*H58</f>
        <v>0</v>
      </c>
      <c r="J58" s="146">
        <f>F58*H58</f>
        <v>0</v>
      </c>
      <c r="K58" s="147">
        <f>I58+J58</f>
        <v>0</v>
      </c>
      <c r="L58" s="126">
        <f>COUNTIF(H58,"&gt;0")</f>
        <v>0</v>
      </c>
    </row>
    <row r="59" spans="1:12" ht="12.75" hidden="1" customHeight="1">
      <c r="A59" s="138"/>
      <c r="B59" s="129" t="s">
        <v>63</v>
      </c>
      <c r="C59" s="148"/>
      <c r="D59" s="131"/>
      <c r="E59" s="149"/>
      <c r="F59" s="150"/>
      <c r="G59" s="151"/>
      <c r="H59" s="152"/>
      <c r="I59" s="153"/>
      <c r="J59" s="154"/>
      <c r="K59" s="155"/>
      <c r="L59" s="126"/>
    </row>
    <row r="60" spans="1:12" ht="12.75" hidden="1" customHeight="1">
      <c r="A60" s="138">
        <f>A58+1</f>
        <v>126</v>
      </c>
      <c r="B60" s="129" t="str">
        <f>CONCATENATE("NZS.D.",A60)</f>
        <v>NZS.D.126</v>
      </c>
      <c r="C60" s="139"/>
      <c r="D60" s="140" t="s">
        <v>62</v>
      </c>
      <c r="E60" s="141"/>
      <c r="F60" s="142"/>
      <c r="G60" s="143">
        <f>E60+F60</f>
        <v>0</v>
      </c>
      <c r="H60" s="144"/>
      <c r="I60" s="145">
        <f>E60*H60</f>
        <v>0</v>
      </c>
      <c r="J60" s="146">
        <f>F60*H60</f>
        <v>0</v>
      </c>
      <c r="K60" s="147">
        <f>I60+J60</f>
        <v>0</v>
      </c>
      <c r="L60" s="126">
        <f>COUNTIF(H60,"&gt;0")</f>
        <v>0</v>
      </c>
    </row>
    <row r="61" spans="1:12" ht="12.75" hidden="1" customHeight="1">
      <c r="A61" s="138"/>
      <c r="B61" s="129" t="s">
        <v>63</v>
      </c>
      <c r="C61" s="148"/>
      <c r="D61" s="131"/>
      <c r="E61" s="149"/>
      <c r="F61" s="150"/>
      <c r="G61" s="151"/>
      <c r="H61" s="152"/>
      <c r="I61" s="153"/>
      <c r="J61" s="154"/>
      <c r="K61" s="155"/>
      <c r="L61" s="126"/>
    </row>
    <row r="62" spans="1:12" ht="12.75" hidden="1" customHeight="1">
      <c r="A62" s="138">
        <f>A60+1</f>
        <v>127</v>
      </c>
      <c r="B62" s="129" t="str">
        <f>CONCATENATE("NZS.D.",A62)</f>
        <v>NZS.D.127</v>
      </c>
      <c r="C62" s="139"/>
      <c r="D62" s="140" t="s">
        <v>62</v>
      </c>
      <c r="E62" s="141"/>
      <c r="F62" s="142"/>
      <c r="G62" s="143">
        <f>E62+F62</f>
        <v>0</v>
      </c>
      <c r="H62" s="144"/>
      <c r="I62" s="145">
        <f>E62*H62</f>
        <v>0</v>
      </c>
      <c r="J62" s="146">
        <f>F62*H62</f>
        <v>0</v>
      </c>
      <c r="K62" s="147">
        <f>I62+J62</f>
        <v>0</v>
      </c>
      <c r="L62" s="126">
        <f>COUNTIF(H62,"&gt;0")</f>
        <v>0</v>
      </c>
    </row>
    <row r="63" spans="1:12" ht="12.75" hidden="1" customHeight="1">
      <c r="A63" s="138"/>
      <c r="B63" s="129" t="s">
        <v>63</v>
      </c>
      <c r="C63" s="148"/>
      <c r="D63" s="131"/>
      <c r="E63" s="149"/>
      <c r="F63" s="150"/>
      <c r="G63" s="151"/>
      <c r="H63" s="152"/>
      <c r="I63" s="153"/>
      <c r="J63" s="154"/>
      <c r="K63" s="155"/>
      <c r="L63" s="126"/>
    </row>
    <row r="64" spans="1:12" ht="12.75" hidden="1" customHeight="1">
      <c r="A64" s="138">
        <f>A62+1</f>
        <v>128</v>
      </c>
      <c r="B64" s="129" t="str">
        <f>CONCATENATE("NZS.D.",A64)</f>
        <v>NZS.D.128</v>
      </c>
      <c r="C64" s="139"/>
      <c r="D64" s="140" t="s">
        <v>62</v>
      </c>
      <c r="E64" s="141"/>
      <c r="F64" s="142"/>
      <c r="G64" s="143">
        <f>E64+F64</f>
        <v>0</v>
      </c>
      <c r="H64" s="134"/>
      <c r="I64" s="145">
        <f>E64*H64</f>
        <v>0</v>
      </c>
      <c r="J64" s="146">
        <f>F64*H64</f>
        <v>0</v>
      </c>
      <c r="K64" s="147">
        <f>I64+J64</f>
        <v>0</v>
      </c>
      <c r="L64" s="126">
        <f>COUNTIF(H64,"&gt;0")</f>
        <v>0</v>
      </c>
    </row>
    <row r="65" spans="1:12" ht="12.75" hidden="1" customHeight="1">
      <c r="A65" s="138"/>
      <c r="B65" s="129" t="s">
        <v>63</v>
      </c>
      <c r="C65" s="148"/>
      <c r="D65" s="131"/>
      <c r="E65" s="149"/>
      <c r="F65" s="150"/>
      <c r="G65" s="151"/>
      <c r="H65" s="134"/>
      <c r="I65" s="153"/>
      <c r="J65" s="154"/>
      <c r="K65" s="155"/>
      <c r="L65" s="126"/>
    </row>
    <row r="66" spans="1:12" ht="12.75" hidden="1" customHeight="1">
      <c r="A66" s="138">
        <f>A64+1</f>
        <v>129</v>
      </c>
      <c r="B66" s="129" t="str">
        <f>CONCATENATE("NZS.D.",A66)</f>
        <v>NZS.D.129</v>
      </c>
      <c r="C66" s="139"/>
      <c r="D66" s="140" t="s">
        <v>62</v>
      </c>
      <c r="E66" s="141"/>
      <c r="F66" s="142"/>
      <c r="G66" s="143">
        <f>E66+F66</f>
        <v>0</v>
      </c>
      <c r="H66" s="134"/>
      <c r="I66" s="145">
        <f>E66*H66</f>
        <v>0</v>
      </c>
      <c r="J66" s="146">
        <f>F66*H66</f>
        <v>0</v>
      </c>
      <c r="K66" s="147">
        <f>I66+J66</f>
        <v>0</v>
      </c>
      <c r="L66" s="126">
        <f>COUNTIF(H66,"&gt;0")</f>
        <v>0</v>
      </c>
    </row>
    <row r="67" spans="1:12" ht="12.75" hidden="1" customHeight="1">
      <c r="A67" s="158"/>
      <c r="B67" s="129" t="s">
        <v>63</v>
      </c>
      <c r="C67" s="148"/>
      <c r="D67" s="131"/>
      <c r="E67" s="149"/>
      <c r="F67" s="150"/>
      <c r="G67" s="151"/>
      <c r="H67" s="159"/>
      <c r="I67" s="153"/>
      <c r="J67" s="154"/>
      <c r="K67" s="155"/>
      <c r="L67" s="160"/>
    </row>
    <row r="68" spans="1:12" ht="12.75" hidden="1" customHeight="1">
      <c r="A68" s="138">
        <f>A66+1</f>
        <v>130</v>
      </c>
      <c r="B68" s="129" t="str">
        <f>CONCATENATE("NZS.D.",A68)</f>
        <v>NZS.D.130</v>
      </c>
      <c r="C68" s="139"/>
      <c r="D68" s="140" t="s">
        <v>62</v>
      </c>
      <c r="E68" s="141"/>
      <c r="F68" s="142"/>
      <c r="G68" s="143">
        <f>E68+F68</f>
        <v>0</v>
      </c>
      <c r="H68" s="134"/>
      <c r="I68" s="145">
        <f>E68*H68</f>
        <v>0</v>
      </c>
      <c r="J68" s="146">
        <f>F68*H68</f>
        <v>0</v>
      </c>
      <c r="K68" s="147">
        <f>I68+J68</f>
        <v>0</v>
      </c>
      <c r="L68" s="126">
        <f>COUNTIF(H68,"&gt;0")</f>
        <v>0</v>
      </c>
    </row>
    <row r="69" spans="1:12" ht="12.75" hidden="1" customHeight="1">
      <c r="A69" s="161"/>
      <c r="B69" s="129" t="s">
        <v>63</v>
      </c>
      <c r="C69" s="148"/>
      <c r="D69" s="131"/>
      <c r="E69" s="149"/>
      <c r="F69" s="150"/>
      <c r="G69" s="151"/>
      <c r="H69" s="159"/>
      <c r="I69" s="153"/>
      <c r="J69" s="154"/>
      <c r="K69" s="155"/>
      <c r="L69" s="160"/>
    </row>
    <row r="70" spans="1:12" ht="12.75" hidden="1" customHeight="1">
      <c r="A70" s="138">
        <f>A68+1</f>
        <v>131</v>
      </c>
      <c r="B70" s="129" t="str">
        <f>CONCATENATE("NZS.D.",A70)</f>
        <v>NZS.D.131</v>
      </c>
      <c r="C70" s="139"/>
      <c r="D70" s="140" t="s">
        <v>62</v>
      </c>
      <c r="E70" s="141"/>
      <c r="F70" s="142"/>
      <c r="G70" s="143">
        <f>E70+F70</f>
        <v>0</v>
      </c>
      <c r="H70" s="134"/>
      <c r="I70" s="145">
        <f>E70*H70</f>
        <v>0</v>
      </c>
      <c r="J70" s="146">
        <f>F70*H70</f>
        <v>0</v>
      </c>
      <c r="K70" s="147">
        <f>I70+J70</f>
        <v>0</v>
      </c>
      <c r="L70" s="126">
        <f>COUNTIF(H70,"&gt;0")</f>
        <v>0</v>
      </c>
    </row>
    <row r="71" spans="1:12" ht="12.75" hidden="1" customHeight="1">
      <c r="A71" s="161"/>
      <c r="B71" s="129" t="s">
        <v>63</v>
      </c>
      <c r="C71" s="148"/>
      <c r="D71" s="131"/>
      <c r="E71" s="149"/>
      <c r="F71" s="150"/>
      <c r="G71" s="151"/>
      <c r="H71" s="159"/>
      <c r="I71" s="153"/>
      <c r="J71" s="154"/>
      <c r="K71" s="155"/>
      <c r="L71" s="160"/>
    </row>
    <row r="72" spans="1:12" ht="12.75" hidden="1" customHeight="1">
      <c r="A72" s="138">
        <f>A70+1</f>
        <v>132</v>
      </c>
      <c r="B72" s="129" t="str">
        <f>CONCATENATE("NZS.D.",A72)</f>
        <v>NZS.D.132</v>
      </c>
      <c r="C72" s="139"/>
      <c r="D72" s="140" t="s">
        <v>62</v>
      </c>
      <c r="E72" s="141"/>
      <c r="F72" s="142"/>
      <c r="G72" s="143">
        <f>E72+F72</f>
        <v>0</v>
      </c>
      <c r="H72" s="134"/>
      <c r="I72" s="145">
        <f>E72*H72</f>
        <v>0</v>
      </c>
      <c r="J72" s="146">
        <f>F72*H72</f>
        <v>0</v>
      </c>
      <c r="K72" s="147">
        <f>I72+J72</f>
        <v>0</v>
      </c>
      <c r="L72" s="126">
        <f>COUNTIF(H72,"&gt;0")</f>
        <v>0</v>
      </c>
    </row>
    <row r="73" spans="1:12" ht="12.75" hidden="1" customHeight="1">
      <c r="A73" s="161"/>
      <c r="B73" s="129" t="s">
        <v>63</v>
      </c>
      <c r="C73" s="148"/>
      <c r="D73" s="131"/>
      <c r="E73" s="149"/>
      <c r="F73" s="150"/>
      <c r="G73" s="151"/>
      <c r="H73" s="159"/>
      <c r="I73" s="153"/>
      <c r="J73" s="154"/>
      <c r="K73" s="155"/>
      <c r="L73" s="160"/>
    </row>
    <row r="74" spans="1:12" hidden="1">
      <c r="A74" s="138">
        <f>A72+1</f>
        <v>133</v>
      </c>
      <c r="B74" s="129" t="str">
        <f>CONCATENATE("NZS.D.",A74)</f>
        <v>NZS.D.133</v>
      </c>
      <c r="C74" s="162"/>
      <c r="D74" s="140" t="s">
        <v>62</v>
      </c>
      <c r="E74" s="141"/>
      <c r="F74" s="142"/>
      <c r="G74" s="143">
        <f>E74+F74</f>
        <v>0</v>
      </c>
      <c r="H74" s="134"/>
      <c r="I74" s="145">
        <f>E74*H74</f>
        <v>0</v>
      </c>
      <c r="J74" s="146">
        <f>F74*H74</f>
        <v>0</v>
      </c>
      <c r="K74" s="147">
        <f>I74+J74</f>
        <v>0</v>
      </c>
      <c r="L74" s="126">
        <f>COUNTIF(H74,"&gt;0")</f>
        <v>0</v>
      </c>
    </row>
    <row r="75" spans="1:12" ht="12.75" hidden="1" customHeight="1">
      <c r="A75" s="161"/>
      <c r="B75" s="129" t="s">
        <v>63</v>
      </c>
      <c r="C75" s="148"/>
      <c r="D75" s="131"/>
      <c r="E75" s="149"/>
      <c r="F75" s="150"/>
      <c r="G75" s="151"/>
      <c r="H75" s="159"/>
      <c r="I75" s="153"/>
      <c r="J75" s="154"/>
      <c r="K75" s="155"/>
      <c r="L75" s="160"/>
    </row>
    <row r="76" spans="1:12" hidden="1">
      <c r="A76" s="138">
        <f>A74+1</f>
        <v>134</v>
      </c>
      <c r="B76" s="129" t="str">
        <f>CONCATENATE("NZS.D.",A76)</f>
        <v>NZS.D.134</v>
      </c>
      <c r="C76" s="139"/>
      <c r="D76" s="140" t="s">
        <v>62</v>
      </c>
      <c r="E76" s="141"/>
      <c r="F76" s="142"/>
      <c r="G76" s="143">
        <f>E76+F76</f>
        <v>0</v>
      </c>
      <c r="H76" s="134"/>
      <c r="I76" s="145">
        <f>E76*H76</f>
        <v>0</v>
      </c>
      <c r="J76" s="146">
        <f>F76*H76</f>
        <v>0</v>
      </c>
      <c r="K76" s="147">
        <f>I76+J76</f>
        <v>0</v>
      </c>
      <c r="L76" s="126">
        <f>COUNTIF(H76,"&gt;0")</f>
        <v>0</v>
      </c>
    </row>
    <row r="77" spans="1:12" ht="12.75" hidden="1" customHeight="1">
      <c r="A77" s="161"/>
      <c r="B77" s="129" t="s">
        <v>63</v>
      </c>
      <c r="C77" s="148"/>
      <c r="D77" s="131"/>
      <c r="E77" s="149"/>
      <c r="F77" s="150"/>
      <c r="G77" s="151"/>
      <c r="H77" s="159"/>
      <c r="I77" s="153"/>
      <c r="J77" s="154"/>
      <c r="K77" s="155"/>
      <c r="L77" s="160"/>
    </row>
    <row r="78" spans="1:12" hidden="1">
      <c r="A78" s="138">
        <f>A76+1</f>
        <v>135</v>
      </c>
      <c r="B78" s="129" t="str">
        <f>CONCATENATE("NZS.D.",A78)</f>
        <v>NZS.D.135</v>
      </c>
      <c r="C78" s="139"/>
      <c r="D78" s="140" t="s">
        <v>62</v>
      </c>
      <c r="E78" s="141"/>
      <c r="F78" s="142"/>
      <c r="G78" s="143">
        <f>E78+F78</f>
        <v>0</v>
      </c>
      <c r="H78" s="134"/>
      <c r="I78" s="145">
        <f>E78*H78</f>
        <v>0</v>
      </c>
      <c r="J78" s="146">
        <f>F78*H78</f>
        <v>0</v>
      </c>
      <c r="K78" s="147">
        <f>I78+J78</f>
        <v>0</v>
      </c>
      <c r="L78" s="126">
        <f>COUNTIF(H78,"&gt;0")</f>
        <v>0</v>
      </c>
    </row>
    <row r="79" spans="1:12" ht="12.75" hidden="1" customHeight="1">
      <c r="A79" s="161"/>
      <c r="B79" s="129" t="s">
        <v>63</v>
      </c>
      <c r="C79" s="148"/>
      <c r="D79" s="131"/>
      <c r="E79" s="149"/>
      <c r="F79" s="150"/>
      <c r="G79" s="151"/>
      <c r="H79" s="159"/>
      <c r="I79" s="153"/>
      <c r="J79" s="154"/>
      <c r="K79" s="155"/>
      <c r="L79" s="160"/>
    </row>
    <row r="80" spans="1:12" hidden="1">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c r="A81" s="161"/>
      <c r="B81" s="129" t="s">
        <v>63</v>
      </c>
      <c r="C81" s="148"/>
      <c r="D81" s="131"/>
      <c r="E81" s="149"/>
      <c r="F81" s="150"/>
      <c r="G81" s="151"/>
      <c r="H81" s="159"/>
      <c r="I81" s="153"/>
      <c r="J81" s="154"/>
      <c r="K81" s="155"/>
      <c r="L81" s="160"/>
    </row>
    <row r="82" spans="1:12" ht="12.75" hidden="1" customHeight="1">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c r="A83" s="161"/>
      <c r="B83" s="129" t="s">
        <v>63</v>
      </c>
      <c r="C83" s="148"/>
      <c r="D83" s="131"/>
      <c r="E83" s="164"/>
      <c r="F83" s="165"/>
      <c r="G83" s="165"/>
      <c r="H83" s="159"/>
      <c r="I83" s="166"/>
      <c r="J83" s="136"/>
      <c r="K83" s="167"/>
      <c r="L83" s="160"/>
    </row>
    <row r="84" spans="1:12" ht="12.75" hidden="1" customHeight="1">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c r="A85" s="161"/>
      <c r="B85" s="129" t="s">
        <v>63</v>
      </c>
      <c r="C85" s="148"/>
      <c r="D85" s="131"/>
      <c r="E85" s="164"/>
      <c r="F85" s="165"/>
      <c r="G85" s="165"/>
      <c r="H85" s="159"/>
      <c r="I85" s="166"/>
      <c r="J85" s="136"/>
      <c r="K85" s="167"/>
      <c r="L85" s="160"/>
    </row>
    <row r="86" spans="1:12" ht="12.75" hidden="1" customHeight="1">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c r="A87" s="161"/>
      <c r="B87" s="129" t="s">
        <v>63</v>
      </c>
      <c r="C87" s="148"/>
      <c r="D87" s="131"/>
      <c r="E87" s="164"/>
      <c r="F87" s="165"/>
      <c r="G87" s="165"/>
      <c r="H87" s="159"/>
      <c r="I87" s="166"/>
      <c r="J87" s="136"/>
      <c r="K87" s="167"/>
      <c r="L87" s="160"/>
    </row>
    <row r="88" spans="1:12" ht="12.75" hidden="1" customHeight="1">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c r="A89" s="161"/>
      <c r="B89" s="129" t="s">
        <v>63</v>
      </c>
      <c r="C89" s="148"/>
      <c r="D89" s="131"/>
      <c r="E89" s="164"/>
      <c r="F89" s="165"/>
      <c r="G89" s="165"/>
      <c r="H89" s="159"/>
      <c r="I89" s="166"/>
      <c r="J89" s="136"/>
      <c r="K89" s="167"/>
      <c r="L89" s="160"/>
    </row>
    <row r="90" spans="1:12" ht="12.75" hidden="1" customHeight="1">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c r="A91" s="161"/>
      <c r="B91" s="129" t="s">
        <v>63</v>
      </c>
      <c r="C91" s="148"/>
      <c r="D91" s="131"/>
      <c r="E91" s="164"/>
      <c r="F91" s="165"/>
      <c r="G91" s="165"/>
      <c r="H91" s="159"/>
      <c r="I91" s="166"/>
      <c r="J91" s="136"/>
      <c r="K91" s="167"/>
      <c r="L91" s="160"/>
    </row>
    <row r="92" spans="1:12" ht="12.75" hidden="1" customHeight="1">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c r="A93" s="161"/>
      <c r="B93" s="129" t="s">
        <v>63</v>
      </c>
      <c r="C93" s="148"/>
      <c r="D93" s="131"/>
      <c r="E93" s="164"/>
      <c r="F93" s="165"/>
      <c r="G93" s="165"/>
      <c r="H93" s="159"/>
      <c r="I93" s="166"/>
      <c r="J93" s="136"/>
      <c r="K93" s="167"/>
      <c r="L93" s="160"/>
    </row>
    <row r="94" spans="1:12" ht="12.75" hidden="1" customHeight="1">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c r="A95" s="161"/>
      <c r="B95" s="129" t="s">
        <v>63</v>
      </c>
      <c r="C95" s="148"/>
      <c r="D95" s="131"/>
      <c r="E95" s="164"/>
      <c r="F95" s="165"/>
      <c r="G95" s="165"/>
      <c r="H95" s="159"/>
      <c r="I95" s="166"/>
      <c r="J95" s="136"/>
      <c r="K95" s="167"/>
      <c r="L95" s="160"/>
    </row>
    <row r="96" spans="1:12" ht="12.75" hidden="1" customHeight="1">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c r="A97" s="161"/>
      <c r="B97" s="129" t="s">
        <v>63</v>
      </c>
      <c r="C97" s="148"/>
      <c r="D97" s="131"/>
      <c r="E97" s="164"/>
      <c r="F97" s="165"/>
      <c r="G97" s="165"/>
      <c r="H97" s="159"/>
      <c r="I97" s="166"/>
      <c r="J97" s="136"/>
      <c r="K97" s="167"/>
      <c r="L97" s="160"/>
    </row>
    <row r="98" spans="1:12" ht="12.75" hidden="1" customHeight="1">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c r="A99" s="161"/>
      <c r="B99" s="129" t="s">
        <v>63</v>
      </c>
      <c r="C99" s="148"/>
      <c r="D99" s="131"/>
      <c r="E99" s="168"/>
      <c r="F99" s="169"/>
      <c r="G99" s="169"/>
      <c r="H99" s="170"/>
      <c r="I99" s="171"/>
      <c r="J99" s="136"/>
      <c r="K99" s="172"/>
      <c r="L99" s="160"/>
    </row>
    <row r="100" spans="1:12" ht="12.75" customHeight="1" thickBot="1">
      <c r="A100" s="173"/>
      <c r="B100" s="174"/>
      <c r="C100" s="175"/>
      <c r="D100" s="176"/>
      <c r="E100" s="177"/>
      <c r="F100" s="177"/>
      <c r="G100" s="177"/>
      <c r="H100" s="178"/>
      <c r="I100" s="179"/>
      <c r="J100" s="179"/>
      <c r="K100" s="180"/>
      <c r="L100" s="160">
        <v>1</v>
      </c>
    </row>
    <row r="101" spans="1:12" ht="12.75" customHeight="1" thickBot="1">
      <c r="A101" s="116" t="s">
        <v>58</v>
      </c>
      <c r="B101" s="117" t="s">
        <v>66</v>
      </c>
      <c r="C101" s="118" t="s">
        <v>67</v>
      </c>
      <c r="D101" s="122" t="s">
        <v>61</v>
      </c>
      <c r="E101" s="120"/>
      <c r="F101" s="120"/>
      <c r="G101" s="121"/>
      <c r="H101" s="122"/>
      <c r="I101" s="123">
        <f>SUBTOTAL(9,I102:I132)</f>
        <v>33140</v>
      </c>
      <c r="J101" s="124">
        <f>SUBTOTAL(9,J102:J132)</f>
        <v>21715</v>
      </c>
      <c r="K101" s="125">
        <f>SUBTOTAL(9,K102:K132)</f>
        <v>54855</v>
      </c>
      <c r="L101" s="160">
        <v>1</v>
      </c>
    </row>
    <row r="102" spans="1:12" ht="12.75" customHeight="1">
      <c r="A102" s="202">
        <v>201</v>
      </c>
      <c r="B102" s="192" t="str">
        <f>CONCATENATE("NZS.D.",A102)</f>
        <v>NZS.D.201</v>
      </c>
      <c r="C102" s="283" t="s">
        <v>151</v>
      </c>
      <c r="D102" s="193" t="s">
        <v>64</v>
      </c>
      <c r="E102" s="302">
        <v>26</v>
      </c>
      <c r="F102" s="285">
        <v>35</v>
      </c>
      <c r="G102" s="196">
        <f>E102+F102</f>
        <v>61</v>
      </c>
      <c r="H102" s="204">
        <v>82</v>
      </c>
      <c r="I102" s="205">
        <f>E102*H102</f>
        <v>2132</v>
      </c>
      <c r="J102" s="206">
        <f>F102*H102</f>
        <v>2870</v>
      </c>
      <c r="K102" s="207">
        <f>I102+J102</f>
        <v>5002</v>
      </c>
      <c r="L102" s="126">
        <f>COUNTIF(H102,"&gt;0")</f>
        <v>1</v>
      </c>
    </row>
    <row r="103" spans="1:12" ht="12.75" hidden="1" customHeight="1">
      <c r="A103" s="197"/>
      <c r="B103" s="198" t="s">
        <v>63</v>
      </c>
      <c r="C103" s="303" t="s">
        <v>152</v>
      </c>
      <c r="D103" s="199"/>
      <c r="E103" s="286"/>
      <c r="F103" s="266"/>
      <c r="G103" s="287"/>
      <c r="H103" s="288"/>
      <c r="I103" s="187"/>
      <c r="J103" s="188"/>
      <c r="K103" s="189"/>
      <c r="L103" s="126"/>
    </row>
    <row r="104" spans="1:12">
      <c r="A104" s="197">
        <f>A102+1</f>
        <v>202</v>
      </c>
      <c r="B104" s="198" t="str">
        <f>CONCATENATE("NZS.D.",A104)</f>
        <v>NZS.D.202</v>
      </c>
      <c r="C104" s="267" t="s">
        <v>121</v>
      </c>
      <c r="D104" s="199" t="s">
        <v>70</v>
      </c>
      <c r="E104" s="265">
        <v>5000</v>
      </c>
      <c r="F104" s="266"/>
      <c r="G104" s="270">
        <f>E104+F104</f>
        <v>5000</v>
      </c>
      <c r="H104" s="186">
        <v>1</v>
      </c>
      <c r="I104" s="187">
        <f>E104*H104</f>
        <v>5000</v>
      </c>
      <c r="J104" s="188">
        <f>F104*H104</f>
        <v>0</v>
      </c>
      <c r="K104" s="189">
        <f>I104+J104</f>
        <v>5000</v>
      </c>
      <c r="L104" s="126">
        <f>COUNTIF(H104,"&gt;0")</f>
        <v>1</v>
      </c>
    </row>
    <row r="105" spans="1:12" ht="12.75" hidden="1" customHeight="1">
      <c r="A105" s="289"/>
      <c r="B105" s="198" t="s">
        <v>63</v>
      </c>
      <c r="C105" s="264"/>
      <c r="D105" s="199"/>
      <c r="E105" s="269"/>
      <c r="F105" s="266"/>
      <c r="G105" s="270"/>
      <c r="H105" s="186"/>
      <c r="I105" s="187"/>
      <c r="J105" s="188"/>
      <c r="K105" s="189"/>
      <c r="L105" s="160"/>
    </row>
    <row r="106" spans="1:12" ht="12.75" customHeight="1">
      <c r="A106" s="197">
        <f>A104+1</f>
        <v>203</v>
      </c>
      <c r="B106" s="198" t="str">
        <f>CONCATENATE("NZS.D.",A106)</f>
        <v>NZS.D.203</v>
      </c>
      <c r="C106" s="267" t="s">
        <v>92</v>
      </c>
      <c r="D106" s="199" t="s">
        <v>64</v>
      </c>
      <c r="E106" s="265">
        <v>6</v>
      </c>
      <c r="F106" s="266">
        <v>35</v>
      </c>
      <c r="G106" s="270">
        <f>E106+F106</f>
        <v>41</v>
      </c>
      <c r="H106" s="186">
        <v>5</v>
      </c>
      <c r="I106" s="187">
        <f>E106*H106</f>
        <v>30</v>
      </c>
      <c r="J106" s="188">
        <f>F106*H106</f>
        <v>175</v>
      </c>
      <c r="K106" s="189">
        <f>I106+J106</f>
        <v>205</v>
      </c>
      <c r="L106" s="126">
        <f>COUNTIF(H106,"&gt;0")</f>
        <v>1</v>
      </c>
    </row>
    <row r="107" spans="1:12" ht="12.75" hidden="1" customHeight="1">
      <c r="A107" s="289"/>
      <c r="B107" s="198" t="s">
        <v>63</v>
      </c>
      <c r="C107" s="264" t="s">
        <v>131</v>
      </c>
      <c r="D107" s="199"/>
      <c r="E107" s="269"/>
      <c r="F107" s="266"/>
      <c r="G107" s="270"/>
      <c r="H107" s="186"/>
      <c r="I107" s="187"/>
      <c r="J107" s="188"/>
      <c r="K107" s="189"/>
      <c r="L107" s="160"/>
    </row>
    <row r="108" spans="1:12" ht="12.75" customHeight="1">
      <c r="A108" s="197">
        <f>A106+1</f>
        <v>204</v>
      </c>
      <c r="B108" s="198" t="str">
        <f>CONCATENATE("NZS.D.",A108)</f>
        <v>NZS.D.204</v>
      </c>
      <c r="C108" s="267" t="s">
        <v>153</v>
      </c>
      <c r="D108" s="199" t="s">
        <v>64</v>
      </c>
      <c r="E108" s="265">
        <v>9</v>
      </c>
      <c r="F108" s="266">
        <v>35</v>
      </c>
      <c r="G108" s="270">
        <f>E108+F108</f>
        <v>44</v>
      </c>
      <c r="H108" s="186">
        <v>100</v>
      </c>
      <c r="I108" s="187">
        <f>E108*H108</f>
        <v>900</v>
      </c>
      <c r="J108" s="188">
        <f>F108*H108</f>
        <v>3500</v>
      </c>
      <c r="K108" s="189">
        <f>I108+J108</f>
        <v>4400</v>
      </c>
      <c r="L108" s="126">
        <f>COUNTIF(H108,"&gt;0")</f>
        <v>1</v>
      </c>
    </row>
    <row r="109" spans="1:12" ht="12.75" hidden="1" customHeight="1">
      <c r="A109" s="289"/>
      <c r="B109" s="198" t="s">
        <v>63</v>
      </c>
      <c r="C109" s="264" t="s">
        <v>154</v>
      </c>
      <c r="D109" s="199"/>
      <c r="E109" s="269"/>
      <c r="F109" s="266"/>
      <c r="G109" s="270"/>
      <c r="H109" s="186"/>
      <c r="I109" s="187"/>
      <c r="J109" s="188"/>
      <c r="K109" s="189"/>
      <c r="L109" s="160"/>
    </row>
    <row r="110" spans="1:12" ht="12.75" customHeight="1">
      <c r="A110" s="197">
        <f>A108+1</f>
        <v>205</v>
      </c>
      <c r="B110" s="198" t="str">
        <f>CONCATENATE("NZS.D.",A110)</f>
        <v>NZS.D.205</v>
      </c>
      <c r="C110" s="267" t="s">
        <v>69</v>
      </c>
      <c r="D110" s="199" t="s">
        <v>64</v>
      </c>
      <c r="E110" s="265">
        <v>99</v>
      </c>
      <c r="F110" s="266">
        <v>35</v>
      </c>
      <c r="G110" s="270">
        <f>E110+F110</f>
        <v>134</v>
      </c>
      <c r="H110" s="186">
        <v>200</v>
      </c>
      <c r="I110" s="187">
        <f>E110*H110</f>
        <v>19800</v>
      </c>
      <c r="J110" s="188">
        <f>F110*H110</f>
        <v>7000</v>
      </c>
      <c r="K110" s="189">
        <f>I110+J110</f>
        <v>26800</v>
      </c>
      <c r="L110" s="126">
        <f>COUNTIF(H110,"&gt;0")</f>
        <v>1</v>
      </c>
    </row>
    <row r="111" spans="1:12" ht="12.75" hidden="1" customHeight="1">
      <c r="A111" s="289"/>
      <c r="B111" s="198" t="s">
        <v>63</v>
      </c>
      <c r="C111" s="264" t="s">
        <v>132</v>
      </c>
      <c r="D111" s="199"/>
      <c r="E111" s="269"/>
      <c r="F111" s="266"/>
      <c r="G111" s="270"/>
      <c r="H111" s="186"/>
      <c r="I111" s="187"/>
      <c r="J111" s="188"/>
      <c r="K111" s="189"/>
      <c r="L111" s="160"/>
    </row>
    <row r="112" spans="1:12" ht="12.75" customHeight="1">
      <c r="A112" s="197">
        <f>A110+1</f>
        <v>206</v>
      </c>
      <c r="B112" s="198" t="str">
        <f>CONCATENATE("NZS.D.",A112)</f>
        <v>NZS.D.206</v>
      </c>
      <c r="C112" s="267" t="s">
        <v>155</v>
      </c>
      <c r="D112" s="199" t="s">
        <v>64</v>
      </c>
      <c r="E112" s="265">
        <v>28.4</v>
      </c>
      <c r="F112" s="266">
        <v>35</v>
      </c>
      <c r="G112" s="270">
        <f>E112+F112</f>
        <v>63.4</v>
      </c>
      <c r="H112" s="186">
        <v>20</v>
      </c>
      <c r="I112" s="187">
        <f>E112*H112</f>
        <v>568</v>
      </c>
      <c r="J112" s="188">
        <f>F112*H112</f>
        <v>700</v>
      </c>
      <c r="K112" s="189">
        <f>I112+J112</f>
        <v>1268</v>
      </c>
      <c r="L112" s="126">
        <f>COUNTIF(H112,"&gt;0")</f>
        <v>1</v>
      </c>
    </row>
    <row r="113" spans="1:12" ht="12.75" hidden="1" customHeight="1">
      <c r="A113" s="289"/>
      <c r="B113" s="198" t="s">
        <v>63</v>
      </c>
      <c r="C113" s="264" t="s">
        <v>156</v>
      </c>
      <c r="D113" s="199"/>
      <c r="E113" s="269"/>
      <c r="F113" s="266"/>
      <c r="G113" s="270"/>
      <c r="H113" s="186"/>
      <c r="I113" s="187"/>
      <c r="J113" s="188"/>
      <c r="K113" s="189"/>
      <c r="L113" s="160"/>
    </row>
    <row r="114" spans="1:12" ht="12.75" customHeight="1">
      <c r="A114" s="197">
        <f>A112+1</f>
        <v>207</v>
      </c>
      <c r="B114" s="198" t="str">
        <f>CONCATENATE("NZS.D.",A114)</f>
        <v>NZS.D.207</v>
      </c>
      <c r="C114" s="267" t="s">
        <v>197</v>
      </c>
      <c r="D114" s="199" t="s">
        <v>64</v>
      </c>
      <c r="E114" s="265">
        <v>6</v>
      </c>
      <c r="F114" s="266">
        <v>35</v>
      </c>
      <c r="G114" s="270">
        <f>E114+F114</f>
        <v>41</v>
      </c>
      <c r="H114" s="186">
        <v>210</v>
      </c>
      <c r="I114" s="187">
        <f>E114*H114</f>
        <v>1260</v>
      </c>
      <c r="J114" s="188">
        <f>F114*H114</f>
        <v>7350</v>
      </c>
      <c r="K114" s="189">
        <f>I114+J114</f>
        <v>8610</v>
      </c>
      <c r="L114" s="126">
        <f>COUNTIF(H114,"&gt;0")</f>
        <v>1</v>
      </c>
    </row>
    <row r="115" spans="1:12" ht="12.75" hidden="1" customHeight="1">
      <c r="A115" s="289"/>
      <c r="B115" s="198" t="s">
        <v>63</v>
      </c>
      <c r="C115" s="264" t="s">
        <v>157</v>
      </c>
      <c r="D115" s="199"/>
      <c r="E115" s="269"/>
      <c r="F115" s="266"/>
      <c r="G115" s="270"/>
      <c r="H115" s="186"/>
      <c r="I115" s="187"/>
      <c r="J115" s="188"/>
      <c r="K115" s="189"/>
      <c r="L115" s="160"/>
    </row>
    <row r="116" spans="1:12" ht="12.75" customHeight="1">
      <c r="A116" s="197">
        <f>A114+1</f>
        <v>208</v>
      </c>
      <c r="B116" s="198" t="str">
        <f>CONCATENATE("NZS.D.",A116)</f>
        <v>NZS.D.208</v>
      </c>
      <c r="C116" s="267" t="s">
        <v>158</v>
      </c>
      <c r="D116" s="199" t="s">
        <v>62</v>
      </c>
      <c r="E116" s="265">
        <v>10.5</v>
      </c>
      <c r="F116" s="266"/>
      <c r="G116" s="270">
        <f>E116+F116</f>
        <v>10.5</v>
      </c>
      <c r="H116" s="186">
        <v>100</v>
      </c>
      <c r="I116" s="187">
        <f>E116*H116</f>
        <v>1050</v>
      </c>
      <c r="J116" s="188">
        <f>F116*H116</f>
        <v>0</v>
      </c>
      <c r="K116" s="189">
        <f>I116+J116</f>
        <v>1050</v>
      </c>
      <c r="L116" s="126">
        <f>COUNTIF(H116,"&gt;0")</f>
        <v>1</v>
      </c>
    </row>
    <row r="117" spans="1:12" ht="12.75" hidden="1" customHeight="1">
      <c r="A117" s="289"/>
      <c r="B117" s="198" t="s">
        <v>63</v>
      </c>
      <c r="C117" s="264"/>
      <c r="D117" s="199"/>
      <c r="E117" s="269"/>
      <c r="F117" s="266"/>
      <c r="G117" s="270"/>
      <c r="H117" s="186"/>
      <c r="I117" s="187"/>
      <c r="J117" s="188"/>
      <c r="K117" s="189"/>
      <c r="L117" s="160"/>
    </row>
    <row r="118" spans="1:12" ht="12.75" customHeight="1">
      <c r="A118" s="197">
        <f>A116+1</f>
        <v>209</v>
      </c>
      <c r="B118" s="198" t="str">
        <f>CONCATENATE("NZS.D.",A118)</f>
        <v>NZS.D.209</v>
      </c>
      <c r="C118" s="267" t="s">
        <v>159</v>
      </c>
      <c r="D118" s="199" t="s">
        <v>62</v>
      </c>
      <c r="E118" s="265">
        <v>600</v>
      </c>
      <c r="F118" s="266">
        <v>30</v>
      </c>
      <c r="G118" s="270">
        <f>E118+F118</f>
        <v>630</v>
      </c>
      <c r="H118" s="186">
        <v>4</v>
      </c>
      <c r="I118" s="187">
        <f>E118*H118</f>
        <v>2400</v>
      </c>
      <c r="J118" s="188">
        <f>F118*H118</f>
        <v>120</v>
      </c>
      <c r="K118" s="189">
        <f>I118+J118</f>
        <v>2520</v>
      </c>
      <c r="L118" s="126">
        <f>COUNTIF(H118,"&gt;0")</f>
        <v>1</v>
      </c>
    </row>
    <row r="119" spans="1:12" ht="12.75" hidden="1" customHeight="1">
      <c r="A119" s="290"/>
      <c r="B119" s="273" t="s">
        <v>63</v>
      </c>
      <c r="C119" s="274" t="s">
        <v>160</v>
      </c>
      <c r="D119" s="275"/>
      <c r="E119" s="276"/>
      <c r="F119" s="277"/>
      <c r="G119" s="278"/>
      <c r="H119" s="308"/>
      <c r="I119" s="279"/>
      <c r="J119" s="280"/>
      <c r="K119" s="281"/>
      <c r="L119" s="160"/>
    </row>
    <row r="120" spans="1:12" ht="12.75" hidden="1" customHeight="1">
      <c r="A120" s="128">
        <f>A118+1</f>
        <v>210</v>
      </c>
      <c r="B120" s="251" t="str">
        <f>CONCATENATE("NZS.D.",A120)</f>
        <v>NZS.D.210</v>
      </c>
      <c r="C120" s="162"/>
      <c r="D120" s="181" t="s">
        <v>62</v>
      </c>
      <c r="E120" s="252"/>
      <c r="F120" s="190"/>
      <c r="G120" s="282">
        <f>E120+F120</f>
        <v>0</v>
      </c>
      <c r="H120" s="134"/>
      <c r="I120" s="135">
        <f>E120*H120</f>
        <v>0</v>
      </c>
      <c r="J120" s="136">
        <f>F120*H120</f>
        <v>0</v>
      </c>
      <c r="K120" s="137">
        <f>I120+J120</f>
        <v>0</v>
      </c>
      <c r="L120" s="126">
        <f>COUNTIF(H120,"&gt;0")</f>
        <v>0</v>
      </c>
    </row>
    <row r="121" spans="1:12" ht="12.75" hidden="1" customHeight="1">
      <c r="A121" s="158"/>
      <c r="B121" s="129" t="s">
        <v>63</v>
      </c>
      <c r="C121" s="156"/>
      <c r="D121" s="131"/>
      <c r="E121" s="149"/>
      <c r="F121" s="165"/>
      <c r="G121" s="151"/>
      <c r="H121" s="159"/>
      <c r="I121" s="153"/>
      <c r="J121" s="154"/>
      <c r="K121" s="155"/>
      <c r="L121" s="160"/>
    </row>
    <row r="122" spans="1:12" ht="12.75" hidden="1" customHeight="1">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c r="A123" s="158"/>
      <c r="B123" s="129" t="s">
        <v>63</v>
      </c>
      <c r="C123" s="156"/>
      <c r="D123" s="131"/>
      <c r="E123" s="149"/>
      <c r="F123" s="165"/>
      <c r="G123" s="151"/>
      <c r="H123" s="159"/>
      <c r="I123" s="153"/>
      <c r="J123" s="154"/>
      <c r="K123" s="155"/>
      <c r="L123" s="160"/>
    </row>
    <row r="124" spans="1:12" ht="12.75" hidden="1" customHeight="1">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c r="A125" s="158"/>
      <c r="B125" s="129" t="s">
        <v>63</v>
      </c>
      <c r="C125" s="156"/>
      <c r="D125" s="131"/>
      <c r="E125" s="149"/>
      <c r="F125" s="165"/>
      <c r="G125" s="151"/>
      <c r="H125" s="152"/>
      <c r="I125" s="153"/>
      <c r="J125" s="154"/>
      <c r="K125" s="155"/>
      <c r="L125" s="160"/>
    </row>
    <row r="126" spans="1:12" ht="12.75" hidden="1" customHeight="1">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c r="A127" s="158"/>
      <c r="B127" s="129" t="s">
        <v>63</v>
      </c>
      <c r="C127" s="148"/>
      <c r="D127" s="131"/>
      <c r="E127" s="149"/>
      <c r="F127" s="150"/>
      <c r="G127" s="151"/>
      <c r="H127" s="152"/>
      <c r="I127" s="153"/>
      <c r="J127" s="154"/>
      <c r="K127" s="155"/>
      <c r="L127" s="160"/>
    </row>
    <row r="128" spans="1:12" ht="12.75" hidden="1" customHeight="1">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c r="A129" s="158"/>
      <c r="B129" s="129" t="s">
        <v>63</v>
      </c>
      <c r="C129" s="148"/>
      <c r="D129" s="131"/>
      <c r="E129" s="149"/>
      <c r="F129" s="150"/>
      <c r="G129" s="151"/>
      <c r="H129" s="152"/>
      <c r="I129" s="153"/>
      <c r="J129" s="154"/>
      <c r="K129" s="155"/>
      <c r="L129" s="160"/>
    </row>
    <row r="130" spans="1:12" ht="12.75" hidden="1" customHeight="1">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c r="A131" s="138"/>
      <c r="B131" s="129" t="s">
        <v>63</v>
      </c>
      <c r="C131" s="148"/>
      <c r="D131" s="131"/>
      <c r="E131" s="149"/>
      <c r="F131" s="132"/>
      <c r="G131" s="133"/>
      <c r="H131" s="152"/>
      <c r="I131" s="135"/>
      <c r="J131" s="136"/>
      <c r="K131" s="137"/>
      <c r="L131" s="126"/>
    </row>
    <row r="132" spans="1:12" ht="12.75" hidden="1" customHeight="1">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c r="A133" s="138"/>
      <c r="B133" s="129" t="s">
        <v>63</v>
      </c>
      <c r="C133" s="162"/>
      <c r="D133" s="131"/>
      <c r="E133" s="149"/>
      <c r="F133" s="190"/>
      <c r="G133" s="133"/>
      <c r="H133" s="191"/>
      <c r="I133" s="135"/>
      <c r="J133" s="136"/>
      <c r="K133" s="137"/>
      <c r="L133" s="126">
        <f>COUNTIF(H133,"&gt;0")</f>
        <v>0</v>
      </c>
    </row>
    <row r="134" spans="1:12" ht="12.75" customHeight="1" thickBot="1">
      <c r="A134" s="173"/>
      <c r="B134" s="174"/>
      <c r="C134" s="175"/>
      <c r="D134" s="176"/>
      <c r="E134" s="177"/>
      <c r="F134" s="177"/>
      <c r="G134" s="177"/>
      <c r="H134" s="178"/>
      <c r="I134" s="179"/>
      <c r="J134" s="179"/>
      <c r="K134" s="180"/>
      <c r="L134" s="160">
        <v>1</v>
      </c>
    </row>
    <row r="135" spans="1:12" ht="12.75" customHeight="1" thickBot="1">
      <c r="A135" s="116" t="s">
        <v>58</v>
      </c>
      <c r="B135" s="117" t="s">
        <v>71</v>
      </c>
      <c r="C135" s="118" t="s">
        <v>72</v>
      </c>
      <c r="D135" s="122" t="s">
        <v>61</v>
      </c>
      <c r="E135" s="120"/>
      <c r="F135" s="120"/>
      <c r="G135" s="121"/>
      <c r="H135" s="122"/>
      <c r="I135" s="123">
        <f>SUM(I136:I146)</f>
        <v>12000</v>
      </c>
      <c r="J135" s="124">
        <f>SUM(J136:J146)</f>
        <v>22500</v>
      </c>
      <c r="K135" s="311">
        <f>SUM(K136:K146)</f>
        <v>34500</v>
      </c>
      <c r="L135" s="160">
        <v>1</v>
      </c>
    </row>
    <row r="136" spans="1:12" ht="12.75" customHeight="1">
      <c r="A136" s="202">
        <v>301</v>
      </c>
      <c r="B136" s="192" t="str">
        <f t="shared" ref="B136:B160" si="0">CONCATENATE("NZS.D.",A136)</f>
        <v>NZS.D.301</v>
      </c>
      <c r="C136" s="214" t="s">
        <v>94</v>
      </c>
      <c r="D136" s="193" t="s">
        <v>78</v>
      </c>
      <c r="E136" s="382"/>
      <c r="F136" s="383">
        <v>250</v>
      </c>
      <c r="G136" s="196">
        <f t="shared" ref="G136:G139" si="1">E136+F136</f>
        <v>250</v>
      </c>
      <c r="H136" s="204">
        <v>24</v>
      </c>
      <c r="I136" s="205">
        <f t="shared" ref="I136:I141" si="2">E136*H136</f>
        <v>0</v>
      </c>
      <c r="J136" s="206">
        <f t="shared" ref="J136:J141" si="3">F136*H136</f>
        <v>6000</v>
      </c>
      <c r="K136" s="207">
        <f t="shared" ref="K136:K141" si="4">I136+J136</f>
        <v>6000</v>
      </c>
      <c r="L136" s="126">
        <f t="shared" ref="L136:L146" si="5">COUNTIF(H136,"&gt;0")</f>
        <v>1</v>
      </c>
    </row>
    <row r="137" spans="1:12" ht="12.75" customHeight="1">
      <c r="A137" s="197">
        <f t="shared" ref="A137:A146" si="6">A136+1</f>
        <v>302</v>
      </c>
      <c r="B137" s="198" t="str">
        <f t="shared" si="0"/>
        <v>NZS.D.302</v>
      </c>
      <c r="C137" s="183" t="s">
        <v>73</v>
      </c>
      <c r="D137" s="199" t="s">
        <v>62</v>
      </c>
      <c r="E137" s="384"/>
      <c r="F137" s="381">
        <v>200</v>
      </c>
      <c r="G137" s="185">
        <f t="shared" si="1"/>
        <v>200</v>
      </c>
      <c r="H137" s="186">
        <v>17</v>
      </c>
      <c r="I137" s="187">
        <f t="shared" si="2"/>
        <v>0</v>
      </c>
      <c r="J137" s="188">
        <f t="shared" si="3"/>
        <v>3400</v>
      </c>
      <c r="K137" s="189">
        <f t="shared" si="4"/>
        <v>3400</v>
      </c>
      <c r="L137" s="126">
        <f t="shared" si="5"/>
        <v>1</v>
      </c>
    </row>
    <row r="138" spans="1:12" ht="12.75" customHeight="1">
      <c r="A138" s="197">
        <f t="shared" si="6"/>
        <v>303</v>
      </c>
      <c r="B138" s="198" t="str">
        <f t="shared" si="0"/>
        <v>NZS.D.303</v>
      </c>
      <c r="C138" s="183" t="s">
        <v>74</v>
      </c>
      <c r="D138" s="199" t="s">
        <v>62</v>
      </c>
      <c r="E138" s="384">
        <v>800</v>
      </c>
      <c r="F138" s="381">
        <v>500</v>
      </c>
      <c r="G138" s="185">
        <f t="shared" si="1"/>
        <v>1300</v>
      </c>
      <c r="H138" s="186">
        <v>15</v>
      </c>
      <c r="I138" s="187">
        <f t="shared" si="2"/>
        <v>12000</v>
      </c>
      <c r="J138" s="188">
        <f t="shared" si="3"/>
        <v>7500</v>
      </c>
      <c r="K138" s="189">
        <f t="shared" si="4"/>
        <v>19500</v>
      </c>
      <c r="L138" s="126">
        <f t="shared" si="5"/>
        <v>1</v>
      </c>
    </row>
    <row r="139" spans="1:12" ht="12.75" customHeight="1">
      <c r="A139" s="197">
        <f t="shared" si="6"/>
        <v>304</v>
      </c>
      <c r="B139" s="198" t="str">
        <f t="shared" si="0"/>
        <v>NZS.D.304</v>
      </c>
      <c r="C139" s="267" t="s">
        <v>95</v>
      </c>
      <c r="D139" s="199" t="s">
        <v>78</v>
      </c>
      <c r="E139" s="384"/>
      <c r="F139" s="381">
        <v>800</v>
      </c>
      <c r="G139" s="185">
        <f t="shared" si="1"/>
        <v>800</v>
      </c>
      <c r="H139" s="186">
        <v>3</v>
      </c>
      <c r="I139" s="187">
        <f t="shared" si="2"/>
        <v>0</v>
      </c>
      <c r="J139" s="188">
        <f t="shared" si="3"/>
        <v>2400</v>
      </c>
      <c r="K139" s="189">
        <f t="shared" si="4"/>
        <v>2400</v>
      </c>
      <c r="L139" s="126">
        <f t="shared" si="5"/>
        <v>1</v>
      </c>
    </row>
    <row r="140" spans="1:12" ht="12.75" customHeight="1">
      <c r="A140" s="197">
        <f t="shared" si="6"/>
        <v>305</v>
      </c>
      <c r="B140" s="198" t="str">
        <f t="shared" si="0"/>
        <v>NZS.D.305</v>
      </c>
      <c r="C140" s="183" t="s">
        <v>96</v>
      </c>
      <c r="D140" s="199" t="s">
        <v>78</v>
      </c>
      <c r="E140" s="384"/>
      <c r="F140" s="381">
        <v>800</v>
      </c>
      <c r="G140" s="185">
        <f>E140+F140</f>
        <v>800</v>
      </c>
      <c r="H140" s="186">
        <v>4</v>
      </c>
      <c r="I140" s="187">
        <f t="shared" si="2"/>
        <v>0</v>
      </c>
      <c r="J140" s="188">
        <f t="shared" si="3"/>
        <v>3200</v>
      </c>
      <c r="K140" s="189">
        <f t="shared" si="4"/>
        <v>3200</v>
      </c>
      <c r="L140" s="126">
        <f t="shared" si="5"/>
        <v>1</v>
      </c>
    </row>
    <row r="141" spans="1:12" ht="12.75" hidden="1" customHeight="1">
      <c r="A141" s="272">
        <f t="shared" si="6"/>
        <v>306</v>
      </c>
      <c r="B141" s="273" t="str">
        <f t="shared" si="0"/>
        <v>NZS.D.306</v>
      </c>
      <c r="C141" s="296"/>
      <c r="D141" s="275" t="s">
        <v>70</v>
      </c>
      <c r="E141" s="297"/>
      <c r="F141" s="298"/>
      <c r="G141" s="299">
        <f>E141+F141</f>
        <v>0</v>
      </c>
      <c r="H141" s="309"/>
      <c r="I141" s="279">
        <f t="shared" si="2"/>
        <v>0</v>
      </c>
      <c r="J141" s="280">
        <f t="shared" si="3"/>
        <v>0</v>
      </c>
      <c r="K141" s="281">
        <f t="shared" si="4"/>
        <v>0</v>
      </c>
      <c r="L141" s="126">
        <f t="shared" si="5"/>
        <v>0</v>
      </c>
    </row>
    <row r="142" spans="1:12" ht="12.75" hidden="1" customHeight="1">
      <c r="A142" s="291">
        <f t="shared" si="6"/>
        <v>307</v>
      </c>
      <c r="B142" s="292" t="str">
        <f t="shared" si="0"/>
        <v>NZS.D.307</v>
      </c>
      <c r="C142" s="300"/>
      <c r="D142" s="131" t="s">
        <v>62</v>
      </c>
      <c r="E142" s="293"/>
      <c r="F142" s="294"/>
      <c r="G142" s="295">
        <f>E142+F142</f>
        <v>0</v>
      </c>
      <c r="H142" s="152"/>
      <c r="I142" s="153">
        <f>E142*H142</f>
        <v>0</v>
      </c>
      <c r="J142" s="154">
        <f>F142*H142</f>
        <v>0</v>
      </c>
      <c r="K142" s="155">
        <f>I142+J142</f>
        <v>0</v>
      </c>
      <c r="L142" s="126">
        <f t="shared" si="5"/>
        <v>0</v>
      </c>
    </row>
    <row r="143" spans="1:12" ht="12.75" hidden="1" customHeight="1">
      <c r="A143" s="197">
        <f t="shared" si="6"/>
        <v>308</v>
      </c>
      <c r="B143" s="198" t="str">
        <f t="shared" si="0"/>
        <v>NZS.D.308</v>
      </c>
      <c r="C143" s="201"/>
      <c r="D143" s="199"/>
      <c r="E143" s="200"/>
      <c r="F143" s="184"/>
      <c r="G143" s="185">
        <f>E143+F143</f>
        <v>0</v>
      </c>
      <c r="H143" s="152"/>
      <c r="I143" s="187">
        <f>E143*H143</f>
        <v>0</v>
      </c>
      <c r="J143" s="188">
        <f>F143*H143</f>
        <v>0</v>
      </c>
      <c r="K143" s="155">
        <f>I143+J143</f>
        <v>0</v>
      </c>
      <c r="L143" s="126">
        <f t="shared" si="5"/>
        <v>0</v>
      </c>
    </row>
    <row r="144" spans="1:12" ht="12.75" hidden="1" customHeight="1">
      <c r="A144" s="197">
        <f t="shared" si="6"/>
        <v>309</v>
      </c>
      <c r="B144" s="198" t="str">
        <f t="shared" si="0"/>
        <v>NZS.D.309</v>
      </c>
      <c r="C144" s="183"/>
      <c r="D144" s="199"/>
      <c r="E144" s="200"/>
      <c r="F144" s="184"/>
      <c r="G144" s="185"/>
      <c r="H144" s="152"/>
      <c r="I144" s="187">
        <f>E144*H144</f>
        <v>0</v>
      </c>
      <c r="J144" s="188">
        <f>F144*H144</f>
        <v>0</v>
      </c>
      <c r="K144" s="155">
        <f>I144+J144</f>
        <v>0</v>
      </c>
      <c r="L144" s="126">
        <f t="shared" si="5"/>
        <v>0</v>
      </c>
    </row>
    <row r="145" spans="1:12" ht="12.75" hidden="1" customHeight="1">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c r="A147" s="173"/>
      <c r="B147" s="174"/>
      <c r="C147" s="175"/>
      <c r="D147" s="176"/>
      <c r="E147" s="177"/>
      <c r="F147" s="177"/>
      <c r="G147" s="177"/>
      <c r="H147" s="178"/>
      <c r="I147" s="179"/>
      <c r="J147" s="179"/>
      <c r="K147" s="180"/>
      <c r="L147" s="160">
        <v>1</v>
      </c>
    </row>
    <row r="148" spans="1:12" ht="12.75" customHeight="1" thickBot="1">
      <c r="A148" s="116" t="s">
        <v>58</v>
      </c>
      <c r="B148" s="117" t="s">
        <v>75</v>
      </c>
      <c r="C148" s="118" t="s">
        <v>76</v>
      </c>
      <c r="D148" s="122" t="s">
        <v>61</v>
      </c>
      <c r="E148" s="120"/>
      <c r="F148" s="120"/>
      <c r="G148" s="121"/>
      <c r="H148" s="122"/>
      <c r="I148" s="123">
        <f>SUM(I149:I160)</f>
        <v>10000</v>
      </c>
      <c r="J148" s="124">
        <f>SUM(J149:J160)</f>
        <v>24400</v>
      </c>
      <c r="K148" s="311">
        <f>SUM(K149:K160)</f>
        <v>34400</v>
      </c>
      <c r="L148" s="160">
        <v>1</v>
      </c>
    </row>
    <row r="149" spans="1:12" ht="12.75" customHeight="1">
      <c r="A149" s="202">
        <v>401</v>
      </c>
      <c r="B149" s="203" t="str">
        <f t="shared" si="0"/>
        <v>NZS.D.401</v>
      </c>
      <c r="C149" s="214" t="s">
        <v>98</v>
      </c>
      <c r="D149" s="193" t="s">
        <v>70</v>
      </c>
      <c r="E149" s="386">
        <v>2500</v>
      </c>
      <c r="F149" s="387"/>
      <c r="G149" s="196">
        <f t="shared" ref="G149:G160" si="7">E149+F149</f>
        <v>2500</v>
      </c>
      <c r="H149" s="204">
        <v>1</v>
      </c>
      <c r="I149" s="205">
        <f t="shared" ref="I149:I160" si="8">E149*H149</f>
        <v>2500</v>
      </c>
      <c r="J149" s="206">
        <f t="shared" ref="J149:J160" si="9">F149*H149</f>
        <v>0</v>
      </c>
      <c r="K149" s="207">
        <f t="shared" ref="K149:K160" si="10">I149+J149</f>
        <v>2500</v>
      </c>
      <c r="L149" s="160">
        <f t="shared" ref="L149:L155" si="11">COUNTIF(H149,"&gt;0")</f>
        <v>1</v>
      </c>
    </row>
    <row r="150" spans="1:12" ht="12.75" customHeight="1">
      <c r="A150" s="197">
        <f t="shared" ref="A150:A160" si="12">A149+1</f>
        <v>402</v>
      </c>
      <c r="B150" s="198" t="str">
        <f t="shared" si="0"/>
        <v>NZS.D.402</v>
      </c>
      <c r="C150" s="183" t="s">
        <v>77</v>
      </c>
      <c r="D150" s="199" t="s">
        <v>78</v>
      </c>
      <c r="E150" s="388"/>
      <c r="F150" s="385">
        <v>1000</v>
      </c>
      <c r="G150" s="185">
        <f t="shared" si="7"/>
        <v>1000</v>
      </c>
      <c r="H150" s="186">
        <v>8</v>
      </c>
      <c r="I150" s="187">
        <f t="shared" si="8"/>
        <v>0</v>
      </c>
      <c r="J150" s="188">
        <f t="shared" si="9"/>
        <v>8000</v>
      </c>
      <c r="K150" s="189">
        <f t="shared" si="10"/>
        <v>8000</v>
      </c>
      <c r="L150" s="160">
        <f t="shared" si="11"/>
        <v>1</v>
      </c>
    </row>
    <row r="151" spans="1:12" ht="12.75" customHeight="1">
      <c r="A151" s="197">
        <f t="shared" si="12"/>
        <v>403</v>
      </c>
      <c r="B151" s="198" t="str">
        <f t="shared" si="0"/>
        <v>NZS.D.403</v>
      </c>
      <c r="C151" s="183" t="s">
        <v>99</v>
      </c>
      <c r="D151" s="199" t="s">
        <v>70</v>
      </c>
      <c r="E151" s="388">
        <v>5000</v>
      </c>
      <c r="F151" s="385"/>
      <c r="G151" s="185">
        <f t="shared" si="7"/>
        <v>5000</v>
      </c>
      <c r="H151" s="186">
        <v>1</v>
      </c>
      <c r="I151" s="187">
        <f t="shared" si="8"/>
        <v>5000</v>
      </c>
      <c r="J151" s="188">
        <f t="shared" si="9"/>
        <v>0</v>
      </c>
      <c r="K151" s="189">
        <f t="shared" si="10"/>
        <v>5000</v>
      </c>
      <c r="L151" s="160">
        <f t="shared" si="11"/>
        <v>1</v>
      </c>
    </row>
    <row r="152" spans="1:12" ht="12.75" customHeight="1">
      <c r="A152" s="197">
        <f t="shared" si="12"/>
        <v>404</v>
      </c>
      <c r="B152" s="198" t="str">
        <f t="shared" si="0"/>
        <v>NZS.D.404</v>
      </c>
      <c r="C152" s="183" t="s">
        <v>100</v>
      </c>
      <c r="D152" s="199" t="s">
        <v>70</v>
      </c>
      <c r="E152" s="388">
        <v>2500</v>
      </c>
      <c r="F152" s="385"/>
      <c r="G152" s="185">
        <f t="shared" si="7"/>
        <v>2500</v>
      </c>
      <c r="H152" s="186">
        <v>1</v>
      </c>
      <c r="I152" s="187">
        <f t="shared" si="8"/>
        <v>2500</v>
      </c>
      <c r="J152" s="188">
        <f t="shared" si="9"/>
        <v>0</v>
      </c>
      <c r="K152" s="189">
        <f t="shared" si="10"/>
        <v>2500</v>
      </c>
      <c r="L152" s="160">
        <f t="shared" si="11"/>
        <v>1</v>
      </c>
    </row>
    <row r="153" spans="1:12" ht="12.75" customHeight="1">
      <c r="A153" s="197">
        <f t="shared" si="12"/>
        <v>405</v>
      </c>
      <c r="B153" s="198" t="str">
        <f t="shared" si="0"/>
        <v>NZS.D.405</v>
      </c>
      <c r="C153" s="183" t="s">
        <v>79</v>
      </c>
      <c r="D153" s="199" t="s">
        <v>78</v>
      </c>
      <c r="E153" s="388"/>
      <c r="F153" s="385">
        <v>500</v>
      </c>
      <c r="G153" s="185">
        <f t="shared" si="7"/>
        <v>500</v>
      </c>
      <c r="H153" s="186">
        <v>4</v>
      </c>
      <c r="I153" s="187">
        <f t="shared" si="8"/>
        <v>0</v>
      </c>
      <c r="J153" s="188">
        <f t="shared" si="9"/>
        <v>2000</v>
      </c>
      <c r="K153" s="189">
        <f t="shared" si="10"/>
        <v>2000</v>
      </c>
      <c r="L153" s="160">
        <f t="shared" si="11"/>
        <v>1</v>
      </c>
    </row>
    <row r="154" spans="1:12" ht="12.75" customHeight="1">
      <c r="A154" s="197">
        <f t="shared" si="12"/>
        <v>406</v>
      </c>
      <c r="B154" s="198" t="str">
        <f t="shared" si="0"/>
        <v>NZS.D.406</v>
      </c>
      <c r="C154" s="183" t="s">
        <v>161</v>
      </c>
      <c r="D154" s="199" t="s">
        <v>70</v>
      </c>
      <c r="E154" s="388"/>
      <c r="F154" s="385">
        <v>400</v>
      </c>
      <c r="G154" s="185">
        <f t="shared" si="7"/>
        <v>400</v>
      </c>
      <c r="H154" s="186">
        <v>30</v>
      </c>
      <c r="I154" s="187">
        <f t="shared" si="8"/>
        <v>0</v>
      </c>
      <c r="J154" s="188">
        <f t="shared" si="9"/>
        <v>12000</v>
      </c>
      <c r="K154" s="189">
        <f t="shared" si="10"/>
        <v>12000</v>
      </c>
      <c r="L154" s="160">
        <f>COUNTIF(H154,"&gt;0")</f>
        <v>1</v>
      </c>
    </row>
    <row r="155" spans="1:12">
      <c r="A155" s="197">
        <f t="shared" si="12"/>
        <v>407</v>
      </c>
      <c r="B155" s="198" t="str">
        <f t="shared" si="0"/>
        <v>NZS.D.407</v>
      </c>
      <c r="C155" s="183" t="s">
        <v>80</v>
      </c>
      <c r="D155" s="199" t="s">
        <v>78</v>
      </c>
      <c r="E155" s="389"/>
      <c r="F155" s="390">
        <v>150</v>
      </c>
      <c r="G155" s="185">
        <f t="shared" si="7"/>
        <v>150</v>
      </c>
      <c r="H155" s="186">
        <v>16</v>
      </c>
      <c r="I155" s="187">
        <f t="shared" si="8"/>
        <v>0</v>
      </c>
      <c r="J155" s="188">
        <f t="shared" si="9"/>
        <v>2400</v>
      </c>
      <c r="K155" s="189">
        <f t="shared" si="10"/>
        <v>2400</v>
      </c>
      <c r="L155" s="160">
        <f t="shared" si="11"/>
        <v>1</v>
      </c>
    </row>
    <row r="156" spans="1:12" hidden="1">
      <c r="A156" s="291" t="e">
        <f>#REF!+1</f>
        <v>#REF!</v>
      </c>
      <c r="B156" s="292" t="e">
        <f t="shared" si="0"/>
        <v>#REF!</v>
      </c>
      <c r="C156" s="300"/>
      <c r="D156" s="131" t="s">
        <v>78</v>
      </c>
      <c r="E156" s="293"/>
      <c r="F156" s="294"/>
      <c r="G156" s="295">
        <f t="shared" si="7"/>
        <v>0</v>
      </c>
      <c r="H156" s="152"/>
      <c r="I156" s="153">
        <f t="shared" si="8"/>
        <v>0</v>
      </c>
      <c r="J156" s="154">
        <f t="shared" si="9"/>
        <v>0</v>
      </c>
      <c r="K156" s="155">
        <f t="shared" si="10"/>
        <v>0</v>
      </c>
      <c r="L156" s="160">
        <f>COUNTIF(H156,"&gt;0")</f>
        <v>0</v>
      </c>
    </row>
    <row r="157" spans="1:12" ht="12.75" hidden="1" customHeight="1">
      <c r="A157" s="197" t="e">
        <f t="shared" si="12"/>
        <v>#REF!</v>
      </c>
      <c r="B157" s="198" t="e">
        <f t="shared" si="0"/>
        <v>#REF!</v>
      </c>
      <c r="C157" s="183"/>
      <c r="D157" s="199" t="s">
        <v>78</v>
      </c>
      <c r="E157" s="200"/>
      <c r="F157" s="184"/>
      <c r="G157" s="185">
        <f t="shared" si="7"/>
        <v>0</v>
      </c>
      <c r="H157" s="186"/>
      <c r="I157" s="187">
        <f t="shared" si="8"/>
        <v>0</v>
      </c>
      <c r="J157" s="188">
        <f t="shared" si="9"/>
        <v>0</v>
      </c>
      <c r="K157" s="189">
        <f t="shared" si="10"/>
        <v>0</v>
      </c>
      <c r="L157" s="160">
        <f>COUNTIF(H157,"&gt;0")</f>
        <v>0</v>
      </c>
    </row>
    <row r="158" spans="1:12" ht="12.75" hidden="1" customHeight="1">
      <c r="A158" s="197" t="e">
        <f t="shared" si="12"/>
        <v>#REF!</v>
      </c>
      <c r="B158" s="198" t="e">
        <f t="shared" si="0"/>
        <v>#REF!</v>
      </c>
      <c r="C158" s="183"/>
      <c r="D158" s="199" t="s">
        <v>70</v>
      </c>
      <c r="E158" s="200"/>
      <c r="F158" s="184"/>
      <c r="G158" s="185">
        <f t="shared" si="7"/>
        <v>0</v>
      </c>
      <c r="H158" s="186"/>
      <c r="I158" s="187">
        <f t="shared" si="8"/>
        <v>0</v>
      </c>
      <c r="J158" s="188">
        <f t="shared" si="9"/>
        <v>0</v>
      </c>
      <c r="K158" s="189">
        <f t="shared" si="10"/>
        <v>0</v>
      </c>
      <c r="L158" s="160">
        <f>COUNTIF(H158,"&gt;0")</f>
        <v>0</v>
      </c>
    </row>
    <row r="159" spans="1:12" ht="12.75" hidden="1" customHeight="1">
      <c r="A159" s="197" t="e">
        <f t="shared" si="12"/>
        <v>#REF!</v>
      </c>
      <c r="B159" s="198" t="e">
        <f t="shared" si="0"/>
        <v>#REF!</v>
      </c>
      <c r="C159" s="208"/>
      <c r="D159" s="199" t="s">
        <v>70</v>
      </c>
      <c r="E159" s="209"/>
      <c r="F159" s="190"/>
      <c r="G159" s="185">
        <f t="shared" si="7"/>
        <v>0</v>
      </c>
      <c r="H159" s="186"/>
      <c r="I159" s="187">
        <f t="shared" si="8"/>
        <v>0</v>
      </c>
      <c r="J159" s="188">
        <f t="shared" si="9"/>
        <v>0</v>
      </c>
      <c r="K159" s="189">
        <f t="shared" si="10"/>
        <v>0</v>
      </c>
      <c r="L159" s="160">
        <f>COUNTIF(H159,"&gt;0")</f>
        <v>0</v>
      </c>
    </row>
    <row r="160" spans="1:12" ht="12.75" hidden="1" customHeight="1">
      <c r="A160" s="197" t="e">
        <f t="shared" si="12"/>
        <v>#REF!</v>
      </c>
      <c r="B160" s="198" t="e">
        <f t="shared" si="0"/>
        <v>#REF!</v>
      </c>
      <c r="C160" s="208"/>
      <c r="D160" s="199" t="s">
        <v>70</v>
      </c>
      <c r="E160" s="209"/>
      <c r="F160" s="190"/>
      <c r="G160" s="133">
        <f t="shared" si="7"/>
        <v>0</v>
      </c>
      <c r="H160" s="210"/>
      <c r="I160" s="211">
        <f t="shared" si="8"/>
        <v>0</v>
      </c>
      <c r="J160" s="212">
        <f t="shared" si="9"/>
        <v>0</v>
      </c>
      <c r="K160" s="213">
        <f t="shared" si="10"/>
        <v>0</v>
      </c>
      <c r="L160" s="160">
        <f>COUNTIF(H160,"&gt;0")</f>
        <v>0</v>
      </c>
    </row>
    <row r="161" spans="1:12" ht="12.75" customHeight="1" thickBot="1">
      <c r="A161" s="173"/>
      <c r="B161" s="174"/>
      <c r="C161" s="175"/>
      <c r="D161" s="176"/>
      <c r="E161" s="177"/>
      <c r="F161" s="177"/>
      <c r="G161" s="177"/>
      <c r="H161" s="178"/>
      <c r="I161" s="179"/>
      <c r="J161" s="179"/>
      <c r="K161" s="180"/>
      <c r="L161" s="160">
        <v>1</v>
      </c>
    </row>
  </sheetData>
  <autoFilter ref="A1:L161">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J4:K4"/>
    <mergeCell ref="A1:C1"/>
    <mergeCell ref="D1:H1"/>
    <mergeCell ref="J1:K1"/>
    <mergeCell ref="D2:H2"/>
    <mergeCell ref="J2:K2"/>
    <mergeCell ref="I7:K7"/>
    <mergeCell ref="A7:A8"/>
    <mergeCell ref="B7:B8"/>
    <mergeCell ref="C7:C8"/>
    <mergeCell ref="D7:D8"/>
    <mergeCell ref="E7:G7"/>
    <mergeCell ref="H7:H8"/>
  </mergeCells>
  <pageMargins left="0.70866141732283472" right="0.70866141732283472" top="0.78740157480314965" bottom="0.78740157480314965" header="0.31496062992125984" footer="0.31496062992125984"/>
  <pageSetup paperSize="9" scale="95" orientation="landscape" r:id="rId1"/>
  <rowBreaks count="1" manualBreakCount="1">
    <brk id="100" max="10" man="1"/>
  </rowBreaks>
  <legacyDrawing r:id="rId2"/>
</worksheet>
</file>

<file path=xl/worksheets/sheet6.xml><?xml version="1.0" encoding="utf-8"?>
<worksheet xmlns="http://schemas.openxmlformats.org/spreadsheetml/2006/main" xmlns:r="http://schemas.openxmlformats.org/officeDocument/2006/relationships">
  <sheetPr filterMode="1"/>
  <dimension ref="A1:L162"/>
  <sheetViews>
    <sheetView view="pageBreakPreview" zoomScaleNormal="100" zoomScaleSheetLayoutView="100" workbookViewId="0">
      <pane ySplit="5" topLeftCell="A6" activePane="bottomLeft" state="frozen"/>
      <selection pane="bottomLeft" activeCell="F162" sqref="F162"/>
    </sheetView>
  </sheetViews>
  <sheetFormatPr defaultRowHeight="1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c r="A1" s="359" t="s">
        <v>44</v>
      </c>
      <c r="B1" s="360"/>
      <c r="C1" s="361"/>
      <c r="D1" s="362" t="str">
        <f>Rekapitulace!C3</f>
        <v xml:space="preserve">Rekonstrukce prostor Komerční banky a Přilehlých prostor v 1.NP v objektu Radniční 1148
</v>
      </c>
      <c r="E1" s="363"/>
      <c r="F1" s="363"/>
      <c r="G1" s="363"/>
      <c r="H1" s="363"/>
      <c r="I1" s="83" t="s">
        <v>45</v>
      </c>
      <c r="J1" s="364"/>
      <c r="K1" s="365"/>
      <c r="L1" s="84">
        <v>1</v>
      </c>
    </row>
    <row r="2" spans="1:12" ht="16.5" thickTop="1" thickBot="1">
      <c r="A2" s="85"/>
      <c r="B2" s="86"/>
      <c r="C2" s="87" t="s">
        <v>46</v>
      </c>
      <c r="D2" s="366" t="str">
        <f>Rekapitulace!C4</f>
        <v>Magistrát města Frýdek-Místek</v>
      </c>
      <c r="E2" s="367"/>
      <c r="F2" s="367"/>
      <c r="G2" s="367"/>
      <c r="H2" s="367"/>
      <c r="I2" s="88" t="s">
        <v>47</v>
      </c>
      <c r="J2" s="368"/>
      <c r="K2" s="369"/>
      <c r="L2" s="89">
        <v>1</v>
      </c>
    </row>
    <row r="3" spans="1:12" ht="16.5" thickTop="1" thickBot="1">
      <c r="A3" s="90"/>
      <c r="B3" s="90"/>
      <c r="C3" s="91"/>
      <c r="D3" s="92"/>
      <c r="E3" s="93"/>
      <c r="F3" s="93"/>
      <c r="G3" s="94"/>
      <c r="H3" s="94"/>
      <c r="I3" s="95"/>
      <c r="J3" s="94"/>
      <c r="K3" s="94"/>
      <c r="L3" s="96">
        <v>1</v>
      </c>
    </row>
    <row r="4" spans="1:12">
      <c r="A4" s="97" t="s">
        <v>48</v>
      </c>
      <c r="B4" s="98"/>
      <c r="C4" s="99"/>
      <c r="D4" s="99"/>
      <c r="E4" s="99"/>
      <c r="F4" s="99"/>
      <c r="G4" s="99"/>
      <c r="H4" s="99"/>
      <c r="I4" s="99"/>
      <c r="J4" s="357">
        <f>J5+K5</f>
        <v>87730</v>
      </c>
      <c r="K4" s="358"/>
      <c r="L4" s="100">
        <v>1</v>
      </c>
    </row>
    <row r="5" spans="1:12">
      <c r="A5" s="101" t="s">
        <v>49</v>
      </c>
      <c r="B5" s="102"/>
      <c r="C5" s="103"/>
      <c r="D5" s="103"/>
      <c r="E5" s="103"/>
      <c r="F5" s="103"/>
      <c r="G5" s="103"/>
      <c r="H5" s="103"/>
      <c r="I5" s="103"/>
      <c r="J5" s="104">
        <f>I9+I101+I135+I148</f>
        <v>55730</v>
      </c>
      <c r="K5" s="105">
        <f>J9+J101+J135+J148</f>
        <v>32000</v>
      </c>
      <c r="L5" s="100">
        <v>1</v>
      </c>
    </row>
    <row r="6" spans="1:12" ht="15.75" thickBot="1">
      <c r="A6" s="106"/>
      <c r="B6" s="106"/>
      <c r="C6" s="107"/>
      <c r="D6" s="107"/>
      <c r="E6" s="107"/>
      <c r="F6" s="107"/>
      <c r="G6" s="107"/>
      <c r="H6" s="108"/>
      <c r="I6" s="108"/>
      <c r="J6" s="108"/>
      <c r="K6" s="108"/>
      <c r="L6" s="109">
        <v>1</v>
      </c>
    </row>
    <row r="7" spans="1:12" ht="12.75" customHeight="1">
      <c r="A7" s="347" t="s">
        <v>50</v>
      </c>
      <c r="B7" s="349" t="s">
        <v>51</v>
      </c>
      <c r="C7" s="349" t="s">
        <v>52</v>
      </c>
      <c r="D7" s="351" t="s">
        <v>53</v>
      </c>
      <c r="E7" s="353" t="s">
        <v>54</v>
      </c>
      <c r="F7" s="354"/>
      <c r="G7" s="354"/>
      <c r="H7" s="355" t="s">
        <v>55</v>
      </c>
      <c r="I7" s="344" t="s">
        <v>56</v>
      </c>
      <c r="J7" s="345"/>
      <c r="K7" s="346"/>
      <c r="L7" s="100">
        <v>1</v>
      </c>
    </row>
    <row r="8" spans="1:12" ht="12.75" customHeight="1" thickBot="1">
      <c r="A8" s="348"/>
      <c r="B8" s="350"/>
      <c r="C8" s="350"/>
      <c r="D8" s="352"/>
      <c r="E8" s="110" t="s">
        <v>43</v>
      </c>
      <c r="F8" s="111" t="s">
        <v>37</v>
      </c>
      <c r="G8" s="112" t="s">
        <v>57</v>
      </c>
      <c r="H8" s="356"/>
      <c r="I8" s="113" t="s">
        <v>43</v>
      </c>
      <c r="J8" s="114" t="s">
        <v>37</v>
      </c>
      <c r="K8" s="115" t="s">
        <v>57</v>
      </c>
      <c r="L8" s="100">
        <v>1</v>
      </c>
    </row>
    <row r="9" spans="1:12" ht="12.75" customHeight="1">
      <c r="A9" s="244" t="s">
        <v>58</v>
      </c>
      <c r="B9" s="245" t="s">
        <v>59</v>
      </c>
      <c r="C9" s="246" t="s">
        <v>60</v>
      </c>
      <c r="D9" s="119" t="s">
        <v>61</v>
      </c>
      <c r="E9" s="247"/>
      <c r="F9" s="247"/>
      <c r="G9" s="248"/>
      <c r="H9" s="119"/>
      <c r="I9" s="249">
        <f>SUM(I10:I98)</f>
        <v>50230</v>
      </c>
      <c r="J9" s="250">
        <f>SUM(J10:J98)</f>
        <v>2800</v>
      </c>
      <c r="K9" s="250">
        <f>SUM(K10:K98)</f>
        <v>53030</v>
      </c>
      <c r="L9" s="126">
        <v>1</v>
      </c>
    </row>
    <row r="10" spans="1:12" ht="87.75">
      <c r="A10" s="253">
        <v>101</v>
      </c>
      <c r="B10" s="254" t="str">
        <f>CONCATENATE("NZS.D.",A10)</f>
        <v>NZS.D.101</v>
      </c>
      <c r="C10" s="255" t="s">
        <v>239</v>
      </c>
      <c r="D10" s="256" t="s">
        <v>62</v>
      </c>
      <c r="E10" s="257">
        <v>2660</v>
      </c>
      <c r="F10" s="258">
        <v>200</v>
      </c>
      <c r="G10" s="259">
        <f>E10+F10</f>
        <v>2860</v>
      </c>
      <c r="H10" s="260">
        <v>7</v>
      </c>
      <c r="I10" s="261">
        <f>E10*H10</f>
        <v>18620</v>
      </c>
      <c r="J10" s="262">
        <f>F10*H10</f>
        <v>1400</v>
      </c>
      <c r="K10" s="263">
        <f>I10+J10</f>
        <v>20020</v>
      </c>
      <c r="L10" s="126">
        <f>COUNTIF(H10,"&gt;0")</f>
        <v>1</v>
      </c>
    </row>
    <row r="11" spans="1:12" ht="12.75" hidden="1" customHeight="1">
      <c r="A11" s="197"/>
      <c r="B11" s="198" t="s">
        <v>63</v>
      </c>
      <c r="C11" s="264" t="s">
        <v>204</v>
      </c>
      <c r="D11" s="199"/>
      <c r="E11" s="265"/>
      <c r="F11" s="266"/>
      <c r="G11" s="185"/>
      <c r="H11" s="186"/>
      <c r="I11" s="187"/>
      <c r="J11" s="188"/>
      <c r="K11" s="189"/>
      <c r="L11" s="126"/>
    </row>
    <row r="12" spans="1:12" ht="12.75" customHeight="1">
      <c r="A12" s="197">
        <f>A10+1</f>
        <v>102</v>
      </c>
      <c r="B12" s="198" t="str">
        <f>CONCATENATE("NZS.D.",A12)</f>
        <v>NZS.D.102</v>
      </c>
      <c r="C12" s="139" t="s">
        <v>205</v>
      </c>
      <c r="D12" s="199" t="s">
        <v>62</v>
      </c>
      <c r="E12" s="265">
        <v>610</v>
      </c>
      <c r="F12" s="266">
        <v>200</v>
      </c>
      <c r="G12" s="185">
        <f>E12+F12</f>
        <v>810</v>
      </c>
      <c r="H12" s="186">
        <v>7</v>
      </c>
      <c r="I12" s="187">
        <f>E12*H12</f>
        <v>4270</v>
      </c>
      <c r="J12" s="188">
        <f>F12*H12</f>
        <v>1400</v>
      </c>
      <c r="K12" s="189">
        <f>I12+J12</f>
        <v>5670</v>
      </c>
      <c r="L12" s="126">
        <f>COUNTIF(H12,"&gt;0")</f>
        <v>1</v>
      </c>
    </row>
    <row r="13" spans="1:12" ht="12.75" hidden="1" customHeight="1">
      <c r="A13" s="197"/>
      <c r="B13" s="198" t="s">
        <v>63</v>
      </c>
      <c r="C13" s="148" t="s">
        <v>206</v>
      </c>
      <c r="D13" s="199"/>
      <c r="E13" s="269"/>
      <c r="F13" s="266"/>
      <c r="G13" s="270"/>
      <c r="H13" s="186"/>
      <c r="I13" s="187"/>
      <c r="J13" s="188"/>
      <c r="K13" s="189"/>
      <c r="L13" s="126"/>
    </row>
    <row r="14" spans="1:12" ht="12.75" customHeight="1">
      <c r="A14" s="197">
        <f>A12+1</f>
        <v>103</v>
      </c>
      <c r="B14" s="198" t="str">
        <f>CONCATENATE("NZS.D.",A14)</f>
        <v>NZS.D.103</v>
      </c>
      <c r="C14" s="240" t="s">
        <v>207</v>
      </c>
      <c r="D14" s="199" t="s">
        <v>62</v>
      </c>
      <c r="E14" s="265">
        <v>8830</v>
      </c>
      <c r="F14" s="266"/>
      <c r="G14" s="185">
        <f>E14+F14</f>
        <v>8830</v>
      </c>
      <c r="H14" s="186">
        <v>1</v>
      </c>
      <c r="I14" s="187">
        <f>E14*H14</f>
        <v>8830</v>
      </c>
      <c r="J14" s="188">
        <f>F14*H14</f>
        <v>0</v>
      </c>
      <c r="K14" s="189">
        <f>I14+J14</f>
        <v>8830</v>
      </c>
      <c r="L14" s="126">
        <f>COUNTIF(H14,"&gt;0")</f>
        <v>1</v>
      </c>
    </row>
    <row r="15" spans="1:12" ht="12.75" hidden="1" customHeight="1">
      <c r="A15" s="197"/>
      <c r="B15" s="198" t="s">
        <v>63</v>
      </c>
      <c r="C15" s="268" t="s">
        <v>208</v>
      </c>
      <c r="D15" s="199"/>
      <c r="E15" s="269"/>
      <c r="F15" s="266"/>
      <c r="G15" s="270"/>
      <c r="H15" s="186"/>
      <c r="I15" s="187"/>
      <c r="J15" s="188"/>
      <c r="K15" s="189"/>
      <c r="L15" s="126"/>
    </row>
    <row r="16" spans="1:12">
      <c r="A16" s="197">
        <f>A14+1</f>
        <v>104</v>
      </c>
      <c r="B16" s="198" t="str">
        <f>CONCATENATE("NZS.D.",A16)</f>
        <v>NZS.D.104</v>
      </c>
      <c r="C16" s="139" t="s">
        <v>209</v>
      </c>
      <c r="D16" s="199" t="s">
        <v>62</v>
      </c>
      <c r="E16" s="265">
        <v>3190</v>
      </c>
      <c r="F16" s="266"/>
      <c r="G16" s="185">
        <f>E16+F16</f>
        <v>3190</v>
      </c>
      <c r="H16" s="186">
        <v>1</v>
      </c>
      <c r="I16" s="187">
        <f>E16*H16</f>
        <v>3190</v>
      </c>
      <c r="J16" s="188">
        <f>F16*H16</f>
        <v>0</v>
      </c>
      <c r="K16" s="189">
        <f>I16+J16</f>
        <v>3190</v>
      </c>
      <c r="L16" s="126">
        <f>COUNTIF(H16,"&gt;0")</f>
        <v>1</v>
      </c>
    </row>
    <row r="17" spans="1:12" ht="12.75" hidden="1" customHeight="1">
      <c r="A17" s="197"/>
      <c r="B17" s="198" t="s">
        <v>63</v>
      </c>
      <c r="C17" s="148" t="s">
        <v>210</v>
      </c>
      <c r="D17" s="199"/>
      <c r="E17" s="269"/>
      <c r="F17" s="266"/>
      <c r="G17" s="270"/>
      <c r="H17" s="186"/>
      <c r="I17" s="187"/>
      <c r="J17" s="188"/>
      <c r="K17" s="189"/>
      <c r="L17" s="126"/>
    </row>
    <row r="18" spans="1:12">
      <c r="A18" s="197">
        <f>A16+1</f>
        <v>105</v>
      </c>
      <c r="B18" s="198" t="str">
        <f>CONCATENATE("NZS.D.",A18)</f>
        <v>NZS.D.105</v>
      </c>
      <c r="C18" s="139" t="s">
        <v>211</v>
      </c>
      <c r="D18" s="199" t="s">
        <v>62</v>
      </c>
      <c r="E18" s="265">
        <v>4820</v>
      </c>
      <c r="F18" s="266"/>
      <c r="G18" s="185">
        <f>E18+F18</f>
        <v>4820</v>
      </c>
      <c r="H18" s="186">
        <v>1</v>
      </c>
      <c r="I18" s="187">
        <f>E18*H18</f>
        <v>4820</v>
      </c>
      <c r="J18" s="188">
        <f>F18*H18</f>
        <v>0</v>
      </c>
      <c r="K18" s="189">
        <f>I18+J18</f>
        <v>4820</v>
      </c>
      <c r="L18" s="126">
        <f>COUNTIF(H18,"&gt;0")</f>
        <v>1</v>
      </c>
    </row>
    <row r="19" spans="1:12" ht="12.75" hidden="1" customHeight="1">
      <c r="A19" s="197"/>
      <c r="B19" s="198" t="s">
        <v>63</v>
      </c>
      <c r="C19" s="148" t="s">
        <v>212</v>
      </c>
      <c r="D19" s="199"/>
      <c r="E19" s="269"/>
      <c r="F19" s="266"/>
      <c r="G19" s="270"/>
      <c r="H19" s="186"/>
      <c r="I19" s="187"/>
      <c r="J19" s="188"/>
      <c r="K19" s="189"/>
      <c r="L19" s="126"/>
    </row>
    <row r="20" spans="1:12">
      <c r="A20" s="197">
        <f>A18+1</f>
        <v>106</v>
      </c>
      <c r="B20" s="198" t="str">
        <f>CONCATENATE("NZS.D.",A20)</f>
        <v>NZS.D.106</v>
      </c>
      <c r="C20" s="139" t="s">
        <v>213</v>
      </c>
      <c r="D20" s="199" t="s">
        <v>62</v>
      </c>
      <c r="E20" s="265">
        <v>500</v>
      </c>
      <c r="F20" s="266"/>
      <c r="G20" s="185">
        <f>E20+F20</f>
        <v>500</v>
      </c>
      <c r="H20" s="186">
        <v>1</v>
      </c>
      <c r="I20" s="187">
        <f>E20*H20</f>
        <v>500</v>
      </c>
      <c r="J20" s="188">
        <f>F20*H20</f>
        <v>0</v>
      </c>
      <c r="K20" s="189">
        <f>I20+J20</f>
        <v>500</v>
      </c>
      <c r="L20" s="126">
        <f>COUNTIF(H20,"&gt;0")</f>
        <v>1</v>
      </c>
    </row>
    <row r="21" spans="1:12" ht="12.75" hidden="1" customHeight="1">
      <c r="A21" s="197"/>
      <c r="B21" s="198" t="s">
        <v>63</v>
      </c>
      <c r="C21" s="268"/>
      <c r="D21" s="199"/>
      <c r="E21" s="269"/>
      <c r="F21" s="266"/>
      <c r="G21" s="270"/>
      <c r="H21" s="186"/>
      <c r="I21" s="187"/>
      <c r="J21" s="188"/>
      <c r="K21" s="189"/>
      <c r="L21" s="126"/>
    </row>
    <row r="22" spans="1:12">
      <c r="A22" s="197">
        <f>A20+1</f>
        <v>107</v>
      </c>
      <c r="B22" s="198" t="str">
        <f>CONCATENATE("NZS.D.",A22)</f>
        <v>NZS.D.107</v>
      </c>
      <c r="C22" s="267" t="s">
        <v>223</v>
      </c>
      <c r="D22" s="199" t="s">
        <v>62</v>
      </c>
      <c r="E22" s="265">
        <v>10000</v>
      </c>
      <c r="F22" s="266"/>
      <c r="G22" s="185">
        <f>E22+F22</f>
        <v>10000</v>
      </c>
      <c r="H22" s="186">
        <v>1</v>
      </c>
      <c r="I22" s="187">
        <f>E22*H22</f>
        <v>10000</v>
      </c>
      <c r="J22" s="188">
        <f>F22*H22</f>
        <v>0</v>
      </c>
      <c r="K22" s="189">
        <f>I22+J22</f>
        <v>10000</v>
      </c>
      <c r="L22" s="126">
        <f>COUNTIF(H22,"&gt;0")</f>
        <v>1</v>
      </c>
    </row>
    <row r="23" spans="1:12" ht="12.75" hidden="1" customHeight="1">
      <c r="A23" s="197"/>
      <c r="B23" s="198" t="s">
        <v>63</v>
      </c>
      <c r="C23" s="268"/>
      <c r="D23" s="199"/>
      <c r="E23" s="269"/>
      <c r="F23" s="266"/>
      <c r="G23" s="270"/>
      <c r="H23" s="186"/>
      <c r="I23" s="187"/>
      <c r="J23" s="188"/>
      <c r="K23" s="189"/>
      <c r="L23" s="126"/>
    </row>
    <row r="24" spans="1:12" hidden="1">
      <c r="A24" s="197">
        <f>A22+1</f>
        <v>108</v>
      </c>
      <c r="B24" s="198" t="str">
        <f>CONCATENATE("NZS.D.",A24)</f>
        <v>NZS.D.108</v>
      </c>
      <c r="C24" s="267"/>
      <c r="D24" s="199" t="s">
        <v>62</v>
      </c>
      <c r="E24" s="265"/>
      <c r="F24" s="266"/>
      <c r="G24" s="185">
        <f>E24+F24</f>
        <v>0</v>
      </c>
      <c r="H24" s="186"/>
      <c r="I24" s="187">
        <f>E24*H24</f>
        <v>0</v>
      </c>
      <c r="J24" s="188">
        <f>F24*H24</f>
        <v>0</v>
      </c>
      <c r="K24" s="189">
        <f>I24+J24</f>
        <v>0</v>
      </c>
      <c r="L24" s="126">
        <f>COUNTIF(H24,"&gt;0")</f>
        <v>0</v>
      </c>
    </row>
    <row r="25" spans="1:12" ht="12.75" hidden="1" customHeight="1">
      <c r="A25" s="197"/>
      <c r="B25" s="198" t="s">
        <v>63</v>
      </c>
      <c r="C25" s="268"/>
      <c r="D25" s="199"/>
      <c r="E25" s="269"/>
      <c r="F25" s="266"/>
      <c r="G25" s="270"/>
      <c r="H25" s="186"/>
      <c r="I25" s="187"/>
      <c r="J25" s="188"/>
      <c r="K25" s="189"/>
      <c r="L25" s="126"/>
    </row>
    <row r="26" spans="1:12" ht="12.75" hidden="1" customHeight="1">
      <c r="A26" s="197">
        <f>A24+1</f>
        <v>109</v>
      </c>
      <c r="B26" s="198" t="str">
        <f>CONCATENATE("NZS.D.",A26)</f>
        <v>NZS.D.109</v>
      </c>
      <c r="C26" s="267"/>
      <c r="D26" s="199" t="s">
        <v>62</v>
      </c>
      <c r="E26" s="265"/>
      <c r="F26" s="266"/>
      <c r="G26" s="185">
        <f>E26+F26</f>
        <v>0</v>
      </c>
      <c r="H26" s="186"/>
      <c r="I26" s="187">
        <f>E26*H26</f>
        <v>0</v>
      </c>
      <c r="J26" s="188">
        <f>F26*H26</f>
        <v>0</v>
      </c>
      <c r="K26" s="189">
        <f>I26+J26</f>
        <v>0</v>
      </c>
      <c r="L26" s="126">
        <f>COUNTIF(H26,"&gt;0")</f>
        <v>0</v>
      </c>
    </row>
    <row r="27" spans="1:12" ht="12.75" hidden="1" customHeight="1">
      <c r="A27" s="197"/>
      <c r="B27" s="198" t="s">
        <v>63</v>
      </c>
      <c r="C27" s="268"/>
      <c r="D27" s="199"/>
      <c r="E27" s="269"/>
      <c r="F27" s="266"/>
      <c r="G27" s="270"/>
      <c r="H27" s="186"/>
      <c r="I27" s="187"/>
      <c r="J27" s="188"/>
      <c r="K27" s="189"/>
      <c r="L27" s="126"/>
    </row>
    <row r="28" spans="1:12" hidden="1">
      <c r="A28" s="197">
        <f>A26+1</f>
        <v>110</v>
      </c>
      <c r="B28" s="198" t="str">
        <f>CONCATENATE("NZS.D.",A28)</f>
        <v>NZS.D.110</v>
      </c>
      <c r="C28" s="267"/>
      <c r="D28" s="199" t="s">
        <v>62</v>
      </c>
      <c r="E28" s="265"/>
      <c r="F28" s="266"/>
      <c r="G28" s="185">
        <f>E28+F28</f>
        <v>0</v>
      </c>
      <c r="H28" s="186"/>
      <c r="I28" s="187">
        <f>E28*H28</f>
        <v>0</v>
      </c>
      <c r="J28" s="188">
        <f>F28*H28</f>
        <v>0</v>
      </c>
      <c r="K28" s="189">
        <f>I28+J28</f>
        <v>0</v>
      </c>
      <c r="L28" s="126">
        <f>COUNTIF(H28,"&gt;0")</f>
        <v>0</v>
      </c>
    </row>
    <row r="29" spans="1:12" ht="12.75" hidden="1" customHeight="1">
      <c r="A29" s="197"/>
      <c r="B29" s="198" t="s">
        <v>63</v>
      </c>
      <c r="C29" s="271"/>
      <c r="D29" s="199"/>
      <c r="E29" s="269"/>
      <c r="F29" s="266"/>
      <c r="G29" s="270"/>
      <c r="H29" s="186"/>
      <c r="I29" s="187"/>
      <c r="J29" s="188"/>
      <c r="K29" s="189"/>
      <c r="L29" s="126"/>
    </row>
    <row r="30" spans="1:12" hidden="1">
      <c r="A30" s="197">
        <f>A28+1</f>
        <v>111</v>
      </c>
      <c r="B30" s="198" t="str">
        <f>CONCATENATE("NZS.D.",A30)</f>
        <v>NZS.D.111</v>
      </c>
      <c r="C30" s="301"/>
      <c r="D30" s="199" t="s">
        <v>62</v>
      </c>
      <c r="E30" s="265"/>
      <c r="F30" s="266"/>
      <c r="G30" s="185">
        <f>E30+F30</f>
        <v>0</v>
      </c>
      <c r="H30" s="186"/>
      <c r="I30" s="187">
        <f>E30*H30</f>
        <v>0</v>
      </c>
      <c r="J30" s="188">
        <f>F30*H30</f>
        <v>0</v>
      </c>
      <c r="K30" s="189">
        <f>I30+J30</f>
        <v>0</v>
      </c>
      <c r="L30" s="126">
        <f>COUNTIF(H30,"&gt;0")</f>
        <v>0</v>
      </c>
    </row>
    <row r="31" spans="1:12" ht="12.75" hidden="1" customHeight="1">
      <c r="A31" s="197"/>
      <c r="B31" s="198" t="s">
        <v>63</v>
      </c>
      <c r="C31" s="268"/>
      <c r="D31" s="199"/>
      <c r="E31" s="269"/>
      <c r="F31" s="266"/>
      <c r="G31" s="270"/>
      <c r="H31" s="186"/>
      <c r="I31" s="187"/>
      <c r="J31" s="188"/>
      <c r="K31" s="189"/>
      <c r="L31" s="126"/>
    </row>
    <row r="32" spans="1:12" ht="12.75" hidden="1" customHeight="1">
      <c r="A32" s="197">
        <f>A30+1</f>
        <v>112</v>
      </c>
      <c r="B32" s="198" t="str">
        <f>CONCATENATE("NZS.D.",A32)</f>
        <v>NZS.D.112</v>
      </c>
      <c r="C32" s="267"/>
      <c r="D32" s="199" t="s">
        <v>62</v>
      </c>
      <c r="E32" s="265"/>
      <c r="F32" s="266"/>
      <c r="G32" s="185">
        <f>E32+F32</f>
        <v>0</v>
      </c>
      <c r="H32" s="186"/>
      <c r="I32" s="187">
        <f>E32*H32</f>
        <v>0</v>
      </c>
      <c r="J32" s="188">
        <f>F32*H32</f>
        <v>0</v>
      </c>
      <c r="K32" s="189">
        <f>I32+J32</f>
        <v>0</v>
      </c>
      <c r="L32" s="126">
        <f>COUNTIF(H32,"&gt;0")</f>
        <v>0</v>
      </c>
    </row>
    <row r="33" spans="1:12" ht="12.75" hidden="1" customHeight="1">
      <c r="A33" s="272"/>
      <c r="B33" s="273" t="s">
        <v>63</v>
      </c>
      <c r="C33" s="274"/>
      <c r="D33" s="275"/>
      <c r="E33" s="276"/>
      <c r="F33" s="277"/>
      <c r="G33" s="278"/>
      <c r="H33" s="191"/>
      <c r="I33" s="279"/>
      <c r="J33" s="280"/>
      <c r="K33" s="281"/>
      <c r="L33" s="126"/>
    </row>
    <row r="34" spans="1:12" ht="12.75" hidden="1" customHeight="1">
      <c r="A34" s="128">
        <f>A32+1</f>
        <v>113</v>
      </c>
      <c r="B34" s="251" t="str">
        <f>CONCATENATE("NZS.D.",A34)</f>
        <v>NZS.D.113</v>
      </c>
      <c r="C34" s="139"/>
      <c r="D34" s="181" t="s">
        <v>62</v>
      </c>
      <c r="E34" s="252"/>
      <c r="F34" s="132"/>
      <c r="G34" s="133">
        <f>E34+F34</f>
        <v>0</v>
      </c>
      <c r="H34" s="134"/>
      <c r="I34" s="135">
        <f>E34*H34</f>
        <v>0</v>
      </c>
      <c r="J34" s="136">
        <f>F34*H34</f>
        <v>0</v>
      </c>
      <c r="K34" s="137">
        <f>I34+J34</f>
        <v>0</v>
      </c>
      <c r="L34" s="126">
        <f>COUNTIF(H34,"&gt;0")</f>
        <v>0</v>
      </c>
    </row>
    <row r="35" spans="1:12" ht="12.75" hidden="1" customHeight="1">
      <c r="A35" s="138"/>
      <c r="B35" s="129" t="s">
        <v>63</v>
      </c>
      <c r="C35" s="148"/>
      <c r="D35" s="131"/>
      <c r="E35" s="149"/>
      <c r="F35" s="150"/>
      <c r="G35" s="151"/>
      <c r="H35" s="152"/>
      <c r="I35" s="153"/>
      <c r="J35" s="154"/>
      <c r="K35" s="155"/>
      <c r="L35" s="126"/>
    </row>
    <row r="36" spans="1:12" hidden="1">
      <c r="A36" s="138">
        <f>A34+1</f>
        <v>114</v>
      </c>
      <c r="B36" s="129" t="str">
        <f>CONCATENATE("NZS.D.",A36)</f>
        <v>NZS.D.114</v>
      </c>
      <c r="C36" s="139"/>
      <c r="D36" s="140" t="s">
        <v>62</v>
      </c>
      <c r="E36" s="141"/>
      <c r="F36" s="142"/>
      <c r="G36" s="143">
        <f>E36+F36</f>
        <v>0</v>
      </c>
      <c r="H36" s="144"/>
      <c r="I36" s="145">
        <f>E36*H36</f>
        <v>0</v>
      </c>
      <c r="J36" s="146">
        <f>F36*H36</f>
        <v>0</v>
      </c>
      <c r="K36" s="147">
        <f>I36+J36</f>
        <v>0</v>
      </c>
      <c r="L36" s="126">
        <f>COUNTIF(H36,"&gt;0")</f>
        <v>0</v>
      </c>
    </row>
    <row r="37" spans="1:12" ht="12.75" hidden="1" customHeight="1">
      <c r="A37" s="138"/>
      <c r="B37" s="129" t="s">
        <v>63</v>
      </c>
      <c r="C37" s="148"/>
      <c r="D37" s="131"/>
      <c r="E37" s="149"/>
      <c r="F37" s="150"/>
      <c r="G37" s="151"/>
      <c r="H37" s="152"/>
      <c r="I37" s="153"/>
      <c r="J37" s="154"/>
      <c r="K37" s="155"/>
      <c r="L37" s="126"/>
    </row>
    <row r="38" spans="1:12" hidden="1">
      <c r="A38" s="138">
        <f>A36+1</f>
        <v>115</v>
      </c>
      <c r="B38" s="129" t="str">
        <f>CONCATENATE("NZS.D.",A38)</f>
        <v>NZS.D.115</v>
      </c>
      <c r="C38" s="139"/>
      <c r="D38" s="140" t="s">
        <v>62</v>
      </c>
      <c r="E38" s="141"/>
      <c r="F38" s="142"/>
      <c r="G38" s="143">
        <f>E38+F38</f>
        <v>0</v>
      </c>
      <c r="H38" s="144"/>
      <c r="I38" s="145">
        <f>E38*H38</f>
        <v>0</v>
      </c>
      <c r="J38" s="146">
        <f>F38*H38</f>
        <v>0</v>
      </c>
      <c r="K38" s="147">
        <f>I38+J38</f>
        <v>0</v>
      </c>
      <c r="L38" s="126">
        <f>COUNTIF(H38,"&gt;0")</f>
        <v>0</v>
      </c>
    </row>
    <row r="39" spans="1:12" ht="12.75" hidden="1" customHeight="1">
      <c r="A39" s="138"/>
      <c r="B39" s="129" t="s">
        <v>63</v>
      </c>
      <c r="C39" s="148"/>
      <c r="D39" s="131"/>
      <c r="E39" s="149"/>
      <c r="F39" s="150"/>
      <c r="G39" s="151"/>
      <c r="H39" s="152"/>
      <c r="I39" s="153"/>
      <c r="J39" s="154"/>
      <c r="K39" s="155"/>
      <c r="L39" s="126"/>
    </row>
    <row r="40" spans="1:12" hidden="1">
      <c r="A40" s="138">
        <f>A38+1</f>
        <v>116</v>
      </c>
      <c r="B40" s="129" t="str">
        <f>CONCATENATE("NZS.D.",A40)</f>
        <v>NZS.D.116</v>
      </c>
      <c r="C40" s="240"/>
      <c r="D40" s="140" t="s">
        <v>62</v>
      </c>
      <c r="E40" s="141"/>
      <c r="F40" s="142"/>
      <c r="G40" s="143">
        <f>E40+F40</f>
        <v>0</v>
      </c>
      <c r="H40" s="144"/>
      <c r="I40" s="145">
        <f>E40*H40</f>
        <v>0</v>
      </c>
      <c r="J40" s="146">
        <f>F40*H40</f>
        <v>0</v>
      </c>
      <c r="K40" s="147">
        <f>I40+J40</f>
        <v>0</v>
      </c>
      <c r="L40" s="126">
        <f>COUNTIF(H40,"&gt;0")</f>
        <v>0</v>
      </c>
    </row>
    <row r="41" spans="1:12" ht="12.75" hidden="1" customHeight="1">
      <c r="A41" s="138"/>
      <c r="B41" s="129" t="s">
        <v>63</v>
      </c>
      <c r="C41" s="148"/>
      <c r="D41" s="131"/>
      <c r="E41" s="149"/>
      <c r="F41" s="150"/>
      <c r="G41" s="151"/>
      <c r="H41" s="152"/>
      <c r="I41" s="153"/>
      <c r="J41" s="154"/>
      <c r="K41" s="155"/>
      <c r="L41" s="126"/>
    </row>
    <row r="42" spans="1:12" hidden="1">
      <c r="A42" s="138">
        <f>A40+1</f>
        <v>117</v>
      </c>
      <c r="B42" s="129" t="str">
        <f>CONCATENATE("NZS.D.",A42)</f>
        <v>NZS.D.117</v>
      </c>
      <c r="C42" s="139"/>
      <c r="D42" s="140" t="s">
        <v>62</v>
      </c>
      <c r="E42" s="141"/>
      <c r="F42" s="142"/>
      <c r="G42" s="143">
        <f>E42+F42</f>
        <v>0</v>
      </c>
      <c r="H42" s="144"/>
      <c r="I42" s="145">
        <f>E42*H42</f>
        <v>0</v>
      </c>
      <c r="J42" s="146">
        <f>F42*H42</f>
        <v>0</v>
      </c>
      <c r="K42" s="147">
        <f>I42+J42</f>
        <v>0</v>
      </c>
      <c r="L42" s="126">
        <f>COUNTIF(H42,"&gt;0")</f>
        <v>0</v>
      </c>
    </row>
    <row r="43" spans="1:12" ht="12.75" hidden="1" customHeight="1">
      <c r="A43" s="138"/>
      <c r="B43" s="129" t="s">
        <v>63</v>
      </c>
      <c r="C43" s="148"/>
      <c r="D43" s="131"/>
      <c r="E43" s="149"/>
      <c r="F43" s="150"/>
      <c r="G43" s="151"/>
      <c r="H43" s="152"/>
      <c r="I43" s="153"/>
      <c r="J43" s="154"/>
      <c r="K43" s="155"/>
      <c r="L43" s="126"/>
    </row>
    <row r="44" spans="1:12" ht="12.75" hidden="1" customHeight="1">
      <c r="A44" s="138">
        <f>A42+1</f>
        <v>118</v>
      </c>
      <c r="B44" s="129" t="str">
        <f>CONCATENATE("NZS.D.",A44)</f>
        <v>NZS.D.118</v>
      </c>
      <c r="C44" s="139"/>
      <c r="D44" s="140" t="s">
        <v>62</v>
      </c>
      <c r="E44" s="141"/>
      <c r="F44" s="142"/>
      <c r="G44" s="143">
        <f>E44+F44</f>
        <v>0</v>
      </c>
      <c r="H44" s="144"/>
      <c r="I44" s="145">
        <f>E44*H44</f>
        <v>0</v>
      </c>
      <c r="J44" s="146">
        <f>F44*H44</f>
        <v>0</v>
      </c>
      <c r="K44" s="147">
        <f>I44+J44</f>
        <v>0</v>
      </c>
      <c r="L44" s="126">
        <f>COUNTIF(H44,"&gt;0")</f>
        <v>0</v>
      </c>
    </row>
    <row r="45" spans="1:12" ht="12.75" hidden="1" customHeight="1">
      <c r="A45" s="138"/>
      <c r="B45" s="129" t="s">
        <v>63</v>
      </c>
      <c r="C45" s="148"/>
      <c r="D45" s="131"/>
      <c r="E45" s="149"/>
      <c r="F45" s="150"/>
      <c r="G45" s="151"/>
      <c r="H45" s="152"/>
      <c r="I45" s="153"/>
      <c r="J45" s="154"/>
      <c r="K45" s="155"/>
      <c r="L45" s="126"/>
    </row>
    <row r="46" spans="1:12" ht="12.75" hidden="1" customHeight="1">
      <c r="A46" s="138">
        <f>A44+1</f>
        <v>119</v>
      </c>
      <c r="B46" s="129" t="str">
        <f>CONCATENATE("NZS.D.",A46)</f>
        <v>NZS.D.119</v>
      </c>
      <c r="C46" s="139"/>
      <c r="D46" s="140" t="s">
        <v>62</v>
      </c>
      <c r="E46" s="141"/>
      <c r="F46" s="142"/>
      <c r="G46" s="143">
        <f>E46+F46</f>
        <v>0</v>
      </c>
      <c r="H46" s="144"/>
      <c r="I46" s="145">
        <f>E46*H46</f>
        <v>0</v>
      </c>
      <c r="J46" s="146">
        <f>F46*H46</f>
        <v>0</v>
      </c>
      <c r="K46" s="147">
        <f>I46+J46</f>
        <v>0</v>
      </c>
      <c r="L46" s="126">
        <f>COUNTIF(H46,"&gt;0")</f>
        <v>0</v>
      </c>
    </row>
    <row r="47" spans="1:12" ht="12.75" hidden="1" customHeight="1">
      <c r="A47" s="138"/>
      <c r="B47" s="129" t="s">
        <v>63</v>
      </c>
      <c r="C47" s="148"/>
      <c r="D47" s="131"/>
      <c r="E47" s="149"/>
      <c r="F47" s="150"/>
      <c r="G47" s="151"/>
      <c r="H47" s="152"/>
      <c r="I47" s="153"/>
      <c r="J47" s="154"/>
      <c r="K47" s="155"/>
      <c r="L47" s="126"/>
    </row>
    <row r="48" spans="1:12" ht="12.75" hidden="1" customHeight="1">
      <c r="A48" s="138">
        <f>A46+1</f>
        <v>120</v>
      </c>
      <c r="B48" s="129" t="str">
        <f>CONCATENATE("NZS.D.",A48)</f>
        <v>NZS.D.120</v>
      </c>
      <c r="C48" s="139"/>
      <c r="D48" s="140" t="s">
        <v>62</v>
      </c>
      <c r="E48" s="141"/>
      <c r="F48" s="142"/>
      <c r="G48" s="143">
        <f>E48+F48</f>
        <v>0</v>
      </c>
      <c r="H48" s="144"/>
      <c r="I48" s="145">
        <f>E48*H48</f>
        <v>0</v>
      </c>
      <c r="J48" s="146">
        <f>F48*H48</f>
        <v>0</v>
      </c>
      <c r="K48" s="147">
        <f>I48+J48</f>
        <v>0</v>
      </c>
      <c r="L48" s="126">
        <f>COUNTIF(H48,"&gt;0")</f>
        <v>0</v>
      </c>
    </row>
    <row r="49" spans="1:12" ht="12.75" hidden="1" customHeight="1">
      <c r="A49" s="138"/>
      <c r="B49" s="129" t="s">
        <v>63</v>
      </c>
      <c r="C49" s="148"/>
      <c r="D49" s="131"/>
      <c r="E49" s="149"/>
      <c r="F49" s="150"/>
      <c r="G49" s="151"/>
      <c r="H49" s="152"/>
      <c r="I49" s="153"/>
      <c r="J49" s="154"/>
      <c r="K49" s="155"/>
      <c r="L49" s="126"/>
    </row>
    <row r="50" spans="1:12" hidden="1">
      <c r="A50" s="138">
        <f>A48+1</f>
        <v>121</v>
      </c>
      <c r="B50" s="129" t="str">
        <f>CONCATENATE("NZS.D.",A50)</f>
        <v>NZS.D.121</v>
      </c>
      <c r="C50" s="139"/>
      <c r="D50" s="140" t="s">
        <v>62</v>
      </c>
      <c r="E50" s="141"/>
      <c r="F50" s="142"/>
      <c r="G50" s="143">
        <f>E50+F50</f>
        <v>0</v>
      </c>
      <c r="H50" s="144"/>
      <c r="I50" s="145">
        <f>E50*H50</f>
        <v>0</v>
      </c>
      <c r="J50" s="146">
        <f>F50*H50</f>
        <v>0</v>
      </c>
      <c r="K50" s="147">
        <f>I50+J50</f>
        <v>0</v>
      </c>
      <c r="L50" s="126">
        <f>COUNTIF(H50,"&gt;0")</f>
        <v>0</v>
      </c>
    </row>
    <row r="51" spans="1:12" ht="12.75" hidden="1" customHeight="1">
      <c r="A51" s="138"/>
      <c r="B51" s="129" t="s">
        <v>63</v>
      </c>
      <c r="C51" s="148"/>
      <c r="D51" s="131"/>
      <c r="E51" s="149"/>
      <c r="F51" s="150"/>
      <c r="G51" s="151"/>
      <c r="H51" s="152"/>
      <c r="I51" s="153"/>
      <c r="J51" s="154"/>
      <c r="K51" s="155"/>
      <c r="L51" s="126"/>
    </row>
    <row r="52" spans="1:12" hidden="1">
      <c r="A52" s="138">
        <f>A50+1</f>
        <v>122</v>
      </c>
      <c r="B52" s="129" t="str">
        <f>CONCATENATE("NZS.D.",A52)</f>
        <v>NZS.D.122</v>
      </c>
      <c r="C52" s="139"/>
      <c r="D52" s="140" t="s">
        <v>62</v>
      </c>
      <c r="E52" s="141"/>
      <c r="F52" s="142"/>
      <c r="G52" s="143">
        <f>E52+F52</f>
        <v>0</v>
      </c>
      <c r="H52" s="144"/>
      <c r="I52" s="145">
        <f>E52*H52</f>
        <v>0</v>
      </c>
      <c r="J52" s="146">
        <f>F52*H52</f>
        <v>0</v>
      </c>
      <c r="K52" s="147">
        <f>I52+J52</f>
        <v>0</v>
      </c>
      <c r="L52" s="126">
        <f>COUNTIF(H52,"&gt;0")</f>
        <v>0</v>
      </c>
    </row>
    <row r="53" spans="1:12" ht="12.75" hidden="1" customHeight="1">
      <c r="A53" s="138"/>
      <c r="B53" s="129" t="s">
        <v>63</v>
      </c>
      <c r="C53" s="148"/>
      <c r="D53" s="131"/>
      <c r="E53" s="149"/>
      <c r="F53" s="150"/>
      <c r="G53" s="151"/>
      <c r="H53" s="152"/>
      <c r="I53" s="153"/>
      <c r="J53" s="154"/>
      <c r="K53" s="155"/>
      <c r="L53" s="126"/>
    </row>
    <row r="54" spans="1:12" hidden="1">
      <c r="A54" s="138">
        <f>A52+1</f>
        <v>123</v>
      </c>
      <c r="B54" s="129" t="str">
        <f>CONCATENATE("NZS.D.",A54)</f>
        <v>NZS.D.123</v>
      </c>
      <c r="C54" s="241"/>
      <c r="D54" s="140" t="s">
        <v>62</v>
      </c>
      <c r="E54" s="141"/>
      <c r="F54" s="142"/>
      <c r="G54" s="143">
        <f>E54+F54</f>
        <v>0</v>
      </c>
      <c r="H54" s="144"/>
      <c r="I54" s="145">
        <f>E54*H54</f>
        <v>0</v>
      </c>
      <c r="J54" s="146">
        <f>F54*H54</f>
        <v>0</v>
      </c>
      <c r="K54" s="147">
        <f>I54+J54</f>
        <v>0</v>
      </c>
      <c r="L54" s="126">
        <f>COUNTIF(H54,"&gt;0")</f>
        <v>0</v>
      </c>
    </row>
    <row r="55" spans="1:12" ht="12.75" hidden="1" customHeight="1">
      <c r="A55" s="138"/>
      <c r="B55" s="129" t="s">
        <v>63</v>
      </c>
      <c r="C55" s="148"/>
      <c r="D55" s="131"/>
      <c r="E55" s="149"/>
      <c r="F55" s="150"/>
      <c r="G55" s="151"/>
      <c r="H55" s="152"/>
      <c r="I55" s="153"/>
      <c r="J55" s="154"/>
      <c r="K55" s="155"/>
      <c r="L55" s="126"/>
    </row>
    <row r="56" spans="1:12" ht="12.75" hidden="1" customHeight="1">
      <c r="A56" s="138">
        <f>A54+1</f>
        <v>124</v>
      </c>
      <c r="B56" s="129" t="str">
        <f>CONCATENATE("NZS.D.",A56)</f>
        <v>NZS.D.124</v>
      </c>
      <c r="C56" s="139"/>
      <c r="D56" s="140" t="s">
        <v>62</v>
      </c>
      <c r="E56" s="141"/>
      <c r="F56" s="142"/>
      <c r="G56" s="143">
        <f>E56+F56</f>
        <v>0</v>
      </c>
      <c r="H56" s="144"/>
      <c r="I56" s="145">
        <f>E56*H56</f>
        <v>0</v>
      </c>
      <c r="J56" s="146">
        <f>F56*H56</f>
        <v>0</v>
      </c>
      <c r="K56" s="147">
        <f>I56+J56</f>
        <v>0</v>
      </c>
      <c r="L56" s="126">
        <f>COUNTIF(H56,"&gt;0")</f>
        <v>0</v>
      </c>
    </row>
    <row r="57" spans="1:12" ht="12.75" hidden="1" customHeight="1">
      <c r="A57" s="138"/>
      <c r="B57" s="129" t="s">
        <v>63</v>
      </c>
      <c r="C57" s="148"/>
      <c r="D57" s="131"/>
      <c r="E57" s="149"/>
      <c r="F57" s="150"/>
      <c r="G57" s="151"/>
      <c r="H57" s="152"/>
      <c r="I57" s="153"/>
      <c r="J57" s="154"/>
      <c r="K57" s="155"/>
      <c r="L57" s="126"/>
    </row>
    <row r="58" spans="1:12" ht="12.75" hidden="1" customHeight="1">
      <c r="A58" s="138">
        <f>A56+1</f>
        <v>125</v>
      </c>
      <c r="B58" s="129" t="str">
        <f>CONCATENATE("NZS.D.",A58)</f>
        <v>NZS.D.125</v>
      </c>
      <c r="C58" s="139"/>
      <c r="D58" s="140" t="s">
        <v>62</v>
      </c>
      <c r="E58" s="141"/>
      <c r="F58" s="142"/>
      <c r="G58" s="143">
        <f>E58+F58</f>
        <v>0</v>
      </c>
      <c r="H58" s="144"/>
      <c r="I58" s="145">
        <f>E58*H58</f>
        <v>0</v>
      </c>
      <c r="J58" s="146">
        <f>F58*H58</f>
        <v>0</v>
      </c>
      <c r="K58" s="147">
        <f>I58+J58</f>
        <v>0</v>
      </c>
      <c r="L58" s="126">
        <f>COUNTIF(H58,"&gt;0")</f>
        <v>0</v>
      </c>
    </row>
    <row r="59" spans="1:12" ht="12.75" hidden="1" customHeight="1">
      <c r="A59" s="138"/>
      <c r="B59" s="129" t="s">
        <v>63</v>
      </c>
      <c r="C59" s="148"/>
      <c r="D59" s="131"/>
      <c r="E59" s="149"/>
      <c r="F59" s="150"/>
      <c r="G59" s="151"/>
      <c r="H59" s="152"/>
      <c r="I59" s="153"/>
      <c r="J59" s="154"/>
      <c r="K59" s="155"/>
      <c r="L59" s="126"/>
    </row>
    <row r="60" spans="1:12" ht="12.75" hidden="1" customHeight="1">
      <c r="A60" s="138">
        <f>A58+1</f>
        <v>126</v>
      </c>
      <c r="B60" s="129" t="str">
        <f>CONCATENATE("NZS.D.",A60)</f>
        <v>NZS.D.126</v>
      </c>
      <c r="C60" s="139"/>
      <c r="D60" s="140" t="s">
        <v>62</v>
      </c>
      <c r="E60" s="141"/>
      <c r="F60" s="142"/>
      <c r="G60" s="143">
        <f>E60+F60</f>
        <v>0</v>
      </c>
      <c r="H60" s="144"/>
      <c r="I60" s="145">
        <f>E60*H60</f>
        <v>0</v>
      </c>
      <c r="J60" s="146">
        <f>F60*H60</f>
        <v>0</v>
      </c>
      <c r="K60" s="147">
        <f>I60+J60</f>
        <v>0</v>
      </c>
      <c r="L60" s="126">
        <f>COUNTIF(H60,"&gt;0")</f>
        <v>0</v>
      </c>
    </row>
    <row r="61" spans="1:12" ht="12.75" hidden="1" customHeight="1">
      <c r="A61" s="138"/>
      <c r="B61" s="129" t="s">
        <v>63</v>
      </c>
      <c r="C61" s="148"/>
      <c r="D61" s="131"/>
      <c r="E61" s="149"/>
      <c r="F61" s="150"/>
      <c r="G61" s="151"/>
      <c r="H61" s="152"/>
      <c r="I61" s="153"/>
      <c r="J61" s="154"/>
      <c r="K61" s="155"/>
      <c r="L61" s="126"/>
    </row>
    <row r="62" spans="1:12" ht="12.75" hidden="1" customHeight="1">
      <c r="A62" s="138">
        <f>A60+1</f>
        <v>127</v>
      </c>
      <c r="B62" s="129" t="str">
        <f>CONCATENATE("NZS.D.",A62)</f>
        <v>NZS.D.127</v>
      </c>
      <c r="C62" s="139"/>
      <c r="D62" s="140" t="s">
        <v>62</v>
      </c>
      <c r="E62" s="141"/>
      <c r="F62" s="142"/>
      <c r="G62" s="143">
        <f>E62+F62</f>
        <v>0</v>
      </c>
      <c r="H62" s="144"/>
      <c r="I62" s="145">
        <f>E62*H62</f>
        <v>0</v>
      </c>
      <c r="J62" s="146">
        <f>F62*H62</f>
        <v>0</v>
      </c>
      <c r="K62" s="147">
        <f>I62+J62</f>
        <v>0</v>
      </c>
      <c r="L62" s="126">
        <f>COUNTIF(H62,"&gt;0")</f>
        <v>0</v>
      </c>
    </row>
    <row r="63" spans="1:12" ht="12.75" hidden="1" customHeight="1">
      <c r="A63" s="138"/>
      <c r="B63" s="129" t="s">
        <v>63</v>
      </c>
      <c r="C63" s="148"/>
      <c r="D63" s="131"/>
      <c r="E63" s="149"/>
      <c r="F63" s="150"/>
      <c r="G63" s="151"/>
      <c r="H63" s="152"/>
      <c r="I63" s="153"/>
      <c r="J63" s="154"/>
      <c r="K63" s="155"/>
      <c r="L63" s="126"/>
    </row>
    <row r="64" spans="1:12" ht="12.75" hidden="1" customHeight="1">
      <c r="A64" s="138">
        <f>A62+1</f>
        <v>128</v>
      </c>
      <c r="B64" s="129" t="str">
        <f>CONCATENATE("NZS.D.",A64)</f>
        <v>NZS.D.128</v>
      </c>
      <c r="C64" s="139"/>
      <c r="D64" s="140" t="s">
        <v>62</v>
      </c>
      <c r="E64" s="141"/>
      <c r="F64" s="142"/>
      <c r="G64" s="143">
        <f>E64+F64</f>
        <v>0</v>
      </c>
      <c r="H64" s="134"/>
      <c r="I64" s="145">
        <f>E64*H64</f>
        <v>0</v>
      </c>
      <c r="J64" s="146">
        <f>F64*H64</f>
        <v>0</v>
      </c>
      <c r="K64" s="147">
        <f>I64+J64</f>
        <v>0</v>
      </c>
      <c r="L64" s="126">
        <f>COUNTIF(H64,"&gt;0")</f>
        <v>0</v>
      </c>
    </row>
    <row r="65" spans="1:12" ht="12.75" hidden="1" customHeight="1">
      <c r="A65" s="138"/>
      <c r="B65" s="129" t="s">
        <v>63</v>
      </c>
      <c r="C65" s="148"/>
      <c r="D65" s="131"/>
      <c r="E65" s="149"/>
      <c r="F65" s="150"/>
      <c r="G65" s="151"/>
      <c r="H65" s="134"/>
      <c r="I65" s="153"/>
      <c r="J65" s="154"/>
      <c r="K65" s="155"/>
      <c r="L65" s="126"/>
    </row>
    <row r="66" spans="1:12" ht="12.75" hidden="1" customHeight="1">
      <c r="A66" s="138">
        <f>A64+1</f>
        <v>129</v>
      </c>
      <c r="B66" s="129" t="str">
        <f>CONCATENATE("NZS.D.",A66)</f>
        <v>NZS.D.129</v>
      </c>
      <c r="C66" s="139"/>
      <c r="D66" s="140" t="s">
        <v>62</v>
      </c>
      <c r="E66" s="141"/>
      <c r="F66" s="142"/>
      <c r="G66" s="143">
        <f>E66+F66</f>
        <v>0</v>
      </c>
      <c r="H66" s="134"/>
      <c r="I66" s="145">
        <f>E66*H66</f>
        <v>0</v>
      </c>
      <c r="J66" s="146">
        <f>F66*H66</f>
        <v>0</v>
      </c>
      <c r="K66" s="147">
        <f>I66+J66</f>
        <v>0</v>
      </c>
      <c r="L66" s="126">
        <f>COUNTIF(H66,"&gt;0")</f>
        <v>0</v>
      </c>
    </row>
    <row r="67" spans="1:12" ht="12.75" hidden="1" customHeight="1">
      <c r="A67" s="158"/>
      <c r="B67" s="129" t="s">
        <v>63</v>
      </c>
      <c r="C67" s="148"/>
      <c r="D67" s="131"/>
      <c r="E67" s="149"/>
      <c r="F67" s="150"/>
      <c r="G67" s="151"/>
      <c r="H67" s="159"/>
      <c r="I67" s="153"/>
      <c r="J67" s="154"/>
      <c r="K67" s="155"/>
      <c r="L67" s="160"/>
    </row>
    <row r="68" spans="1:12" ht="12.75" hidden="1" customHeight="1">
      <c r="A68" s="138">
        <f>A66+1</f>
        <v>130</v>
      </c>
      <c r="B68" s="129" t="str">
        <f>CONCATENATE("NZS.D.",A68)</f>
        <v>NZS.D.130</v>
      </c>
      <c r="C68" s="139"/>
      <c r="D68" s="140" t="s">
        <v>62</v>
      </c>
      <c r="E68" s="141"/>
      <c r="F68" s="142"/>
      <c r="G68" s="143">
        <f>E68+F68</f>
        <v>0</v>
      </c>
      <c r="H68" s="134"/>
      <c r="I68" s="145">
        <f>E68*H68</f>
        <v>0</v>
      </c>
      <c r="J68" s="146">
        <f>F68*H68</f>
        <v>0</v>
      </c>
      <c r="K68" s="147">
        <f>I68+J68</f>
        <v>0</v>
      </c>
      <c r="L68" s="126">
        <f>COUNTIF(H68,"&gt;0")</f>
        <v>0</v>
      </c>
    </row>
    <row r="69" spans="1:12" ht="12.75" hidden="1" customHeight="1">
      <c r="A69" s="161"/>
      <c r="B69" s="129" t="s">
        <v>63</v>
      </c>
      <c r="C69" s="148"/>
      <c r="D69" s="131"/>
      <c r="E69" s="149"/>
      <c r="F69" s="150"/>
      <c r="G69" s="151"/>
      <c r="H69" s="159"/>
      <c r="I69" s="153"/>
      <c r="J69" s="154"/>
      <c r="K69" s="155"/>
      <c r="L69" s="160"/>
    </row>
    <row r="70" spans="1:12" ht="12.75" hidden="1" customHeight="1">
      <c r="A70" s="138">
        <f>A68+1</f>
        <v>131</v>
      </c>
      <c r="B70" s="129" t="str">
        <f>CONCATENATE("NZS.D.",A70)</f>
        <v>NZS.D.131</v>
      </c>
      <c r="C70" s="139"/>
      <c r="D70" s="140" t="s">
        <v>62</v>
      </c>
      <c r="E70" s="141"/>
      <c r="F70" s="142"/>
      <c r="G70" s="143">
        <f>E70+F70</f>
        <v>0</v>
      </c>
      <c r="H70" s="134"/>
      <c r="I70" s="145">
        <f>E70*H70</f>
        <v>0</v>
      </c>
      <c r="J70" s="146">
        <f>F70*H70</f>
        <v>0</v>
      </c>
      <c r="K70" s="147">
        <f>I70+J70</f>
        <v>0</v>
      </c>
      <c r="L70" s="126">
        <f>COUNTIF(H70,"&gt;0")</f>
        <v>0</v>
      </c>
    </row>
    <row r="71" spans="1:12" ht="12.75" hidden="1" customHeight="1">
      <c r="A71" s="161"/>
      <c r="B71" s="129" t="s">
        <v>63</v>
      </c>
      <c r="C71" s="148"/>
      <c r="D71" s="131"/>
      <c r="E71" s="149"/>
      <c r="F71" s="150"/>
      <c r="G71" s="151"/>
      <c r="H71" s="159"/>
      <c r="I71" s="153"/>
      <c r="J71" s="154"/>
      <c r="K71" s="155"/>
      <c r="L71" s="160"/>
    </row>
    <row r="72" spans="1:12" ht="12.75" hidden="1" customHeight="1">
      <c r="A72" s="138">
        <f>A70+1</f>
        <v>132</v>
      </c>
      <c r="B72" s="129" t="str">
        <f>CONCATENATE("NZS.D.",A72)</f>
        <v>NZS.D.132</v>
      </c>
      <c r="C72" s="139"/>
      <c r="D72" s="140" t="s">
        <v>62</v>
      </c>
      <c r="E72" s="141"/>
      <c r="F72" s="142"/>
      <c r="G72" s="143">
        <f>E72+F72</f>
        <v>0</v>
      </c>
      <c r="H72" s="134"/>
      <c r="I72" s="145">
        <f>E72*H72</f>
        <v>0</v>
      </c>
      <c r="J72" s="146">
        <f>F72*H72</f>
        <v>0</v>
      </c>
      <c r="K72" s="147">
        <f>I72+J72</f>
        <v>0</v>
      </c>
      <c r="L72" s="126">
        <f>COUNTIF(H72,"&gt;0")</f>
        <v>0</v>
      </c>
    </row>
    <row r="73" spans="1:12" ht="12.75" hidden="1" customHeight="1">
      <c r="A73" s="161"/>
      <c r="B73" s="129" t="s">
        <v>63</v>
      </c>
      <c r="C73" s="148"/>
      <c r="D73" s="131"/>
      <c r="E73" s="149"/>
      <c r="F73" s="150"/>
      <c r="G73" s="151"/>
      <c r="H73" s="159"/>
      <c r="I73" s="153"/>
      <c r="J73" s="154"/>
      <c r="K73" s="155"/>
      <c r="L73" s="160"/>
    </row>
    <row r="74" spans="1:12" hidden="1">
      <c r="A74" s="138">
        <f>A72+1</f>
        <v>133</v>
      </c>
      <c r="B74" s="129" t="str">
        <f>CONCATENATE("NZS.D.",A74)</f>
        <v>NZS.D.133</v>
      </c>
      <c r="C74" s="162"/>
      <c r="D74" s="140" t="s">
        <v>62</v>
      </c>
      <c r="E74" s="141"/>
      <c r="F74" s="142"/>
      <c r="G74" s="143">
        <f>E74+F74</f>
        <v>0</v>
      </c>
      <c r="H74" s="134"/>
      <c r="I74" s="145">
        <f>E74*H74</f>
        <v>0</v>
      </c>
      <c r="J74" s="146">
        <f>F74*H74</f>
        <v>0</v>
      </c>
      <c r="K74" s="147">
        <f>I74+J74</f>
        <v>0</v>
      </c>
      <c r="L74" s="126">
        <f>COUNTIF(H74,"&gt;0")</f>
        <v>0</v>
      </c>
    </row>
    <row r="75" spans="1:12" ht="12.75" hidden="1" customHeight="1">
      <c r="A75" s="161"/>
      <c r="B75" s="129" t="s">
        <v>63</v>
      </c>
      <c r="C75" s="148"/>
      <c r="D75" s="131"/>
      <c r="E75" s="149"/>
      <c r="F75" s="150"/>
      <c r="G75" s="151"/>
      <c r="H75" s="159"/>
      <c r="I75" s="153"/>
      <c r="J75" s="154"/>
      <c r="K75" s="155"/>
      <c r="L75" s="160"/>
    </row>
    <row r="76" spans="1:12" hidden="1">
      <c r="A76" s="138">
        <f>A74+1</f>
        <v>134</v>
      </c>
      <c r="B76" s="129" t="str">
        <f>CONCATENATE("NZS.D.",A76)</f>
        <v>NZS.D.134</v>
      </c>
      <c r="C76" s="139"/>
      <c r="D76" s="140" t="s">
        <v>62</v>
      </c>
      <c r="E76" s="141"/>
      <c r="F76" s="142"/>
      <c r="G76" s="143">
        <f>E76+F76</f>
        <v>0</v>
      </c>
      <c r="H76" s="134"/>
      <c r="I76" s="145">
        <f>E76*H76</f>
        <v>0</v>
      </c>
      <c r="J76" s="146">
        <f>F76*H76</f>
        <v>0</v>
      </c>
      <c r="K76" s="147">
        <f>I76+J76</f>
        <v>0</v>
      </c>
      <c r="L76" s="126">
        <f>COUNTIF(H76,"&gt;0")</f>
        <v>0</v>
      </c>
    </row>
    <row r="77" spans="1:12" ht="12.75" hidden="1" customHeight="1">
      <c r="A77" s="161"/>
      <c r="B77" s="129" t="s">
        <v>63</v>
      </c>
      <c r="C77" s="148"/>
      <c r="D77" s="131"/>
      <c r="E77" s="149"/>
      <c r="F77" s="150"/>
      <c r="G77" s="151"/>
      <c r="H77" s="159"/>
      <c r="I77" s="153"/>
      <c r="J77" s="154"/>
      <c r="K77" s="155"/>
      <c r="L77" s="160"/>
    </row>
    <row r="78" spans="1:12" hidden="1">
      <c r="A78" s="138">
        <f>A76+1</f>
        <v>135</v>
      </c>
      <c r="B78" s="129" t="str">
        <f>CONCATENATE("NZS.D.",A78)</f>
        <v>NZS.D.135</v>
      </c>
      <c r="C78" s="139"/>
      <c r="D78" s="140" t="s">
        <v>62</v>
      </c>
      <c r="E78" s="141"/>
      <c r="F78" s="142"/>
      <c r="G78" s="143">
        <f>E78+F78</f>
        <v>0</v>
      </c>
      <c r="H78" s="134"/>
      <c r="I78" s="145">
        <f>E78*H78</f>
        <v>0</v>
      </c>
      <c r="J78" s="146">
        <f>F78*H78</f>
        <v>0</v>
      </c>
      <c r="K78" s="147">
        <f>I78+J78</f>
        <v>0</v>
      </c>
      <c r="L78" s="126">
        <f>COUNTIF(H78,"&gt;0")</f>
        <v>0</v>
      </c>
    </row>
    <row r="79" spans="1:12" ht="12.75" hidden="1" customHeight="1">
      <c r="A79" s="161"/>
      <c r="B79" s="129" t="s">
        <v>63</v>
      </c>
      <c r="C79" s="148"/>
      <c r="D79" s="131"/>
      <c r="E79" s="149"/>
      <c r="F79" s="150"/>
      <c r="G79" s="151"/>
      <c r="H79" s="159"/>
      <c r="I79" s="153"/>
      <c r="J79" s="154"/>
      <c r="K79" s="155"/>
      <c r="L79" s="160"/>
    </row>
    <row r="80" spans="1:12" hidden="1">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c r="A81" s="161"/>
      <c r="B81" s="129" t="s">
        <v>63</v>
      </c>
      <c r="C81" s="148"/>
      <c r="D81" s="131"/>
      <c r="E81" s="149"/>
      <c r="F81" s="150"/>
      <c r="G81" s="151"/>
      <c r="H81" s="159"/>
      <c r="I81" s="153"/>
      <c r="J81" s="154"/>
      <c r="K81" s="155"/>
      <c r="L81" s="160"/>
    </row>
    <row r="82" spans="1:12" ht="12.75" hidden="1" customHeight="1">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c r="A83" s="161"/>
      <c r="B83" s="129" t="s">
        <v>63</v>
      </c>
      <c r="C83" s="148"/>
      <c r="D83" s="131"/>
      <c r="E83" s="164"/>
      <c r="F83" s="165"/>
      <c r="G83" s="165"/>
      <c r="H83" s="159"/>
      <c r="I83" s="166"/>
      <c r="J83" s="136"/>
      <c r="K83" s="167"/>
      <c r="L83" s="160"/>
    </row>
    <row r="84" spans="1:12" ht="12.75" hidden="1" customHeight="1">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c r="A85" s="161"/>
      <c r="B85" s="129" t="s">
        <v>63</v>
      </c>
      <c r="C85" s="148"/>
      <c r="D85" s="131"/>
      <c r="E85" s="164"/>
      <c r="F85" s="165"/>
      <c r="G85" s="165"/>
      <c r="H85" s="159"/>
      <c r="I85" s="166"/>
      <c r="J85" s="136"/>
      <c r="K85" s="167"/>
      <c r="L85" s="160"/>
    </row>
    <row r="86" spans="1:12" ht="12.75" hidden="1" customHeight="1">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c r="A87" s="161"/>
      <c r="B87" s="129" t="s">
        <v>63</v>
      </c>
      <c r="C87" s="148"/>
      <c r="D87" s="131"/>
      <c r="E87" s="164"/>
      <c r="F87" s="165"/>
      <c r="G87" s="165"/>
      <c r="H87" s="159"/>
      <c r="I87" s="166"/>
      <c r="J87" s="136"/>
      <c r="K87" s="167"/>
      <c r="L87" s="160"/>
    </row>
    <row r="88" spans="1:12" ht="12.75" hidden="1" customHeight="1">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c r="A89" s="161"/>
      <c r="B89" s="129" t="s">
        <v>63</v>
      </c>
      <c r="C89" s="148"/>
      <c r="D89" s="131"/>
      <c r="E89" s="164"/>
      <c r="F89" s="165"/>
      <c r="G89" s="165"/>
      <c r="H89" s="159"/>
      <c r="I89" s="166"/>
      <c r="J89" s="136"/>
      <c r="K89" s="167"/>
      <c r="L89" s="160"/>
    </row>
    <row r="90" spans="1:12" ht="12.75" hidden="1" customHeight="1">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c r="A91" s="161"/>
      <c r="B91" s="129" t="s">
        <v>63</v>
      </c>
      <c r="C91" s="148"/>
      <c r="D91" s="131"/>
      <c r="E91" s="164"/>
      <c r="F91" s="165"/>
      <c r="G91" s="165"/>
      <c r="H91" s="159"/>
      <c r="I91" s="166"/>
      <c r="J91" s="136"/>
      <c r="K91" s="167"/>
      <c r="L91" s="160"/>
    </row>
    <row r="92" spans="1:12" ht="12.75" hidden="1" customHeight="1">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c r="A93" s="161"/>
      <c r="B93" s="129" t="s">
        <v>63</v>
      </c>
      <c r="C93" s="148"/>
      <c r="D93" s="131"/>
      <c r="E93" s="164"/>
      <c r="F93" s="165"/>
      <c r="G93" s="165"/>
      <c r="H93" s="159"/>
      <c r="I93" s="166"/>
      <c r="J93" s="136"/>
      <c r="K93" s="167"/>
      <c r="L93" s="160"/>
    </row>
    <row r="94" spans="1:12" ht="12.75" hidden="1" customHeight="1">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c r="A95" s="161"/>
      <c r="B95" s="129" t="s">
        <v>63</v>
      </c>
      <c r="C95" s="148"/>
      <c r="D95" s="131"/>
      <c r="E95" s="164"/>
      <c r="F95" s="165"/>
      <c r="G95" s="165"/>
      <c r="H95" s="159"/>
      <c r="I95" s="166"/>
      <c r="J95" s="136"/>
      <c r="K95" s="167"/>
      <c r="L95" s="160"/>
    </row>
    <row r="96" spans="1:12" ht="12.75" hidden="1" customHeight="1">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c r="A97" s="161"/>
      <c r="B97" s="129" t="s">
        <v>63</v>
      </c>
      <c r="C97" s="148"/>
      <c r="D97" s="131"/>
      <c r="E97" s="164"/>
      <c r="F97" s="165"/>
      <c r="G97" s="165"/>
      <c r="H97" s="159"/>
      <c r="I97" s="166"/>
      <c r="J97" s="136"/>
      <c r="K97" s="167"/>
      <c r="L97" s="160"/>
    </row>
    <row r="98" spans="1:12" ht="12.75" hidden="1" customHeight="1">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c r="A99" s="161"/>
      <c r="B99" s="129" t="s">
        <v>63</v>
      </c>
      <c r="C99" s="148"/>
      <c r="D99" s="131"/>
      <c r="E99" s="168"/>
      <c r="F99" s="169"/>
      <c r="G99" s="169"/>
      <c r="H99" s="170"/>
      <c r="I99" s="171"/>
      <c r="J99" s="136"/>
      <c r="K99" s="172"/>
      <c r="L99" s="160"/>
    </row>
    <row r="100" spans="1:12" ht="12.75" hidden="1" customHeight="1" thickBot="1">
      <c r="A100" s="173"/>
      <c r="B100" s="174"/>
      <c r="C100" s="175"/>
      <c r="D100" s="176"/>
      <c r="E100" s="177"/>
      <c r="F100" s="177"/>
      <c r="G100" s="177"/>
      <c r="H100" s="178"/>
      <c r="I100" s="179"/>
      <c r="J100" s="179"/>
      <c r="K100" s="180"/>
      <c r="L100" s="160">
        <v>1</v>
      </c>
    </row>
    <row r="101" spans="1:12" ht="12.75" hidden="1" customHeight="1" thickBot="1">
      <c r="A101" s="116" t="s">
        <v>58</v>
      </c>
      <c r="B101" s="117" t="s">
        <v>66</v>
      </c>
      <c r="C101" s="118" t="s">
        <v>67</v>
      </c>
      <c r="D101" s="122" t="s">
        <v>61</v>
      </c>
      <c r="E101" s="120"/>
      <c r="F101" s="120"/>
      <c r="G101" s="121"/>
      <c r="H101" s="122"/>
      <c r="I101" s="123">
        <f>SUBTOTAL(9,I102:I132)</f>
        <v>0</v>
      </c>
      <c r="J101" s="124">
        <f>SUBTOTAL(9,J102:J132)</f>
        <v>0</v>
      </c>
      <c r="K101" s="311">
        <f>SUBTOTAL(9,K102:K132)</f>
        <v>0</v>
      </c>
      <c r="L101" s="160">
        <v>1</v>
      </c>
    </row>
    <row r="102" spans="1:12" ht="12.75" hidden="1" customHeight="1">
      <c r="A102" s="202">
        <v>201</v>
      </c>
      <c r="B102" s="192" t="str">
        <f>CONCATENATE("NZS.D.",A102)</f>
        <v>NZS.D.201</v>
      </c>
      <c r="C102" s="283"/>
      <c r="D102" s="193" t="s">
        <v>64</v>
      </c>
      <c r="E102" s="302"/>
      <c r="F102" s="285"/>
      <c r="G102" s="196">
        <f>E102+F102</f>
        <v>0</v>
      </c>
      <c r="H102" s="204"/>
      <c r="I102" s="205">
        <f>E102*H102</f>
        <v>0</v>
      </c>
      <c r="J102" s="206">
        <f>F102*H102</f>
        <v>0</v>
      </c>
      <c r="K102" s="207">
        <f>I102+J102</f>
        <v>0</v>
      </c>
      <c r="L102" s="126">
        <f>COUNTIF(H102,"&gt;0")</f>
        <v>0</v>
      </c>
    </row>
    <row r="103" spans="1:12" ht="12.75" hidden="1" customHeight="1">
      <c r="A103" s="197"/>
      <c r="B103" s="198" t="s">
        <v>63</v>
      </c>
      <c r="C103" s="303"/>
      <c r="D103" s="199"/>
      <c r="E103" s="286"/>
      <c r="F103" s="266"/>
      <c r="G103" s="287"/>
      <c r="H103" s="288"/>
      <c r="I103" s="187"/>
      <c r="J103" s="188"/>
      <c r="K103" s="189"/>
      <c r="L103" s="126"/>
    </row>
    <row r="104" spans="1:12" hidden="1">
      <c r="A104" s="197">
        <f>A102+1</f>
        <v>202</v>
      </c>
      <c r="B104" s="198" t="str">
        <f>CONCATENATE("NZS.D.",A104)</f>
        <v>NZS.D.202</v>
      </c>
      <c r="C104" s="267"/>
      <c r="D104" s="199" t="s">
        <v>70</v>
      </c>
      <c r="E104" s="265"/>
      <c r="F104" s="266"/>
      <c r="G104" s="270">
        <f>E104+F104</f>
        <v>0</v>
      </c>
      <c r="H104" s="186"/>
      <c r="I104" s="187">
        <f>E104*H104</f>
        <v>0</v>
      </c>
      <c r="J104" s="188">
        <f>F104*H104</f>
        <v>0</v>
      </c>
      <c r="K104" s="189">
        <f>I104+J104</f>
        <v>0</v>
      </c>
      <c r="L104" s="126">
        <f>COUNTIF(H104,"&gt;0")</f>
        <v>0</v>
      </c>
    </row>
    <row r="105" spans="1:12" ht="12.75" hidden="1" customHeight="1">
      <c r="A105" s="289"/>
      <c r="B105" s="198" t="s">
        <v>63</v>
      </c>
      <c r="C105" s="264"/>
      <c r="D105" s="199"/>
      <c r="E105" s="269"/>
      <c r="F105" s="266"/>
      <c r="G105" s="270"/>
      <c r="H105" s="186"/>
      <c r="I105" s="187"/>
      <c r="J105" s="188"/>
      <c r="K105" s="189"/>
      <c r="L105" s="160"/>
    </row>
    <row r="106" spans="1:12" ht="12.75" hidden="1" customHeight="1">
      <c r="A106" s="197">
        <f>A104+1</f>
        <v>203</v>
      </c>
      <c r="B106" s="198" t="str">
        <f>CONCATENATE("NZS.D.",A106)</f>
        <v>NZS.D.203</v>
      </c>
      <c r="C106" s="267"/>
      <c r="D106" s="199" t="s">
        <v>64</v>
      </c>
      <c r="E106" s="265"/>
      <c r="F106" s="266"/>
      <c r="G106" s="270">
        <f>E106+F106</f>
        <v>0</v>
      </c>
      <c r="H106" s="186"/>
      <c r="I106" s="187">
        <f>E106*H106</f>
        <v>0</v>
      </c>
      <c r="J106" s="188">
        <f>F106*H106</f>
        <v>0</v>
      </c>
      <c r="K106" s="189">
        <f>I106+J106</f>
        <v>0</v>
      </c>
      <c r="L106" s="126">
        <f>COUNTIF(H106,"&gt;0")</f>
        <v>0</v>
      </c>
    </row>
    <row r="107" spans="1:12" ht="12.75" hidden="1" customHeight="1">
      <c r="A107" s="289"/>
      <c r="B107" s="198" t="s">
        <v>63</v>
      </c>
      <c r="C107" s="264"/>
      <c r="D107" s="199"/>
      <c r="E107" s="269"/>
      <c r="F107" s="266"/>
      <c r="G107" s="270"/>
      <c r="H107" s="186"/>
      <c r="I107" s="187"/>
      <c r="J107" s="188"/>
      <c r="K107" s="189"/>
      <c r="L107" s="160"/>
    </row>
    <row r="108" spans="1:12" ht="12.75" hidden="1" customHeight="1">
      <c r="A108" s="197">
        <f>A106+1</f>
        <v>204</v>
      </c>
      <c r="B108" s="198" t="str">
        <f>CONCATENATE("NZS.D.",A108)</f>
        <v>NZS.D.204</v>
      </c>
      <c r="C108" s="267"/>
      <c r="D108" s="199" t="s">
        <v>64</v>
      </c>
      <c r="E108" s="265"/>
      <c r="F108" s="266"/>
      <c r="G108" s="270">
        <f>E108+F108</f>
        <v>0</v>
      </c>
      <c r="H108" s="186"/>
      <c r="I108" s="187">
        <f>E108*H108</f>
        <v>0</v>
      </c>
      <c r="J108" s="188">
        <f>F108*H108</f>
        <v>0</v>
      </c>
      <c r="K108" s="189">
        <f>I108+J108</f>
        <v>0</v>
      </c>
      <c r="L108" s="126">
        <f>COUNTIF(H108,"&gt;0")</f>
        <v>0</v>
      </c>
    </row>
    <row r="109" spans="1:12" ht="12.75" hidden="1" customHeight="1">
      <c r="A109" s="289"/>
      <c r="B109" s="198" t="s">
        <v>63</v>
      </c>
      <c r="C109" s="264"/>
      <c r="D109" s="199"/>
      <c r="E109" s="269"/>
      <c r="F109" s="266"/>
      <c r="G109" s="270"/>
      <c r="H109" s="186"/>
      <c r="I109" s="187"/>
      <c r="J109" s="188"/>
      <c r="K109" s="189"/>
      <c r="L109" s="160"/>
    </row>
    <row r="110" spans="1:12" ht="12.75" hidden="1" customHeight="1">
      <c r="A110" s="197">
        <f>A108+1</f>
        <v>205</v>
      </c>
      <c r="B110" s="198" t="str">
        <f>CONCATENATE("NZS.D.",A110)</f>
        <v>NZS.D.205</v>
      </c>
      <c r="C110" s="267"/>
      <c r="D110" s="199" t="s">
        <v>62</v>
      </c>
      <c r="E110" s="265"/>
      <c r="F110" s="266"/>
      <c r="G110" s="270">
        <f>E110+F110</f>
        <v>0</v>
      </c>
      <c r="H110" s="186"/>
      <c r="I110" s="187">
        <f>E110*H110</f>
        <v>0</v>
      </c>
      <c r="J110" s="188">
        <f>F110*H110</f>
        <v>0</v>
      </c>
      <c r="K110" s="189">
        <f>I110+J110</f>
        <v>0</v>
      </c>
      <c r="L110" s="126">
        <f>COUNTIF(H110,"&gt;0")</f>
        <v>0</v>
      </c>
    </row>
    <row r="111" spans="1:12" ht="12.75" hidden="1" customHeight="1">
      <c r="A111" s="289"/>
      <c r="B111" s="198" t="s">
        <v>63</v>
      </c>
      <c r="C111" s="264"/>
      <c r="D111" s="199"/>
      <c r="E111" s="269"/>
      <c r="F111" s="266"/>
      <c r="G111" s="270"/>
      <c r="H111" s="186"/>
      <c r="I111" s="187"/>
      <c r="J111" s="188"/>
      <c r="K111" s="189"/>
      <c r="L111" s="160"/>
    </row>
    <row r="112" spans="1:12" ht="12.75" hidden="1" customHeight="1">
      <c r="A112" s="197">
        <f>A110+1</f>
        <v>206</v>
      </c>
      <c r="B112" s="198" t="str">
        <f>CONCATENATE("NZS.D.",A112)</f>
        <v>NZS.D.206</v>
      </c>
      <c r="C112" s="267"/>
      <c r="D112" s="199" t="s">
        <v>64</v>
      </c>
      <c r="E112" s="265"/>
      <c r="F112" s="266"/>
      <c r="G112" s="270">
        <f>E112+F112</f>
        <v>0</v>
      </c>
      <c r="H112" s="186"/>
      <c r="I112" s="187">
        <f>E112*H112</f>
        <v>0</v>
      </c>
      <c r="J112" s="188">
        <f>F112*H112</f>
        <v>0</v>
      </c>
      <c r="K112" s="189">
        <f>I112+J112</f>
        <v>0</v>
      </c>
      <c r="L112" s="126">
        <f>COUNTIF(H112,"&gt;0")</f>
        <v>0</v>
      </c>
    </row>
    <row r="113" spans="1:12" ht="12.75" hidden="1" customHeight="1">
      <c r="A113" s="290"/>
      <c r="B113" s="273" t="s">
        <v>63</v>
      </c>
      <c r="C113" s="304"/>
      <c r="D113" s="275"/>
      <c r="E113" s="276"/>
      <c r="F113" s="277"/>
      <c r="G113" s="278"/>
      <c r="H113" s="191"/>
      <c r="I113" s="279"/>
      <c r="J113" s="280"/>
      <c r="K113" s="281"/>
      <c r="L113" s="160"/>
    </row>
    <row r="114" spans="1:12" ht="12.75" hidden="1" customHeight="1">
      <c r="A114" s="128">
        <f>A112+1</f>
        <v>207</v>
      </c>
      <c r="B114" s="251" t="str">
        <f>CONCATENATE("NZS.D.",A114)</f>
        <v>NZS.D.207</v>
      </c>
      <c r="C114" s="139"/>
      <c r="D114" s="181" t="s">
        <v>64</v>
      </c>
      <c r="E114" s="252"/>
      <c r="F114" s="132"/>
      <c r="G114" s="282">
        <f>E114+F114</f>
        <v>0</v>
      </c>
      <c r="H114" s="134"/>
      <c r="I114" s="135">
        <f>E114*H114</f>
        <v>0</v>
      </c>
      <c r="J114" s="136">
        <f>F114*H114</f>
        <v>0</v>
      </c>
      <c r="K114" s="137">
        <f>I114+J114</f>
        <v>0</v>
      </c>
      <c r="L114" s="126">
        <f>COUNTIF(H114,"&gt;0")</f>
        <v>0</v>
      </c>
    </row>
    <row r="115" spans="1:12" ht="12.75" hidden="1" customHeight="1">
      <c r="A115" s="158"/>
      <c r="B115" s="129" t="s">
        <v>63</v>
      </c>
      <c r="C115" s="130"/>
      <c r="D115" s="131"/>
      <c r="E115" s="149"/>
      <c r="F115" s="150"/>
      <c r="G115" s="151"/>
      <c r="H115" s="152"/>
      <c r="I115" s="153"/>
      <c r="J115" s="154"/>
      <c r="K115" s="155"/>
      <c r="L115" s="160"/>
    </row>
    <row r="116" spans="1:12" ht="12.75" hidden="1" customHeight="1">
      <c r="A116" s="138">
        <f>A114+1</f>
        <v>208</v>
      </c>
      <c r="B116" s="129" t="str">
        <f>CONCATENATE("NZS.D.",A116)</f>
        <v>NZS.D.208</v>
      </c>
      <c r="C116" s="139"/>
      <c r="D116" s="140" t="s">
        <v>62</v>
      </c>
      <c r="E116" s="141"/>
      <c r="F116" s="142"/>
      <c r="G116" s="182">
        <f>E116+F116</f>
        <v>0</v>
      </c>
      <c r="H116" s="144"/>
      <c r="I116" s="145">
        <f>E116*H116</f>
        <v>0</v>
      </c>
      <c r="J116" s="146">
        <f>F116*H116</f>
        <v>0</v>
      </c>
      <c r="K116" s="147">
        <f>I116+J116</f>
        <v>0</v>
      </c>
      <c r="L116" s="126">
        <f>COUNTIF(H116,"&gt;0")</f>
        <v>0</v>
      </c>
    </row>
    <row r="117" spans="1:12" ht="12.75" hidden="1" customHeight="1">
      <c r="A117" s="158"/>
      <c r="B117" s="129" t="s">
        <v>63</v>
      </c>
      <c r="C117" s="130"/>
      <c r="D117" s="131"/>
      <c r="E117" s="149"/>
      <c r="F117" s="150"/>
      <c r="G117" s="151"/>
      <c r="H117" s="152"/>
      <c r="I117" s="153"/>
      <c r="J117" s="154"/>
      <c r="K117" s="155"/>
      <c r="L117" s="160"/>
    </row>
    <row r="118" spans="1:12" ht="12.75" hidden="1" customHeight="1">
      <c r="A118" s="138">
        <f>A116+1</f>
        <v>209</v>
      </c>
      <c r="B118" s="129" t="str">
        <f>CONCATENATE("NZS.D.",A118)</f>
        <v>NZS.D.209</v>
      </c>
      <c r="C118" s="139"/>
      <c r="D118" s="140" t="s">
        <v>64</v>
      </c>
      <c r="E118" s="141"/>
      <c r="F118" s="142"/>
      <c r="G118" s="182">
        <f>E118+F118</f>
        <v>0</v>
      </c>
      <c r="H118" s="144"/>
      <c r="I118" s="145">
        <f>E118*H118</f>
        <v>0</v>
      </c>
      <c r="J118" s="146">
        <f>F118*H118</f>
        <v>0</v>
      </c>
      <c r="K118" s="147">
        <f>I118+J118</f>
        <v>0</v>
      </c>
      <c r="L118" s="126">
        <f>COUNTIF(H118,"&gt;0")</f>
        <v>0</v>
      </c>
    </row>
    <row r="119" spans="1:12" ht="12.75" hidden="1" customHeight="1">
      <c r="A119" s="158"/>
      <c r="B119" s="129" t="s">
        <v>63</v>
      </c>
      <c r="C119" s="148"/>
      <c r="D119" s="131"/>
      <c r="E119" s="149"/>
      <c r="F119" s="150"/>
      <c r="G119" s="151"/>
      <c r="H119" s="159"/>
      <c r="I119" s="153"/>
      <c r="J119" s="154"/>
      <c r="K119" s="155"/>
      <c r="L119" s="160"/>
    </row>
    <row r="120" spans="1:12" ht="12.75" hidden="1" customHeight="1">
      <c r="A120" s="138">
        <f>A118+1</f>
        <v>210</v>
      </c>
      <c r="B120" s="129" t="str">
        <f>CONCATENATE("NZS.D.",A120)</f>
        <v>NZS.D.210</v>
      </c>
      <c r="C120" s="162"/>
      <c r="D120" s="140" t="s">
        <v>62</v>
      </c>
      <c r="E120" s="141"/>
      <c r="F120" s="190"/>
      <c r="G120" s="182">
        <f>E120+F120</f>
        <v>0</v>
      </c>
      <c r="H120" s="134"/>
      <c r="I120" s="145">
        <f>E120*H120</f>
        <v>0</v>
      </c>
      <c r="J120" s="146">
        <f>F120*H120</f>
        <v>0</v>
      </c>
      <c r="K120" s="147">
        <f>I120+J120</f>
        <v>0</v>
      </c>
      <c r="L120" s="126">
        <f>COUNTIF(H120,"&gt;0")</f>
        <v>0</v>
      </c>
    </row>
    <row r="121" spans="1:12" ht="12.75" hidden="1" customHeight="1">
      <c r="A121" s="158"/>
      <c r="B121" s="129" t="s">
        <v>63</v>
      </c>
      <c r="C121" s="156"/>
      <c r="D121" s="131"/>
      <c r="E121" s="149"/>
      <c r="F121" s="165"/>
      <c r="G121" s="151"/>
      <c r="H121" s="159"/>
      <c r="I121" s="153"/>
      <c r="J121" s="154"/>
      <c r="K121" s="155"/>
      <c r="L121" s="160"/>
    </row>
    <row r="122" spans="1:12" ht="12.75" hidden="1" customHeight="1">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c r="A123" s="158"/>
      <c r="B123" s="129" t="s">
        <v>63</v>
      </c>
      <c r="C123" s="156"/>
      <c r="D123" s="131"/>
      <c r="E123" s="149"/>
      <c r="F123" s="165"/>
      <c r="G123" s="151"/>
      <c r="H123" s="159"/>
      <c r="I123" s="153"/>
      <c r="J123" s="154"/>
      <c r="K123" s="155"/>
      <c r="L123" s="160"/>
    </row>
    <row r="124" spans="1:12" ht="12.75" hidden="1" customHeight="1">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c r="A125" s="158"/>
      <c r="B125" s="129" t="s">
        <v>63</v>
      </c>
      <c r="C125" s="156"/>
      <c r="D125" s="131"/>
      <c r="E125" s="149"/>
      <c r="F125" s="165"/>
      <c r="G125" s="151"/>
      <c r="H125" s="152"/>
      <c r="I125" s="153"/>
      <c r="J125" s="154"/>
      <c r="K125" s="155"/>
      <c r="L125" s="160"/>
    </row>
    <row r="126" spans="1:12" ht="12.75" hidden="1" customHeight="1">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c r="A127" s="158"/>
      <c r="B127" s="129" t="s">
        <v>63</v>
      </c>
      <c r="C127" s="148"/>
      <c r="D127" s="131"/>
      <c r="E127" s="149"/>
      <c r="F127" s="150"/>
      <c r="G127" s="151"/>
      <c r="H127" s="152"/>
      <c r="I127" s="153"/>
      <c r="J127" s="154"/>
      <c r="K127" s="155"/>
      <c r="L127" s="160"/>
    </row>
    <row r="128" spans="1:12" ht="12.75" hidden="1" customHeight="1">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c r="A129" s="158"/>
      <c r="B129" s="129" t="s">
        <v>63</v>
      </c>
      <c r="C129" s="148"/>
      <c r="D129" s="131"/>
      <c r="E129" s="149"/>
      <c r="F129" s="150"/>
      <c r="G129" s="151"/>
      <c r="H129" s="152"/>
      <c r="I129" s="153"/>
      <c r="J129" s="154"/>
      <c r="K129" s="155"/>
      <c r="L129" s="160"/>
    </row>
    <row r="130" spans="1:12" ht="12.75" hidden="1" customHeight="1">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c r="A131" s="138"/>
      <c r="B131" s="129" t="s">
        <v>63</v>
      </c>
      <c r="C131" s="148"/>
      <c r="D131" s="131"/>
      <c r="E131" s="149"/>
      <c r="F131" s="132"/>
      <c r="G131" s="133"/>
      <c r="H131" s="152"/>
      <c r="I131" s="135"/>
      <c r="J131" s="136"/>
      <c r="K131" s="137"/>
      <c r="L131" s="126"/>
    </row>
    <row r="132" spans="1:12" ht="12.75" hidden="1" customHeight="1">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c r="A133" s="138"/>
      <c r="B133" s="129" t="s">
        <v>63</v>
      </c>
      <c r="C133" s="162"/>
      <c r="D133" s="131"/>
      <c r="E133" s="149"/>
      <c r="F133" s="190"/>
      <c r="G133" s="133"/>
      <c r="H133" s="191"/>
      <c r="I133" s="135"/>
      <c r="J133" s="136"/>
      <c r="K133" s="137"/>
      <c r="L133" s="126">
        <f>COUNTIF(H133,"&gt;0")</f>
        <v>0</v>
      </c>
    </row>
    <row r="134" spans="1:12" ht="12.75" customHeight="1" thickBot="1">
      <c r="A134" s="173"/>
      <c r="B134" s="174"/>
      <c r="C134" s="175"/>
      <c r="D134" s="176"/>
      <c r="E134" s="177"/>
      <c r="F134" s="177"/>
      <c r="G134" s="177"/>
      <c r="H134" s="178"/>
      <c r="I134" s="179"/>
      <c r="J134" s="179"/>
      <c r="K134" s="180"/>
      <c r="L134" s="160">
        <v>1</v>
      </c>
    </row>
    <row r="135" spans="1:12" ht="12.75" customHeight="1" thickBot="1">
      <c r="A135" s="116" t="s">
        <v>58</v>
      </c>
      <c r="B135" s="117" t="s">
        <v>71</v>
      </c>
      <c r="C135" s="118" t="s">
        <v>72</v>
      </c>
      <c r="D135" s="122" t="s">
        <v>61</v>
      </c>
      <c r="E135" s="120"/>
      <c r="F135" s="120"/>
      <c r="G135" s="121"/>
      <c r="H135" s="122"/>
      <c r="I135" s="123">
        <f>SUM(I136:I146)</f>
        <v>2000</v>
      </c>
      <c r="J135" s="124">
        <f>SUM(J136:J146)</f>
        <v>6400</v>
      </c>
      <c r="K135" s="311">
        <f>SUM(K136:K146)</f>
        <v>8400</v>
      </c>
      <c r="L135" s="160">
        <v>1</v>
      </c>
    </row>
    <row r="136" spans="1:12" ht="12.75" customHeight="1">
      <c r="A136" s="202">
        <v>301</v>
      </c>
      <c r="B136" s="192" t="str">
        <f t="shared" ref="B136:B161" si="0">CONCATENATE("NZS.D.",A136)</f>
        <v>NZS.D.301</v>
      </c>
      <c r="C136" s="183" t="s">
        <v>217</v>
      </c>
      <c r="D136" s="193" t="s">
        <v>78</v>
      </c>
      <c r="E136" s="194"/>
      <c r="F136" s="195">
        <v>400</v>
      </c>
      <c r="G136" s="196">
        <f t="shared" ref="G136:G137" si="1">E136+F136</f>
        <v>400</v>
      </c>
      <c r="H136" s="152">
        <v>16</v>
      </c>
      <c r="I136" s="205">
        <f t="shared" ref="I136:I141" si="2">E136*H136</f>
        <v>0</v>
      </c>
      <c r="J136" s="206">
        <f t="shared" ref="J136:J141" si="3">F136*H136</f>
        <v>6400</v>
      </c>
      <c r="K136" s="207">
        <f t="shared" ref="K136:K141" si="4">I136+J136</f>
        <v>6400</v>
      </c>
      <c r="L136" s="126">
        <f t="shared" ref="L136:L146" si="5">COUNTIF(H136,"&gt;0")</f>
        <v>1</v>
      </c>
    </row>
    <row r="137" spans="1:12" ht="12.75" customHeight="1">
      <c r="A137" s="197">
        <f t="shared" ref="A137:A146" si="6">A136+1</f>
        <v>302</v>
      </c>
      <c r="B137" s="198" t="str">
        <f t="shared" si="0"/>
        <v>NZS.D.302</v>
      </c>
      <c r="C137" s="183" t="s">
        <v>218</v>
      </c>
      <c r="D137" s="199" t="s">
        <v>62</v>
      </c>
      <c r="E137" s="200">
        <v>2000</v>
      </c>
      <c r="F137" s="184"/>
      <c r="G137" s="185">
        <f t="shared" si="1"/>
        <v>2000</v>
      </c>
      <c r="H137" s="152">
        <v>1</v>
      </c>
      <c r="I137" s="187">
        <f t="shared" si="2"/>
        <v>2000</v>
      </c>
      <c r="J137" s="188">
        <f t="shared" si="3"/>
        <v>0</v>
      </c>
      <c r="K137" s="189">
        <f t="shared" si="4"/>
        <v>2000</v>
      </c>
      <c r="L137" s="126">
        <f t="shared" si="5"/>
        <v>1</v>
      </c>
    </row>
    <row r="138" spans="1:12" ht="12.75" hidden="1" customHeight="1">
      <c r="A138" s="197">
        <f t="shared" si="6"/>
        <v>303</v>
      </c>
      <c r="B138" s="198" t="str">
        <f t="shared" si="0"/>
        <v>NZS.D.303</v>
      </c>
      <c r="C138" s="183"/>
      <c r="D138" s="199" t="s">
        <v>62</v>
      </c>
      <c r="E138" s="200"/>
      <c r="F138" s="184"/>
      <c r="G138" s="185">
        <f t="shared" ref="G138:G139" si="7">E138+F138</f>
        <v>0</v>
      </c>
      <c r="H138" s="186"/>
      <c r="I138" s="187">
        <f t="shared" si="2"/>
        <v>0</v>
      </c>
      <c r="J138" s="188">
        <f t="shared" si="3"/>
        <v>0</v>
      </c>
      <c r="K138" s="189">
        <f t="shared" si="4"/>
        <v>0</v>
      </c>
      <c r="L138" s="126">
        <f t="shared" si="5"/>
        <v>0</v>
      </c>
    </row>
    <row r="139" spans="1:12" ht="12.75" hidden="1" customHeight="1">
      <c r="A139" s="272">
        <f t="shared" si="6"/>
        <v>304</v>
      </c>
      <c r="B139" s="273" t="str">
        <f t="shared" si="0"/>
        <v>NZS.D.304</v>
      </c>
      <c r="C139" s="310"/>
      <c r="D139" s="275" t="s">
        <v>78</v>
      </c>
      <c r="E139" s="297"/>
      <c r="F139" s="298"/>
      <c r="G139" s="299">
        <f t="shared" si="7"/>
        <v>0</v>
      </c>
      <c r="H139" s="191"/>
      <c r="I139" s="279">
        <f t="shared" si="2"/>
        <v>0</v>
      </c>
      <c r="J139" s="280">
        <f t="shared" si="3"/>
        <v>0</v>
      </c>
      <c r="K139" s="281">
        <f t="shared" si="4"/>
        <v>0</v>
      </c>
      <c r="L139" s="126">
        <f t="shared" si="5"/>
        <v>0</v>
      </c>
    </row>
    <row r="140" spans="1:12" ht="12.75" hidden="1" customHeight="1">
      <c r="A140" s="291">
        <f t="shared" si="6"/>
        <v>305</v>
      </c>
      <c r="B140" s="292" t="str">
        <f t="shared" si="0"/>
        <v>NZS.D.305</v>
      </c>
      <c r="C140" s="300"/>
      <c r="D140" s="131" t="s">
        <v>78</v>
      </c>
      <c r="E140" s="293"/>
      <c r="F140" s="294"/>
      <c r="G140" s="295">
        <f>E140+F140</f>
        <v>0</v>
      </c>
      <c r="H140" s="152"/>
      <c r="I140" s="153">
        <f t="shared" si="2"/>
        <v>0</v>
      </c>
      <c r="J140" s="154">
        <f t="shared" si="3"/>
        <v>0</v>
      </c>
      <c r="K140" s="155">
        <f t="shared" si="4"/>
        <v>0</v>
      </c>
      <c r="L140" s="126">
        <f t="shared" si="5"/>
        <v>0</v>
      </c>
    </row>
    <row r="141" spans="1:12" ht="12.75" hidden="1" customHeight="1">
      <c r="A141" s="197">
        <f t="shared" si="6"/>
        <v>306</v>
      </c>
      <c r="B141" s="198" t="str">
        <f t="shared" si="0"/>
        <v>NZS.D.306</v>
      </c>
      <c r="C141" s="242"/>
      <c r="D141" s="199" t="s">
        <v>70</v>
      </c>
      <c r="E141" s="200"/>
      <c r="F141" s="184"/>
      <c r="G141" s="185">
        <f>E141+F141</f>
        <v>0</v>
      </c>
      <c r="H141" s="243"/>
      <c r="I141" s="187">
        <f t="shared" si="2"/>
        <v>0</v>
      </c>
      <c r="J141" s="188">
        <f t="shared" si="3"/>
        <v>0</v>
      </c>
      <c r="K141" s="155">
        <f t="shared" si="4"/>
        <v>0</v>
      </c>
      <c r="L141" s="126">
        <f t="shared" si="5"/>
        <v>0</v>
      </c>
    </row>
    <row r="142" spans="1:12" ht="12.75" hidden="1" customHeight="1">
      <c r="A142" s="197">
        <f t="shared" si="6"/>
        <v>307</v>
      </c>
      <c r="B142" s="198" t="str">
        <f t="shared" si="0"/>
        <v>NZS.D.307</v>
      </c>
      <c r="C142" s="183"/>
      <c r="D142" s="199" t="s">
        <v>62</v>
      </c>
      <c r="E142" s="200"/>
      <c r="F142" s="184"/>
      <c r="G142" s="185">
        <f>E142+F142</f>
        <v>0</v>
      </c>
      <c r="H142" s="152"/>
      <c r="I142" s="187">
        <f>E142*H142</f>
        <v>0</v>
      </c>
      <c r="J142" s="188">
        <f>F142*H142</f>
        <v>0</v>
      </c>
      <c r="K142" s="155">
        <f>I142+J142</f>
        <v>0</v>
      </c>
      <c r="L142" s="126">
        <f t="shared" si="5"/>
        <v>0</v>
      </c>
    </row>
    <row r="143" spans="1:12" ht="12.75" hidden="1" customHeight="1">
      <c r="A143" s="197">
        <f t="shared" si="6"/>
        <v>308</v>
      </c>
      <c r="B143" s="198" t="str">
        <f t="shared" si="0"/>
        <v>NZS.D.308</v>
      </c>
      <c r="C143" s="201"/>
      <c r="D143" s="199"/>
      <c r="E143" s="200"/>
      <c r="F143" s="184"/>
      <c r="G143" s="185">
        <f>E143+F143</f>
        <v>0</v>
      </c>
      <c r="H143" s="152"/>
      <c r="I143" s="187">
        <f>E143*H143</f>
        <v>0</v>
      </c>
      <c r="J143" s="188">
        <f>F143*H143</f>
        <v>0</v>
      </c>
      <c r="K143" s="155">
        <f>I143+J143</f>
        <v>0</v>
      </c>
      <c r="L143" s="126">
        <f t="shared" si="5"/>
        <v>0</v>
      </c>
    </row>
    <row r="144" spans="1:12" ht="12.75" hidden="1" customHeight="1">
      <c r="A144" s="197">
        <f t="shared" si="6"/>
        <v>309</v>
      </c>
      <c r="B144" s="198" t="str">
        <f t="shared" si="0"/>
        <v>NZS.D.309</v>
      </c>
      <c r="C144" s="183"/>
      <c r="D144" s="199"/>
      <c r="E144" s="200"/>
      <c r="F144" s="184"/>
      <c r="G144" s="185"/>
      <c r="H144" s="152"/>
      <c r="I144" s="187">
        <f>E144*H144</f>
        <v>0</v>
      </c>
      <c r="J144" s="188">
        <f>F144*H144</f>
        <v>0</v>
      </c>
      <c r="K144" s="155">
        <f>I144+J144</f>
        <v>0</v>
      </c>
      <c r="L144" s="126">
        <f t="shared" si="5"/>
        <v>0</v>
      </c>
    </row>
    <row r="145" spans="1:12" ht="12.75" hidden="1" customHeight="1">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c r="A147" s="173"/>
      <c r="B147" s="174"/>
      <c r="C147" s="175"/>
      <c r="D147" s="176"/>
      <c r="E147" s="177"/>
      <c r="F147" s="177"/>
      <c r="G147" s="177"/>
      <c r="H147" s="178"/>
      <c r="I147" s="179"/>
      <c r="J147" s="179"/>
      <c r="K147" s="180"/>
      <c r="L147" s="160">
        <v>1</v>
      </c>
    </row>
    <row r="148" spans="1:12" ht="12.75" customHeight="1" thickBot="1">
      <c r="A148" s="116" t="s">
        <v>58</v>
      </c>
      <c r="B148" s="117" t="s">
        <v>75</v>
      </c>
      <c r="C148" s="118" t="s">
        <v>76</v>
      </c>
      <c r="D148" s="122" t="s">
        <v>61</v>
      </c>
      <c r="E148" s="120"/>
      <c r="F148" s="120"/>
      <c r="G148" s="121"/>
      <c r="H148" s="122"/>
      <c r="I148" s="123">
        <f>SUM(I149:I161)</f>
        <v>3500</v>
      </c>
      <c r="J148" s="124">
        <f>SUM(J149:J161)</f>
        <v>22800</v>
      </c>
      <c r="K148" s="311">
        <f>SUM(K149:K161)</f>
        <v>26300</v>
      </c>
      <c r="L148" s="160">
        <v>1</v>
      </c>
    </row>
    <row r="149" spans="1:12" ht="12.75" customHeight="1">
      <c r="A149" s="202">
        <v>401</v>
      </c>
      <c r="B149" s="203" t="str">
        <f t="shared" si="0"/>
        <v>NZS.D.401</v>
      </c>
      <c r="C149" s="183" t="s">
        <v>101</v>
      </c>
      <c r="D149" s="199" t="s">
        <v>78</v>
      </c>
      <c r="E149" s="200"/>
      <c r="F149" s="184">
        <v>400</v>
      </c>
      <c r="G149" s="185">
        <f t="shared" ref="G149:G156" si="8">E149+F149</f>
        <v>400</v>
      </c>
      <c r="H149" s="186">
        <v>4</v>
      </c>
      <c r="I149" s="205">
        <f t="shared" ref="I149:I161" si="9">E149*H149</f>
        <v>0</v>
      </c>
      <c r="J149" s="206">
        <f t="shared" ref="J149:J161" si="10">F149*H149</f>
        <v>1600</v>
      </c>
      <c r="K149" s="207">
        <f t="shared" ref="K149:K161" si="11">I149+J149</f>
        <v>1600</v>
      </c>
      <c r="L149" s="160">
        <f t="shared" ref="L149:L156" si="12">COUNTIF(H149,"&gt;0")</f>
        <v>1</v>
      </c>
    </row>
    <row r="150" spans="1:12" ht="12.75" customHeight="1">
      <c r="A150" s="197">
        <f t="shared" ref="A150:A161" si="13">A149+1</f>
        <v>402</v>
      </c>
      <c r="B150" s="198" t="str">
        <f t="shared" si="0"/>
        <v>NZS.D.402</v>
      </c>
      <c r="C150" s="183" t="s">
        <v>214</v>
      </c>
      <c r="D150" s="199" t="s">
        <v>70</v>
      </c>
      <c r="E150" s="200"/>
      <c r="F150" s="184">
        <v>400</v>
      </c>
      <c r="G150" s="185">
        <f t="shared" si="8"/>
        <v>400</v>
      </c>
      <c r="H150" s="186">
        <v>8</v>
      </c>
      <c r="I150" s="187">
        <f t="shared" si="9"/>
        <v>0</v>
      </c>
      <c r="J150" s="188">
        <f t="shared" si="10"/>
        <v>3200</v>
      </c>
      <c r="K150" s="189">
        <f t="shared" si="11"/>
        <v>3200</v>
      </c>
      <c r="L150" s="160">
        <f t="shared" si="12"/>
        <v>1</v>
      </c>
    </row>
    <row r="151" spans="1:12" ht="12.75" customHeight="1">
      <c r="A151" s="197">
        <f t="shared" si="13"/>
        <v>403</v>
      </c>
      <c r="B151" s="198" t="str">
        <f t="shared" si="0"/>
        <v>NZS.D.403</v>
      </c>
      <c r="C151" s="183" t="s">
        <v>77</v>
      </c>
      <c r="D151" s="199" t="s">
        <v>78</v>
      </c>
      <c r="E151" s="200"/>
      <c r="F151" s="184">
        <v>500</v>
      </c>
      <c r="G151" s="185">
        <f t="shared" si="8"/>
        <v>500</v>
      </c>
      <c r="H151" s="186">
        <v>8</v>
      </c>
      <c r="I151" s="187">
        <f t="shared" si="9"/>
        <v>0</v>
      </c>
      <c r="J151" s="188">
        <f t="shared" si="10"/>
        <v>4000</v>
      </c>
      <c r="K151" s="189">
        <f t="shared" si="11"/>
        <v>4000</v>
      </c>
      <c r="L151" s="160">
        <f t="shared" si="12"/>
        <v>1</v>
      </c>
    </row>
    <row r="152" spans="1:12" ht="12.75" customHeight="1">
      <c r="A152" s="197">
        <f t="shared" si="13"/>
        <v>404</v>
      </c>
      <c r="B152" s="198" t="str">
        <f t="shared" si="0"/>
        <v>NZS.D.404</v>
      </c>
      <c r="C152" s="183" t="s">
        <v>80</v>
      </c>
      <c r="D152" s="199" t="s">
        <v>78</v>
      </c>
      <c r="E152" s="200"/>
      <c r="F152" s="184">
        <v>500</v>
      </c>
      <c r="G152" s="185">
        <f t="shared" si="8"/>
        <v>500</v>
      </c>
      <c r="H152" s="186">
        <v>8</v>
      </c>
      <c r="I152" s="187">
        <f t="shared" si="9"/>
        <v>0</v>
      </c>
      <c r="J152" s="188">
        <f t="shared" si="10"/>
        <v>4000</v>
      </c>
      <c r="K152" s="189">
        <f t="shared" si="11"/>
        <v>4000</v>
      </c>
      <c r="L152" s="160">
        <f t="shared" si="12"/>
        <v>1</v>
      </c>
    </row>
    <row r="153" spans="1:12" ht="12.75" customHeight="1">
      <c r="A153" s="197">
        <f t="shared" si="13"/>
        <v>405</v>
      </c>
      <c r="B153" s="198" t="str">
        <f t="shared" si="0"/>
        <v>NZS.D.405</v>
      </c>
      <c r="C153" s="183" t="s">
        <v>215</v>
      </c>
      <c r="D153" s="199" t="s">
        <v>70</v>
      </c>
      <c r="E153" s="200">
        <v>3500</v>
      </c>
      <c r="F153" s="184"/>
      <c r="G153" s="185">
        <f t="shared" si="8"/>
        <v>3500</v>
      </c>
      <c r="H153" s="186">
        <v>1</v>
      </c>
      <c r="I153" s="187">
        <f t="shared" si="9"/>
        <v>3500</v>
      </c>
      <c r="J153" s="188">
        <f t="shared" si="10"/>
        <v>0</v>
      </c>
      <c r="K153" s="189">
        <f t="shared" si="11"/>
        <v>3500</v>
      </c>
      <c r="L153" s="160">
        <f t="shared" si="12"/>
        <v>1</v>
      </c>
    </row>
    <row r="154" spans="1:12" ht="12.75" customHeight="1">
      <c r="A154" s="197">
        <f t="shared" si="13"/>
        <v>406</v>
      </c>
      <c r="B154" s="198" t="str">
        <f t="shared" si="0"/>
        <v>NZS.D.406</v>
      </c>
      <c r="C154" s="183" t="s">
        <v>79</v>
      </c>
      <c r="D154" s="199" t="s">
        <v>78</v>
      </c>
      <c r="E154" s="200"/>
      <c r="F154" s="184">
        <v>500</v>
      </c>
      <c r="G154" s="185">
        <f t="shared" si="8"/>
        <v>500</v>
      </c>
      <c r="H154" s="186">
        <v>4</v>
      </c>
      <c r="I154" s="187">
        <f t="shared" si="9"/>
        <v>0</v>
      </c>
      <c r="J154" s="188">
        <f t="shared" si="10"/>
        <v>2000</v>
      </c>
      <c r="K154" s="189">
        <f t="shared" si="11"/>
        <v>2000</v>
      </c>
      <c r="L154" s="160">
        <f>COUNTIF(H154,"&gt;0")</f>
        <v>1</v>
      </c>
    </row>
    <row r="155" spans="1:12">
      <c r="A155" s="197">
        <f t="shared" si="13"/>
        <v>407</v>
      </c>
      <c r="B155" s="198" t="str">
        <f t="shared" si="0"/>
        <v>NZS.D.407</v>
      </c>
      <c r="C155" s="183" t="s">
        <v>101</v>
      </c>
      <c r="D155" s="199" t="s">
        <v>78</v>
      </c>
      <c r="E155" s="200"/>
      <c r="F155" s="184">
        <v>500</v>
      </c>
      <c r="G155" s="185">
        <f t="shared" si="8"/>
        <v>500</v>
      </c>
      <c r="H155" s="186">
        <v>8</v>
      </c>
      <c r="I155" s="187">
        <f t="shared" si="9"/>
        <v>0</v>
      </c>
      <c r="J155" s="188">
        <f t="shared" si="10"/>
        <v>4000</v>
      </c>
      <c r="K155" s="189">
        <f t="shared" si="11"/>
        <v>4000</v>
      </c>
      <c r="L155" s="160">
        <f t="shared" si="12"/>
        <v>1</v>
      </c>
    </row>
    <row r="156" spans="1:12" ht="19.5">
      <c r="A156" s="197">
        <f t="shared" si="13"/>
        <v>408</v>
      </c>
      <c r="B156" s="198" t="str">
        <f t="shared" si="0"/>
        <v>NZS.D.408</v>
      </c>
      <c r="C156" s="183" t="s">
        <v>216</v>
      </c>
      <c r="D156" s="199" t="s">
        <v>78</v>
      </c>
      <c r="E156" s="200"/>
      <c r="F156" s="184">
        <v>500</v>
      </c>
      <c r="G156" s="185">
        <f t="shared" si="8"/>
        <v>500</v>
      </c>
      <c r="H156" s="186">
        <v>8</v>
      </c>
      <c r="I156" s="187">
        <f t="shared" si="9"/>
        <v>0</v>
      </c>
      <c r="J156" s="188">
        <f t="shared" si="10"/>
        <v>4000</v>
      </c>
      <c r="K156" s="189">
        <f t="shared" si="11"/>
        <v>4000</v>
      </c>
      <c r="L156" s="160">
        <f t="shared" si="12"/>
        <v>1</v>
      </c>
    </row>
    <row r="157" spans="1:12" hidden="1">
      <c r="A157" s="197">
        <f t="shared" si="13"/>
        <v>409</v>
      </c>
      <c r="B157" s="198" t="str">
        <f t="shared" si="0"/>
        <v>NZS.D.409</v>
      </c>
      <c r="C157" s="183"/>
      <c r="D157" s="199" t="s">
        <v>70</v>
      </c>
      <c r="E157" s="200"/>
      <c r="F157" s="184"/>
      <c r="G157" s="185">
        <f t="shared" ref="G157:G161" si="14">E157+F157</f>
        <v>0</v>
      </c>
      <c r="H157" s="186"/>
      <c r="I157" s="187">
        <f t="shared" si="9"/>
        <v>0</v>
      </c>
      <c r="J157" s="188">
        <f t="shared" si="10"/>
        <v>0</v>
      </c>
      <c r="K157" s="189">
        <f t="shared" si="11"/>
        <v>0</v>
      </c>
      <c r="L157" s="160">
        <f>COUNTIF(H157,"&gt;0")</f>
        <v>0</v>
      </c>
    </row>
    <row r="158" spans="1:12" hidden="1">
      <c r="A158" s="272">
        <f t="shared" si="13"/>
        <v>410</v>
      </c>
      <c r="B158" s="273" t="str">
        <f t="shared" si="0"/>
        <v>NZS.D.410</v>
      </c>
      <c r="C158" s="296"/>
      <c r="D158" s="275" t="s">
        <v>62</v>
      </c>
      <c r="E158" s="297"/>
      <c r="F158" s="298"/>
      <c r="G158" s="299">
        <f t="shared" si="14"/>
        <v>0</v>
      </c>
      <c r="H158" s="191"/>
      <c r="I158" s="279">
        <f t="shared" si="9"/>
        <v>0</v>
      </c>
      <c r="J158" s="280">
        <f t="shared" si="10"/>
        <v>0</v>
      </c>
      <c r="K158" s="281">
        <f t="shared" si="11"/>
        <v>0</v>
      </c>
      <c r="L158" s="160">
        <f>COUNTIF(H158,"&gt;0")</f>
        <v>0</v>
      </c>
    </row>
    <row r="159" spans="1:12" ht="12.75" hidden="1" customHeight="1">
      <c r="A159" s="291">
        <f t="shared" si="13"/>
        <v>411</v>
      </c>
      <c r="B159" s="292" t="str">
        <f t="shared" si="0"/>
        <v>NZS.D.411</v>
      </c>
      <c r="C159" s="300"/>
      <c r="D159" s="131" t="s">
        <v>70</v>
      </c>
      <c r="E159" s="293"/>
      <c r="F159" s="294"/>
      <c r="G159" s="295">
        <f t="shared" si="14"/>
        <v>0</v>
      </c>
      <c r="H159" s="152"/>
      <c r="I159" s="153">
        <f t="shared" si="9"/>
        <v>0</v>
      </c>
      <c r="J159" s="154">
        <f t="shared" si="10"/>
        <v>0</v>
      </c>
      <c r="K159" s="155">
        <f t="shared" si="11"/>
        <v>0</v>
      </c>
      <c r="L159" s="160">
        <f>COUNTIF(H159,"&gt;0")</f>
        <v>0</v>
      </c>
    </row>
    <row r="160" spans="1:12" ht="12.75" hidden="1" customHeight="1">
      <c r="A160" s="197">
        <f t="shared" si="13"/>
        <v>412</v>
      </c>
      <c r="B160" s="198" t="str">
        <f t="shared" si="0"/>
        <v>NZS.D.412</v>
      </c>
      <c r="C160" s="208"/>
      <c r="D160" s="199" t="s">
        <v>70</v>
      </c>
      <c r="E160" s="209"/>
      <c r="F160" s="190"/>
      <c r="G160" s="185">
        <f t="shared" si="14"/>
        <v>0</v>
      </c>
      <c r="H160" s="186"/>
      <c r="I160" s="187">
        <f t="shared" si="9"/>
        <v>0</v>
      </c>
      <c r="J160" s="188">
        <f t="shared" si="10"/>
        <v>0</v>
      </c>
      <c r="K160" s="189">
        <f t="shared" si="11"/>
        <v>0</v>
      </c>
      <c r="L160" s="160">
        <f>COUNTIF(H160,"&gt;0")</f>
        <v>0</v>
      </c>
    </row>
    <row r="161" spans="1:12" ht="12.75" hidden="1" customHeight="1">
      <c r="A161" s="197">
        <f t="shared" si="13"/>
        <v>413</v>
      </c>
      <c r="B161" s="198" t="str">
        <f t="shared" si="0"/>
        <v>NZS.D.413</v>
      </c>
      <c r="C161" s="208"/>
      <c r="D161" s="199" t="s">
        <v>70</v>
      </c>
      <c r="E161" s="209"/>
      <c r="F161" s="190"/>
      <c r="G161" s="133">
        <f t="shared" si="14"/>
        <v>0</v>
      </c>
      <c r="H161" s="210"/>
      <c r="I161" s="211">
        <f t="shared" si="9"/>
        <v>0</v>
      </c>
      <c r="J161" s="212">
        <f t="shared" si="10"/>
        <v>0</v>
      </c>
      <c r="K161" s="213">
        <f t="shared" si="11"/>
        <v>0</v>
      </c>
      <c r="L161" s="160">
        <f>COUNTIF(H161,"&gt;0")</f>
        <v>0</v>
      </c>
    </row>
    <row r="162" spans="1:12" ht="12.75" customHeight="1" thickBot="1">
      <c r="A162" s="173"/>
      <c r="B162" s="174"/>
      <c r="C162" s="175"/>
      <c r="D162" s="176"/>
      <c r="E162" s="177"/>
      <c r="F162" s="177"/>
      <c r="G162" s="177"/>
      <c r="H162" s="178"/>
      <c r="I162" s="179"/>
      <c r="J162" s="179"/>
      <c r="K162" s="180"/>
      <c r="L162" s="160">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J4:K4"/>
    <mergeCell ref="A1:C1"/>
    <mergeCell ref="D1:H1"/>
    <mergeCell ref="J1:K1"/>
    <mergeCell ref="D2:H2"/>
    <mergeCell ref="J2:K2"/>
    <mergeCell ref="I7:K7"/>
    <mergeCell ref="A7:A8"/>
    <mergeCell ref="B7:B8"/>
    <mergeCell ref="C7:C8"/>
    <mergeCell ref="D7:D8"/>
    <mergeCell ref="E7:G7"/>
    <mergeCell ref="H7:H8"/>
  </mergeCells>
  <pageMargins left="0.70866141732283472" right="0.70866141732283472" top="0.78740157480314965" bottom="0.78740157480314965" header="0.31496062992125984" footer="0.31496062992125984"/>
  <pageSetup paperSize="9" scale="9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Krycí list</vt:lpstr>
      <vt:lpstr>Rekapitulace</vt:lpstr>
      <vt:lpstr>PZTS</vt:lpstr>
      <vt:lpstr>SK</vt:lpstr>
      <vt:lpstr>EPS</vt:lpstr>
      <vt:lpstr>CCTV</vt:lpstr>
      <vt:lpstr>CCTV!Oblast_tisku</vt:lpstr>
      <vt:lpstr>EPS!Oblast_tisku</vt:lpstr>
      <vt:lpstr>'Krycí list'!Oblast_tisku</vt:lpstr>
      <vt:lpstr>PZTS!Oblast_tisku</vt:lpstr>
      <vt:lpstr>Rekapitulace!Oblast_tisku</vt:lpstr>
      <vt:lpstr>SK!Oblast_tisku</vt:lpstr>
      <vt:lpstr>PocetMJ</vt:lpstr>
      <vt:lpstr>Projektant</vt:lpstr>
      <vt:lpstr>SazbaDPH2</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katka</cp:lastModifiedBy>
  <cp:lastPrinted>2020-01-18T15:45:12Z</cp:lastPrinted>
  <dcterms:created xsi:type="dcterms:W3CDTF">2019-09-23T11:11:34Z</dcterms:created>
  <dcterms:modified xsi:type="dcterms:W3CDTF">2020-07-07T17:17:48Z</dcterms:modified>
</cp:coreProperties>
</file>