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270" windowWidth="18735" windowHeight="12210"/>
  </bookViews>
  <sheets>
    <sheet name="Stavba" sheetId="1" r:id="rId1"/>
    <sheet name="VzorPolozky" sheetId="10" state="hidden" r:id="rId2"/>
    <sheet name="01 01 Pol" sheetId="12" r:id="rId3"/>
    <sheet name="Pokyny pro vyplnění" sheetId="11" r:id="rId4"/>
  </sheets>
  <externalReferences>
    <externalReference r:id="rId5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01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01 Pol'!$A$1:$W$153</definedName>
    <definedName name="_xlnm.Print_Area" localSheetId="0">Stavba!$A$1:$J$59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14210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8" i="1"/>
  <c r="I57"/>
  <c r="I56"/>
  <c r="I55"/>
  <c r="I54"/>
  <c r="I53"/>
  <c r="I52"/>
  <c r="I51"/>
  <c r="I50"/>
  <c r="I49"/>
  <c r="G41"/>
  <c r="F41"/>
  <c r="G40"/>
  <c r="F40"/>
  <c r="G39"/>
  <c r="F39"/>
  <c r="G152" i="12"/>
  <c r="BA144"/>
  <c r="BA142"/>
  <c r="G9"/>
  <c r="G8"/>
  <c r="I9"/>
  <c r="I8"/>
  <c r="K9"/>
  <c r="K8"/>
  <c r="M9"/>
  <c r="M8"/>
  <c r="O9"/>
  <c r="O8"/>
  <c r="Q9"/>
  <c r="Q8"/>
  <c r="V9"/>
  <c r="V8"/>
  <c r="G21"/>
  <c r="G26"/>
  <c r="G27"/>
  <c r="G20"/>
  <c r="I21"/>
  <c r="I26"/>
  <c r="I27"/>
  <c r="I20"/>
  <c r="K21"/>
  <c r="K26"/>
  <c r="K27"/>
  <c r="K20"/>
  <c r="M21"/>
  <c r="M26"/>
  <c r="M27"/>
  <c r="M20"/>
  <c r="O21"/>
  <c r="O26"/>
  <c r="O27"/>
  <c r="O20"/>
  <c r="Q21"/>
  <c r="Q26"/>
  <c r="Q27"/>
  <c r="Q20"/>
  <c r="V21"/>
  <c r="V26"/>
  <c r="V27"/>
  <c r="V20"/>
  <c r="G33"/>
  <c r="G35"/>
  <c r="G37"/>
  <c r="G38"/>
  <c r="G39"/>
  <c r="G41"/>
  <c r="G42"/>
  <c r="G32"/>
  <c r="I33"/>
  <c r="I35"/>
  <c r="I37"/>
  <c r="I38"/>
  <c r="I39"/>
  <c r="I41"/>
  <c r="I42"/>
  <c r="I32"/>
  <c r="K33"/>
  <c r="K35"/>
  <c r="K37"/>
  <c r="K38"/>
  <c r="K39"/>
  <c r="K41"/>
  <c r="K42"/>
  <c r="K32"/>
  <c r="M33"/>
  <c r="M35"/>
  <c r="M37"/>
  <c r="M38"/>
  <c r="M39"/>
  <c r="M41"/>
  <c r="M42"/>
  <c r="M32"/>
  <c r="O33"/>
  <c r="O35"/>
  <c r="O37"/>
  <c r="O38"/>
  <c r="O39"/>
  <c r="O41"/>
  <c r="O42"/>
  <c r="O32"/>
  <c r="Q33"/>
  <c r="Q35"/>
  <c r="Q37"/>
  <c r="Q38"/>
  <c r="Q39"/>
  <c r="Q41"/>
  <c r="Q42"/>
  <c r="Q32"/>
  <c r="V33"/>
  <c r="V35"/>
  <c r="V37"/>
  <c r="V38"/>
  <c r="V39"/>
  <c r="V41"/>
  <c r="V42"/>
  <c r="V32"/>
  <c r="G45"/>
  <c r="G50"/>
  <c r="G44"/>
  <c r="I45"/>
  <c r="I50"/>
  <c r="I44"/>
  <c r="K45"/>
  <c r="K50"/>
  <c r="K44"/>
  <c r="M45"/>
  <c r="M50"/>
  <c r="M44"/>
  <c r="O45"/>
  <c r="O50"/>
  <c r="O44"/>
  <c r="Q45"/>
  <c r="Q50"/>
  <c r="Q44"/>
  <c r="V45"/>
  <c r="V50"/>
  <c r="V44"/>
  <c r="G56"/>
  <c r="G55"/>
  <c r="I56"/>
  <c r="I55"/>
  <c r="K56"/>
  <c r="K55"/>
  <c r="M56"/>
  <c r="M55"/>
  <c r="O56"/>
  <c r="O55"/>
  <c r="Q56"/>
  <c r="Q55"/>
  <c r="V56"/>
  <c r="V55"/>
  <c r="G59"/>
  <c r="G64"/>
  <c r="G69"/>
  <c r="G75"/>
  <c r="G77"/>
  <c r="G78"/>
  <c r="G83"/>
  <c r="G58"/>
  <c r="I59"/>
  <c r="I64"/>
  <c r="I69"/>
  <c r="I75"/>
  <c r="I77"/>
  <c r="I78"/>
  <c r="I83"/>
  <c r="I58"/>
  <c r="K59"/>
  <c r="K64"/>
  <c r="K69"/>
  <c r="K75"/>
  <c r="K77"/>
  <c r="K78"/>
  <c r="K83"/>
  <c r="K58"/>
  <c r="M59"/>
  <c r="M64"/>
  <c r="M69"/>
  <c r="M75"/>
  <c r="M77"/>
  <c r="M78"/>
  <c r="M83"/>
  <c r="M58"/>
  <c r="O59"/>
  <c r="O64"/>
  <c r="O69"/>
  <c r="O75"/>
  <c r="O77"/>
  <c r="O78"/>
  <c r="O83"/>
  <c r="O58"/>
  <c r="Q59"/>
  <c r="Q64"/>
  <c r="Q69"/>
  <c r="Q75"/>
  <c r="Q77"/>
  <c r="Q78"/>
  <c r="Q83"/>
  <c r="Q58"/>
  <c r="V59"/>
  <c r="V64"/>
  <c r="V69"/>
  <c r="V75"/>
  <c r="V77"/>
  <c r="V78"/>
  <c r="V83"/>
  <c r="V58"/>
  <c r="G86"/>
  <c r="G89"/>
  <c r="G92"/>
  <c r="G97"/>
  <c r="G103"/>
  <c r="G106"/>
  <c r="G112"/>
  <c r="G122"/>
  <c r="G125"/>
  <c r="G85"/>
  <c r="I86"/>
  <c r="I89"/>
  <c r="I92"/>
  <c r="I97"/>
  <c r="I103"/>
  <c r="I106"/>
  <c r="I112"/>
  <c r="I122"/>
  <c r="I125"/>
  <c r="I85"/>
  <c r="K86"/>
  <c r="K89"/>
  <c r="K92"/>
  <c r="K97"/>
  <c r="K103"/>
  <c r="K106"/>
  <c r="K112"/>
  <c r="K122"/>
  <c r="K125"/>
  <c r="K85"/>
  <c r="M86"/>
  <c r="M89"/>
  <c r="M92"/>
  <c r="M97"/>
  <c r="M103"/>
  <c r="M106"/>
  <c r="M112"/>
  <c r="M122"/>
  <c r="M125"/>
  <c r="M85"/>
  <c r="O86"/>
  <c r="O89"/>
  <c r="O92"/>
  <c r="O97"/>
  <c r="O103"/>
  <c r="O106"/>
  <c r="O112"/>
  <c r="O122"/>
  <c r="O125"/>
  <c r="O85"/>
  <c r="Q86"/>
  <c r="Q89"/>
  <c r="Q92"/>
  <c r="Q97"/>
  <c r="Q103"/>
  <c r="Q106"/>
  <c r="Q112"/>
  <c r="Q122"/>
  <c r="Q125"/>
  <c r="Q85"/>
  <c r="V86"/>
  <c r="V89"/>
  <c r="V92"/>
  <c r="V97"/>
  <c r="V103"/>
  <c r="V106"/>
  <c r="V112"/>
  <c r="V122"/>
  <c r="V125"/>
  <c r="V85"/>
  <c r="G128"/>
  <c r="G129"/>
  <c r="G134"/>
  <c r="G136"/>
  <c r="G137"/>
  <c r="G138"/>
  <c r="G140"/>
  <c r="G141"/>
  <c r="G143"/>
  <c r="G127"/>
  <c r="I128"/>
  <c r="I129"/>
  <c r="I134"/>
  <c r="I136"/>
  <c r="I137"/>
  <c r="I138"/>
  <c r="I140"/>
  <c r="I141"/>
  <c r="I143"/>
  <c r="I127"/>
  <c r="K128"/>
  <c r="K129"/>
  <c r="K134"/>
  <c r="K136"/>
  <c r="K137"/>
  <c r="K138"/>
  <c r="K140"/>
  <c r="K141"/>
  <c r="K143"/>
  <c r="K127"/>
  <c r="M128"/>
  <c r="M129"/>
  <c r="M134"/>
  <c r="M136"/>
  <c r="M137"/>
  <c r="M138"/>
  <c r="M140"/>
  <c r="M141"/>
  <c r="M143"/>
  <c r="M127"/>
  <c r="O128"/>
  <c r="O129"/>
  <c r="O134"/>
  <c r="O136"/>
  <c r="O137"/>
  <c r="O138"/>
  <c r="O140"/>
  <c r="O141"/>
  <c r="O143"/>
  <c r="O127"/>
  <c r="Q128"/>
  <c r="Q129"/>
  <c r="Q134"/>
  <c r="Q136"/>
  <c r="Q137"/>
  <c r="Q138"/>
  <c r="Q140"/>
  <c r="Q141"/>
  <c r="Q143"/>
  <c r="Q127"/>
  <c r="V128"/>
  <c r="V129"/>
  <c r="V134"/>
  <c r="V136"/>
  <c r="V137"/>
  <c r="V138"/>
  <c r="V140"/>
  <c r="V141"/>
  <c r="V143"/>
  <c r="V127"/>
  <c r="G146"/>
  <c r="G147"/>
  <c r="G145"/>
  <c r="I146"/>
  <c r="I147"/>
  <c r="I145"/>
  <c r="K146"/>
  <c r="K147"/>
  <c r="K145"/>
  <c r="M146"/>
  <c r="M147"/>
  <c r="M145"/>
  <c r="O146"/>
  <c r="O147"/>
  <c r="O145"/>
  <c r="Q146"/>
  <c r="Q147"/>
  <c r="Q145"/>
  <c r="V146"/>
  <c r="V147"/>
  <c r="V145"/>
  <c r="G149"/>
  <c r="G150"/>
  <c r="G148"/>
  <c r="I149"/>
  <c r="I150"/>
  <c r="I148"/>
  <c r="K149"/>
  <c r="K150"/>
  <c r="K148"/>
  <c r="M149"/>
  <c r="M150"/>
  <c r="M148"/>
  <c r="O149"/>
  <c r="O150"/>
  <c r="O148"/>
  <c r="Q149"/>
  <c r="Q150"/>
  <c r="Q148"/>
  <c r="V149"/>
  <c r="V150"/>
  <c r="V148"/>
  <c r="AE152"/>
  <c r="AF152"/>
  <c r="I20" i="1"/>
  <c r="I19"/>
  <c r="I18"/>
  <c r="I17"/>
  <c r="I16"/>
  <c r="I59"/>
  <c r="J49"/>
  <c r="J50"/>
  <c r="J51"/>
  <c r="J52"/>
  <c r="J53"/>
  <c r="J54"/>
  <c r="J55"/>
  <c r="J56"/>
  <c r="J57"/>
  <c r="J58"/>
  <c r="J59"/>
  <c r="F42"/>
  <c r="G23"/>
  <c r="A23"/>
  <c r="A24"/>
  <c r="G24"/>
  <c r="G42"/>
  <c r="G25"/>
  <c r="A25"/>
  <c r="A26"/>
  <c r="G26"/>
  <c r="A27"/>
  <c r="A29"/>
  <c r="G29"/>
  <c r="G28"/>
  <c r="G27"/>
  <c r="H39"/>
  <c r="H42"/>
  <c r="I39"/>
  <c r="I42"/>
  <c r="J39"/>
  <c r="J42"/>
  <c r="H41"/>
  <c r="I41"/>
  <c r="J41"/>
  <c r="H40"/>
  <c r="I40"/>
  <c r="J40"/>
  <c r="I21"/>
  <c r="J28"/>
  <c r="J26"/>
  <c r="G38"/>
  <c r="F38"/>
  <c r="H32"/>
  <c r="J23"/>
  <c r="J24"/>
  <c r="J25"/>
  <c r="J27"/>
  <c r="E24"/>
  <c r="E26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Zdena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<sst xmlns="http://schemas.openxmlformats.org/spreadsheetml/2006/main" count="671" uniqueCount="282">
  <si>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</si>
  <si>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</si>
  <si>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</si>
  <si>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</si>
  <si>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</si>
  <si>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</si>
  <si>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</si>
  <si>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</si>
  <si>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</si>
  <si>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</si>
  <si>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</si>
  <si>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</si>
  <si>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</si>
  <si>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</si>
  <si>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</si>
  <si>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</si>
  <si>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</si>
  <si>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</si>
  <si>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</si>
  <si>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</si>
  <si>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</si>
  <si>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</si>
  <si>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</si>
  <si>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</si>
  <si>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</si>
  <si>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</si>
  <si>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</si>
  <si>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</si>
  <si>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</si>
  <si>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</si>
  <si>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</si>
  <si>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</si>
  <si>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</si>
  <si>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</si>
  <si>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</si>
  <si>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</si>
  <si>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</si>
  <si>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</si>
  <si>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</si>
  <si>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</si>
  <si>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</si>
  <si>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</si>
  <si>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</si>
  <si>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</si>
  <si>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Stavební řešení</t>
  </si>
  <si>
    <t>Mateřská škola</t>
  </si>
  <si>
    <t>Objekt:</t>
  </si>
  <si>
    <t>Rozpočet:</t>
  </si>
  <si>
    <t>Z. Minčeva</t>
  </si>
  <si>
    <t>11-PS01-2018</t>
  </si>
  <si>
    <t>Oprava střechy, MŠ Olbrachtova 1421, Frýdek - Místek</t>
  </si>
  <si>
    <t>Statutární město Frýdek-Místek</t>
  </si>
  <si>
    <t>Radniční 1148</t>
  </si>
  <si>
    <t>Frýdek-Místek-Frýdek</t>
  </si>
  <si>
    <t>73801</t>
  </si>
  <si>
    <t>00296643</t>
  </si>
  <si>
    <t>CZ00296643</t>
  </si>
  <si>
    <t>DISPOZIA s.r.o.</t>
  </si>
  <si>
    <t>třída Kpt. Jaroše 1922/3</t>
  </si>
  <si>
    <t>Brno-Černá Pole</t>
  </si>
  <si>
    <t>60200</t>
  </si>
  <si>
    <t>06076980</t>
  </si>
  <si>
    <t>CZ06076980</t>
  </si>
  <si>
    <t>Stavba</t>
  </si>
  <si>
    <t>Celkem za stavbu</t>
  </si>
  <si>
    <t>CZK</t>
  </si>
  <si>
    <t>Rekapitulace dílů</t>
  </si>
  <si>
    <t>Typ dílu</t>
  </si>
  <si>
    <t>11</t>
  </si>
  <si>
    <t>Přípravné a přidružené práce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</si>
  <si>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</si>
  <si>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</si>
  <si>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</si>
  <si>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</si>
  <si>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</si>
  <si>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</si>
  <si>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99</t>
  </si>
  <si>
    <t>Staveništní přesun hmot</t>
  </si>
  <si>
    <t>712</t>
  </si>
  <si>
    <t>Povlakové krytiny</t>
  </si>
  <si>
    <t>764</t>
  </si>
  <si>
    <t>Konstrukce klempířské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</si>
  <si>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</si>
  <si>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</si>
  <si>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</si>
  <si>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</si>
  <si>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</si>
  <si>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</si>
  <si>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</si>
  <si>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</si>
  <si>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</si>
  <si>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</si>
  <si>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</si>
  <si>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</si>
  <si>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</si>
  <si>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</si>
  <si>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</si>
  <si>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</si>
  <si>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</si>
  <si>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</si>
  <si>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</si>
  <si>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</si>
  <si>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</si>
  <si>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</si>
  <si>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</si>
  <si>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</si>
  <si>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</si>
  <si>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</si>
  <si>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</si>
  <si>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</si>
  <si>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</si>
  <si>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</si>
  <si>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</si>
  <si>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</si>
  <si>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113106121R00</t>
  </si>
  <si>
    <t>Rozebrání komunikací pro pěší s jakýmkoliv ložem a výplní spár_x000D_
 z betonových nebo kameninových dlaždic nebo tvarovek</t>
  </si>
  <si>
    <t>m2</t>
  </si>
  <si>
    <t>822-1</t>
  </si>
  <si>
    <t>RTS 18/ I</t>
  </si>
  <si>
    <t>POL1_</t>
  </si>
  <si>
    <t>s přemístěním hmot na skládku na vzdálenost do 3 m nebo s naložením na dopravní prostředek</t>
  </si>
  <si>
    <t>SPI</t>
  </si>
  <si>
    <t xml:space="preserve">vč. uložení v místě staveniště pro zpětné použití : </t>
  </si>
  <si>
    <t>VV</t>
  </si>
  <si>
    <t>dmtz - skladba N.1 : 82,6-4,1</t>
  </si>
  <si>
    <t>Začátek provozního součtu</t>
  </si>
  <si>
    <t xml:space="preserve">  8,65*4,25+16,6*2,75+1,6*0,1</t>
  </si>
  <si>
    <t>Konec provozního součtu</t>
  </si>
  <si>
    <t>dmtz stáv. dlažby do suti (5%) : 4,1</t>
  </si>
  <si>
    <t xml:space="preserve">  82,6*0,05</t>
  </si>
  <si>
    <t>632922913R00</t>
  </si>
  <si>
    <t>Kladení dlaždic na terče - podložky terče plastové_x000D_
 dlaždice 500 x 500 mm</t>
  </si>
  <si>
    <t>801-1</t>
  </si>
  <si>
    <t>položení stávající dlažby - skladba N.1 : 82,6</t>
  </si>
  <si>
    <t>283pc281401</t>
  </si>
  <si>
    <t>Plastový terč pod dlažbu - výměna požkozených (odhad)</t>
  </si>
  <si>
    <t>kus</t>
  </si>
  <si>
    <t>Vlastní</t>
  </si>
  <si>
    <t>Indiv</t>
  </si>
  <si>
    <t>POL3_</t>
  </si>
  <si>
    <t>592pc45601</t>
  </si>
  <si>
    <t>Betonová dlažba 50x50x5 cm, doplnění stávající požkozené dlažby (cca do 5%)</t>
  </si>
  <si>
    <t>nová dlažba - skladba N.1 : 4,5</t>
  </si>
  <si>
    <t xml:space="preserve">  82,6*0,05*1,1</t>
  </si>
  <si>
    <t>944942101R00</t>
  </si>
  <si>
    <t xml:space="preserve">Záchytné ohrazení na vnějších volných stranách objektů upevněné na konzolách, krakorcích apod. odkloněné od svislice od 45 do 60° </t>
  </si>
  <si>
    <t>m</t>
  </si>
  <si>
    <t>800-3</t>
  </si>
  <si>
    <t>4,6+12,1+17,3+3,2</t>
  </si>
  <si>
    <t>944944011R00</t>
  </si>
  <si>
    <t xml:space="preserve">Montáž ochranné sítě z umělých vláken </t>
  </si>
  <si>
    <t>(4,6+12,1+17,3+3,2)*1,0</t>
  </si>
  <si>
    <t>944944031R00</t>
  </si>
  <si>
    <t>Montáž ochranné sítě příplatek k ceně za každý další i započatý měsíc použití ochranných sítí_x000D_
 z umělých vláken</t>
  </si>
  <si>
    <t>944944081R00</t>
  </si>
  <si>
    <t xml:space="preserve">Demontáž ochranné sítě z umělých vláken </t>
  </si>
  <si>
    <t>944945012R00</t>
  </si>
  <si>
    <t>Montáž záchytné stříšky šířky do 2 m</t>
  </si>
  <si>
    <t>v místě nad vstupem : 5,0</t>
  </si>
  <si>
    <t>944945192R00</t>
  </si>
  <si>
    <t>Montáž záchytné stříšky příplatek k ceně za každý další i započatý měsíc použití záchytné stříšky_x000D_
 šířky do 2 m</t>
  </si>
  <si>
    <t>944945812R00</t>
  </si>
  <si>
    <t>Demontáž záchytné stříšky šířky do 2 m</t>
  </si>
  <si>
    <t>zřizované současně s lehkým nebo těžkým lešením,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</si>
  <si>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</si>
  <si>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</si>
  <si>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skladba N.1 - plocha terasy : 95,25</t>
  </si>
  <si>
    <t xml:space="preserve">  9,0*4,6+17,3*3,1+1,95*0,1</t>
  </si>
  <si>
    <t>985Rp992101</t>
  </si>
  <si>
    <t>Okartáčování a očištění zdiva</t>
  </si>
  <si>
    <t>RTS 17/ I</t>
  </si>
  <si>
    <t>skladba N.2 : 4,4</t>
  </si>
  <si>
    <t xml:space="preserve">  (9,0+12,7+0,1)*0,2</t>
  </si>
  <si>
    <t>999281105R00</t>
  </si>
  <si>
    <t xml:space="preserve">Přesun hmot pro opravy a údržbu objektů pro opravy a údržbu dosavadních objektů včetně vnějších plášťů_x000D_
 výšky do 6 m,  </t>
  </si>
  <si>
    <t>t</t>
  </si>
  <si>
    <t>801-4</t>
  </si>
  <si>
    <t>POL7_</t>
  </si>
  <si>
    <t>oborů 801, 803, 811 a 812</t>
  </si>
  <si>
    <t>712361703R00</t>
  </si>
  <si>
    <t>Povlakové krytiny střech do 10° pryžemi fólií přilepenou v plné ploše, bez dodávky fólie</t>
  </si>
  <si>
    <t>800-711</t>
  </si>
  <si>
    <t>dle det. 3 - úprava okraje střechy : 11,2</t>
  </si>
  <si>
    <t xml:space="preserve">  (4,6+12,1+17,3+3,2)*0,3</t>
  </si>
  <si>
    <t>712371801R00</t>
  </si>
  <si>
    <t>Povlakové krytiny střech do 10° termoplasty volně položené,  ,  , bez dodávky fólie, bez rozlišení tloušťky fólie</t>
  </si>
  <si>
    <t>skladba N.1 : 95,25</t>
  </si>
  <si>
    <t>712861703R00</t>
  </si>
  <si>
    <t>Samostatné vytažení izolačního povlaku pryžemi fólií přilepenou v plné ploše, fólie ve specifikaci</t>
  </si>
  <si>
    <t>na konstrukce převyšující úroveň střechy,</t>
  </si>
  <si>
    <t>712Rp900101</t>
  </si>
  <si>
    <t>Vyčištění střechy před regenerací</t>
  </si>
  <si>
    <t>POL1_1</t>
  </si>
  <si>
    <t>712Rp961901</t>
  </si>
  <si>
    <t>Údržba proniků střech v místě zábradelních sloupků, viz. det. 2, v.č. D.1.1.5</t>
  </si>
  <si>
    <t>27244150.AR</t>
  </si>
  <si>
    <t>fólie izolační střešní hydroizolační; tloušťka 1,14 mm; plošná hmotnost 1 400 g/m2; pryž, EPDM; µ = 20000,0</t>
  </si>
  <si>
    <t>SPCM</t>
  </si>
  <si>
    <t>skladba N.1 : 95,25*1,15</t>
  </si>
  <si>
    <t>dle det. 3 - úprava okraje střechy : 9,8*1,15</t>
  </si>
  <si>
    <t>skladba N.2 : 4,4*1,2</t>
  </si>
  <si>
    <t>0,0125</t>
  </si>
  <si>
    <t>998712201R00</t>
  </si>
  <si>
    <t>Přesun hmot pro povlakové krytiny v objektech výšky do 6 m</t>
  </si>
  <si>
    <t>50 m vodorovně</t>
  </si>
  <si>
    <t>712378003R00</t>
  </si>
  <si>
    <t>Doplňkové konstrukce k povlakovým krytinám z fólií atiková okapnice, RŠ 250 mm, z pozinkovaného plechu s povrchovou úpravou PVC</t>
  </si>
  <si>
    <t>včetně dodávek výrobků</t>
  </si>
  <si>
    <t>v.č. D.1.1.6_dle odk. K1 : 37,2*1,1-0,02</t>
  </si>
  <si>
    <t>712378005R00</t>
  </si>
  <si>
    <t>Doplňkové konstrukce k povlakovým krytinám z fólií stěnová lišta vyhnutá, RŠ 70 mm, z pozinkovaného plechu s povrchovou úpravou PVC</t>
  </si>
  <si>
    <t>v.č. D.1.1.6_dle odk. K3 : 20,8*1,1+0,02</t>
  </si>
  <si>
    <t>764352291R00</t>
  </si>
  <si>
    <t>Žlaby z pozinkovaného plechu montáž vč. spojovacích prostředků žlabů a příslušenství_x000D_
 žlabů Pz podokapních půlkruhových</t>
  </si>
  <si>
    <t>800-764</t>
  </si>
  <si>
    <t>v.č. D.1.1.3_mtz stáv. žlabu : 37,65-1,9</t>
  </si>
  <si>
    <t xml:space="preserve">  4,6+12,1+17,3+3,2+0,15*3</t>
  </si>
  <si>
    <t>764815212R00</t>
  </si>
  <si>
    <t>Žlaby podokapní půlkruhové, z lakovaného pozinkovaného plechu, rš 330 mm, dodávka a montáž</t>
  </si>
  <si>
    <t>včetně háků, čel, rohů, rovných hrdel a dilatací</t>
  </si>
  <si>
    <t>v.č. D.1.1.3_výměna požkoné části žlabu : 1,9*1,1+0,01</t>
  </si>
  <si>
    <t xml:space="preserve">  (4,6+12,1+17,3+3,2+0,15*3)*0,05</t>
  </si>
  <si>
    <t>764816120R00</t>
  </si>
  <si>
    <t>Oplechování parapetů včetně rohů, lepené lepidlem, z lakovaného pozinkovaného plechu, rš 200 mm, dodávka a montáž</t>
  </si>
  <si>
    <t>včetně rohů</t>
  </si>
  <si>
    <t>v.č. D.1.1.6_dle odk. K2 : 1,55</t>
  </si>
  <si>
    <t>764331830R00</t>
  </si>
  <si>
    <t>Demontáž lemování zdí_x000D_
 na střechách s tvrdou krytinou, rš 250 a 330 mm, sklonu do 30°</t>
  </si>
  <si>
    <t xml:space="preserve">v.č. D.1.1.3 : </t>
  </si>
  <si>
    <t>dmtz stáv.lišty vč. kotvení : 20,2</t>
  </si>
  <si>
    <t xml:space="preserve">  9,0+12,7-1,5</t>
  </si>
  <si>
    <t>764352810R00</t>
  </si>
  <si>
    <t>Demontáž žlabů podokapních půlkruhových rovných, rš 330 mm, sklonu do 30°</t>
  </si>
  <si>
    <t>dmtz stáv. žlabu pro zpětnou mtz : 37,65-1,9</t>
  </si>
  <si>
    <t>dmtz stáv. žlabu do suti (5%) : 1,9</t>
  </si>
  <si>
    <t xml:space="preserve">  37,65*0,05</t>
  </si>
  <si>
    <t>764410850R00</t>
  </si>
  <si>
    <t>Demontáž oplechování parapetů rš od 100 do 330 mm</t>
  </si>
  <si>
    <t>dmtz stáv. oplechování prahu dveří : 1,5</t>
  </si>
  <si>
    <t>998764201R00</t>
  </si>
  <si>
    <t>Přesun hmot pro konstrukce klempířské v objektech výšky do 6 m</t>
  </si>
  <si>
    <t>979087112R00</t>
  </si>
  <si>
    <t>Nakládání suti na dopravní prostředky</t>
  </si>
  <si>
    <t>979081111R00</t>
  </si>
  <si>
    <t>Odvoz suti a vybouraných hmot na skládku do 1 km</t>
  </si>
  <si>
    <t>801-3</t>
  </si>
  <si>
    <t>na skládku : 0,62</t>
  </si>
  <si>
    <t xml:space="preserve">  4,1*0,138+1,9*0,00336+1,5*0,00135+20,2*0,00205</t>
  </si>
  <si>
    <t>979081121R00</t>
  </si>
  <si>
    <t>Odvoz suti a vybouraných hmot na skládku příplatek za každý další 1 km</t>
  </si>
  <si>
    <t>na skládku : 0,62*14</t>
  </si>
  <si>
    <t>979990001R00</t>
  </si>
  <si>
    <t>Poplatek za skládku stavební suti</t>
  </si>
  <si>
    <t>979093111R00</t>
  </si>
  <si>
    <t>bez zhutnění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</si>
  <si>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</si>
  <si>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</si>
  <si>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</si>
  <si>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POL8_</t>
  </si>
  <si>
    <t>bez naložení, s vyložením a hrubým urovnáním</t>
  </si>
  <si>
    <t>979011211R00</t>
  </si>
  <si>
    <t>Svislá doprava suti a vybouraných hmot nošením za prvé podlaží nad základním podlažím</t>
  </si>
  <si>
    <t>979087311R00</t>
  </si>
  <si>
    <t>Vodorovné přemístění suti nošením k místu nakládky vodorovné přemístění suti nošením nebo přehozením, na vzdálenost 10 m</t>
  </si>
  <si>
    <t>800-2</t>
  </si>
  <si>
    <t>nebo vybouraných hmot nošením nebo přehazováním k místu nakládky přístupnému normálním dopravním prostředkům do 10 m,</t>
  </si>
  <si>
    <t>979087391R00</t>
  </si>
  <si>
    <t xml:space="preserve">Vodorovné přemístění suti nošením k místu nakládky příplatek za každých dalších i započatých 10 m vzdálenosti suti,  </t>
  </si>
  <si>
    <t>005121 R</t>
  </si>
  <si>
    <t>Zařízení staveniště</t>
  </si>
  <si>
    <t>Soubor</t>
  </si>
  <si>
    <t>POL99_2</t>
  </si>
  <si>
    <t>005122010R</t>
  </si>
  <si>
    <t xml:space="preserve">Provoz objednatele </t>
  </si>
  <si>
    <t>POL99_1</t>
  </si>
  <si>
    <t>005211010R</t>
  </si>
  <si>
    <t>Předání a převzetí staveniště</t>
  </si>
  <si>
    <t>POL99_8</t>
  </si>
  <si>
    <t>00524 R</t>
  </si>
  <si>
    <t>Předání a převzetí díla</t>
  </si>
  <si>
    <t>SUM</t>
  </si>
  <si>
    <t>END</t>
  </si>
</sst>
</file>

<file path=xl/styles.xml><?xml version="1.0" encoding="utf-8"?>
<styleSheet xmlns="http://schemas.openxmlformats.org/spreadsheetml/2006/main">
  <numFmts count="1">
    <numFmt numFmtId="164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1" fontId="8" fillId="0" borderId="8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8" fillId="0" borderId="9" xfId="0" applyFont="1" applyBorder="1" applyAlignment="1">
      <alignment vertical="center"/>
    </xf>
    <xf numFmtId="0" fontId="0" fillId="0" borderId="10" xfId="0" applyBorder="1" applyAlignment="1"/>
    <xf numFmtId="0" fontId="0" fillId="0" borderId="7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10" xfId="0" applyNumberFormat="1" applyFont="1" applyBorder="1" applyAlignment="1">
      <alignment horizontal="left" vertical="center"/>
    </xf>
    <xf numFmtId="0" fontId="0" fillId="0" borderId="11" xfId="0" applyBorder="1" applyAlignment="1">
      <alignment horizontal="left" vertical="center" indent="1"/>
    </xf>
    <xf numFmtId="0" fontId="0" fillId="0" borderId="9" xfId="0" applyBorder="1" applyAlignment="1">
      <alignment horizontal="left" vertical="center"/>
    </xf>
    <xf numFmtId="0" fontId="0" fillId="0" borderId="9" xfId="0" applyBorder="1"/>
    <xf numFmtId="1" fontId="8" fillId="0" borderId="12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 indent="1"/>
    </xf>
    <xf numFmtId="49" fontId="0" fillId="0" borderId="13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9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left" indent="1"/>
    </xf>
    <xf numFmtId="0" fontId="0" fillId="0" borderId="14" xfId="0" applyFont="1" applyBorder="1" applyAlignment="1">
      <alignment horizontal="left" vertical="top" indent="1"/>
    </xf>
    <xf numFmtId="0" fontId="0" fillId="0" borderId="15" xfId="0" applyBorder="1" applyAlignment="1">
      <alignment vertical="top"/>
    </xf>
    <xf numFmtId="0" fontId="8" fillId="0" borderId="15" xfId="0" applyFont="1" applyFill="1" applyBorder="1" applyAlignment="1">
      <alignment horizontal="left" vertical="top"/>
    </xf>
    <xf numFmtId="0" fontId="8" fillId="0" borderId="15" xfId="0" applyFont="1" applyBorder="1" applyAlignment="1">
      <alignment vertical="center"/>
    </xf>
    <xf numFmtId="0" fontId="0" fillId="0" borderId="15" xfId="0" applyFont="1" applyBorder="1" applyAlignment="1">
      <alignment horizontal="right" vertical="center"/>
    </xf>
    <xf numFmtId="0" fontId="0" fillId="0" borderId="16" xfId="0" applyBorder="1" applyAlignment="1"/>
    <xf numFmtId="0" fontId="0" fillId="0" borderId="6" xfId="0" applyBorder="1" applyAlignment="1">
      <alignment horizontal="left"/>
    </xf>
    <xf numFmtId="0" fontId="0" fillId="0" borderId="17" xfId="0" applyBorder="1"/>
    <xf numFmtId="0" fontId="8" fillId="0" borderId="1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/>
    <xf numFmtId="49" fontId="0" fillId="0" borderId="9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7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vertical="center"/>
    </xf>
    <xf numFmtId="49" fontId="0" fillId="0" borderId="6" xfId="0" applyNumberFormat="1" applyBorder="1" applyAlignment="1">
      <alignment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3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12" xfId="0" applyNumberFormat="1" applyFont="1" applyFill="1" applyBorder="1" applyAlignment="1">
      <alignment vertical="center"/>
    </xf>
    <xf numFmtId="3" fontId="7" fillId="5" borderId="9" xfId="0" applyNumberFormat="1" applyFont="1" applyFill="1" applyBorder="1" applyAlignment="1">
      <alignment vertical="center"/>
    </xf>
    <xf numFmtId="3" fontId="7" fillId="5" borderId="9" xfId="0" applyNumberFormat="1" applyFont="1" applyFill="1" applyBorder="1" applyAlignment="1">
      <alignment vertical="center" wrapText="1"/>
    </xf>
    <xf numFmtId="3" fontId="10" fillId="5" borderId="18" xfId="0" applyNumberFormat="1" applyFont="1" applyFill="1" applyBorder="1" applyAlignment="1">
      <alignment horizontal="center" vertical="center" wrapText="1" shrinkToFit="1"/>
    </xf>
    <xf numFmtId="3" fontId="7" fillId="5" borderId="18" xfId="0" applyNumberFormat="1" applyFont="1" applyFill="1" applyBorder="1" applyAlignment="1">
      <alignment horizontal="center" vertical="center" wrapText="1" shrinkToFit="1"/>
    </xf>
    <xf numFmtId="3" fontId="7" fillId="5" borderId="18" xfId="0" applyNumberFormat="1" applyFont="1" applyFill="1" applyBorder="1" applyAlignment="1">
      <alignment horizontal="center" vertical="center" wrapText="1"/>
    </xf>
    <xf numFmtId="3" fontId="0" fillId="0" borderId="12" xfId="0" applyNumberFormat="1" applyBorder="1" applyAlignment="1">
      <alignment vertical="center"/>
    </xf>
    <xf numFmtId="3" fontId="3" fillId="0" borderId="18" xfId="0" applyNumberFormat="1" applyFont="1" applyBorder="1" applyAlignment="1">
      <alignment horizontal="right" vertical="center" wrapText="1" shrinkToFit="1"/>
    </xf>
    <xf numFmtId="3" fontId="3" fillId="0" borderId="18" xfId="0" applyNumberFormat="1" applyFont="1" applyBorder="1" applyAlignment="1">
      <alignment horizontal="right" vertical="center" shrinkToFit="1"/>
    </xf>
    <xf numFmtId="3" fontId="0" fillId="0" borderId="18" xfId="0" applyNumberFormat="1" applyBorder="1" applyAlignment="1">
      <alignment vertical="center" shrinkToFit="1"/>
    </xf>
    <xf numFmtId="3" fontId="0" fillId="0" borderId="18" xfId="0" applyNumberFormat="1" applyBorder="1" applyAlignment="1">
      <alignment vertical="center"/>
    </xf>
    <xf numFmtId="3" fontId="8" fillId="0" borderId="12" xfId="0" applyNumberFormat="1" applyFont="1" applyBorder="1" applyAlignment="1">
      <alignment vertical="center"/>
    </xf>
    <xf numFmtId="3" fontId="8" fillId="0" borderId="18" xfId="0" applyNumberFormat="1" applyFont="1" applyBorder="1" applyAlignment="1">
      <alignment vertical="center" wrapText="1" shrinkToFit="1"/>
    </xf>
    <xf numFmtId="3" fontId="8" fillId="0" borderId="18" xfId="0" applyNumberFormat="1" applyFont="1" applyBorder="1" applyAlignment="1">
      <alignment vertical="center" shrinkToFit="1"/>
    </xf>
    <xf numFmtId="3" fontId="8" fillId="0" borderId="18" xfId="0" applyNumberFormat="1" applyFont="1" applyBorder="1" applyAlignment="1">
      <alignment vertical="center"/>
    </xf>
    <xf numFmtId="3" fontId="0" fillId="0" borderId="12" xfId="0" applyNumberFormat="1" applyBorder="1" applyAlignment="1">
      <alignment horizontal="left" vertical="center"/>
    </xf>
    <xf numFmtId="3" fontId="0" fillId="0" borderId="18" xfId="0" applyNumberFormat="1" applyBorder="1" applyAlignment="1">
      <alignment vertical="center" wrapText="1" shrinkToFit="1"/>
    </xf>
    <xf numFmtId="3" fontId="0" fillId="3" borderId="18" xfId="0" applyNumberFormat="1" applyFill="1" applyBorder="1" applyAlignment="1">
      <alignment vertical="center" wrapText="1" shrinkToFit="1"/>
    </xf>
    <xf numFmtId="3" fontId="0" fillId="3" borderId="18" xfId="0" applyNumberFormat="1" applyFill="1" applyBorder="1" applyAlignment="1">
      <alignment vertical="center" shrinkToFit="1"/>
    </xf>
    <xf numFmtId="3" fontId="0" fillId="3" borderId="18" xfId="0" applyNumberFormat="1" applyFill="1" applyBorder="1" applyAlignment="1">
      <alignment vertical="center"/>
    </xf>
    <xf numFmtId="0" fontId="4" fillId="3" borderId="24" xfId="0" applyFont="1" applyFill="1" applyBorder="1" applyAlignment="1">
      <alignment horizontal="left" vertical="center" indent="1"/>
    </xf>
    <xf numFmtId="0" fontId="5" fillId="3" borderId="25" xfId="0" applyFont="1" applyFill="1" applyBorder="1" applyAlignment="1">
      <alignment horizontal="left" vertical="center"/>
    </xf>
    <xf numFmtId="0" fontId="0" fillId="3" borderId="25" xfId="0" applyFill="1" applyBorder="1" applyAlignment="1">
      <alignment horizontal="left" vertical="center"/>
    </xf>
    <xf numFmtId="4" fontId="4" fillId="3" borderId="25" xfId="0" applyNumberFormat="1" applyFon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0" fillId="3" borderId="25" xfId="0" applyFill="1" applyBorder="1"/>
    <xf numFmtId="49" fontId="8" fillId="3" borderId="26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vertical="center"/>
    </xf>
    <xf numFmtId="0" fontId="7" fillId="0" borderId="23" xfId="0" applyFont="1" applyBorder="1"/>
    <xf numFmtId="0" fontId="16" fillId="5" borderId="12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49" fontId="7" fillId="0" borderId="12" xfId="0" applyNumberFormat="1" applyFont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3" fontId="7" fillId="0" borderId="18" xfId="0" applyNumberFormat="1" applyFont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4" fontId="7" fillId="0" borderId="18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vertical="center"/>
    </xf>
    <xf numFmtId="4" fontId="7" fillId="3" borderId="18" xfId="0" applyNumberFormat="1" applyFont="1" applyFill="1" applyBorder="1" applyAlignment="1">
      <alignment horizontal="center" vertical="center"/>
    </xf>
    <xf numFmtId="4" fontId="7" fillId="3" borderId="18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5" fillId="0" borderId="18" xfId="0" applyFont="1" applyBorder="1" applyAlignment="1">
      <alignment vertical="center"/>
    </xf>
    <xf numFmtId="0" fontId="15" fillId="3" borderId="18" xfId="0" applyFont="1" applyFill="1" applyBorder="1" applyAlignment="1">
      <alignment vertical="center"/>
    </xf>
    <xf numFmtId="49" fontId="0" fillId="3" borderId="9" xfId="0" applyNumberFormat="1" applyFill="1" applyBorder="1" applyAlignment="1">
      <alignment vertical="center"/>
    </xf>
    <xf numFmtId="0" fontId="0" fillId="5" borderId="18" xfId="0" applyFill="1" applyBorder="1"/>
    <xf numFmtId="0" fontId="0" fillId="5" borderId="18" xfId="0" applyFill="1" applyBorder="1" applyAlignment="1">
      <alignment horizontal="center"/>
    </xf>
    <xf numFmtId="49" fontId="0" fillId="5" borderId="18" xfId="0" applyNumberFormat="1" applyFill="1" applyBorder="1"/>
    <xf numFmtId="0" fontId="0" fillId="5" borderId="18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2" xfId="0" applyFont="1" applyFill="1" applyBorder="1" applyAlignment="1">
      <alignment vertical="top"/>
    </xf>
    <xf numFmtId="49" fontId="8" fillId="3" borderId="9" xfId="0" applyNumberFormat="1" applyFont="1" applyFill="1" applyBorder="1" applyAlignment="1">
      <alignment vertical="top"/>
    </xf>
    <xf numFmtId="0" fontId="8" fillId="3" borderId="9" xfId="0" applyFont="1" applyFill="1" applyBorder="1" applyAlignment="1">
      <alignment horizontal="center" vertical="top"/>
    </xf>
    <xf numFmtId="0" fontId="8" fillId="3" borderId="9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9" xfId="0" applyFont="1" applyFill="1" applyBorder="1" applyAlignment="1">
      <alignment horizontal="center" vertical="top" shrinkToFit="1"/>
    </xf>
    <xf numFmtId="164" fontId="8" fillId="3" borderId="9" xfId="0" applyNumberFormat="1" applyFont="1" applyFill="1" applyBorder="1" applyAlignment="1">
      <alignment vertical="top" shrinkToFit="1"/>
    </xf>
    <xf numFmtId="4" fontId="8" fillId="3" borderId="9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27" xfId="0" applyFont="1" applyBorder="1" applyAlignment="1">
      <alignment vertical="top"/>
    </xf>
    <xf numFmtId="49" fontId="17" fillId="0" borderId="28" xfId="0" applyNumberFormat="1" applyFont="1" applyBorder="1" applyAlignment="1">
      <alignment vertical="top"/>
    </xf>
    <xf numFmtId="0" fontId="17" fillId="0" borderId="28" xfId="0" applyFont="1" applyBorder="1" applyAlignment="1">
      <alignment horizontal="center" vertical="top" shrinkToFit="1"/>
    </xf>
    <xf numFmtId="164" fontId="17" fillId="0" borderId="28" xfId="0" applyNumberFormat="1" applyFont="1" applyBorder="1" applyAlignment="1">
      <alignment vertical="top" shrinkToFit="1"/>
    </xf>
    <xf numFmtId="4" fontId="17" fillId="4" borderId="28" xfId="0" applyNumberFormat="1" applyFont="1" applyFill="1" applyBorder="1" applyAlignment="1" applyProtection="1">
      <alignment vertical="top" shrinkToFit="1"/>
      <protection locked="0"/>
    </xf>
    <xf numFmtId="4" fontId="17" fillId="0" borderId="28" xfId="0" applyNumberFormat="1" applyFont="1" applyBorder="1" applyAlignment="1">
      <alignment vertical="top" shrinkToFit="1"/>
    </xf>
    <xf numFmtId="4" fontId="17" fillId="0" borderId="29" xfId="0" applyNumberFormat="1" applyFont="1" applyBorder="1" applyAlignment="1">
      <alignment vertical="top" shrinkToFi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0" fontId="20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9" xfId="0" applyNumberFormat="1" applyFont="1" applyFill="1" applyBorder="1" applyAlignment="1">
      <alignment horizontal="left" vertical="top" wrapText="1"/>
    </xf>
    <xf numFmtId="49" fontId="17" fillId="0" borderId="2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164" fontId="19" fillId="0" borderId="0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7" fillId="0" borderId="12" xfId="0" applyNumberFormat="1" applyFont="1" applyBorder="1" applyAlignment="1">
      <alignment vertical="center" wrapText="1"/>
    </xf>
    <xf numFmtId="49" fontId="7" fillId="0" borderId="9" xfId="0" applyNumberFormat="1" applyFont="1" applyBorder="1" applyAlignment="1">
      <alignment vertical="center" wrapText="1"/>
    </xf>
    <xf numFmtId="3" fontId="0" fillId="0" borderId="9" xfId="0" applyNumberFormat="1" applyBorder="1" applyAlignment="1">
      <alignment vertical="center"/>
    </xf>
    <xf numFmtId="3" fontId="0" fillId="0" borderId="9" xfId="0" applyNumberFormat="1" applyBorder="1" applyAlignment="1">
      <alignment vertical="center" wrapText="1"/>
    </xf>
    <xf numFmtId="3" fontId="8" fillId="0" borderId="9" xfId="0" applyNumberFormat="1" applyFont="1" applyBorder="1" applyAlignment="1">
      <alignment vertical="center"/>
    </xf>
    <xf numFmtId="3" fontId="8" fillId="0" borderId="9" xfId="0" applyNumberFormat="1" applyFont="1" applyBorder="1" applyAlignment="1">
      <alignment vertical="center" wrapText="1"/>
    </xf>
    <xf numFmtId="3" fontId="0" fillId="3" borderId="12" xfId="0" applyNumberFormat="1" applyFill="1" applyBorder="1" applyAlignment="1">
      <alignment vertical="center"/>
    </xf>
    <xf numFmtId="3" fontId="0" fillId="3" borderId="9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9" xfId="0" applyNumberFormat="1" applyFont="1" applyBorder="1" applyAlignment="1">
      <alignment vertical="center"/>
    </xf>
    <xf numFmtId="4" fontId="13" fillId="0" borderId="12" xfId="0" applyNumberFormat="1" applyFont="1" applyBorder="1" applyAlignment="1">
      <alignment horizontal="right" vertical="center" indent="1"/>
    </xf>
    <xf numFmtId="4" fontId="13" fillId="0" borderId="13" xfId="0" applyNumberFormat="1" applyFont="1" applyBorder="1" applyAlignment="1">
      <alignment horizontal="right" vertical="center" indent="1"/>
    </xf>
    <xf numFmtId="2" fontId="12" fillId="3" borderId="25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9" xfId="0" applyNumberFormat="1" applyFont="1" applyBorder="1" applyAlignment="1">
      <alignment horizontal="right" vertical="center"/>
    </xf>
    <xf numFmtId="4" fontId="13" fillId="0" borderId="22" xfId="0" applyNumberFormat="1" applyFont="1" applyBorder="1" applyAlignment="1">
      <alignment horizontal="right" vertical="center" indent="1"/>
    </xf>
    <xf numFmtId="4" fontId="11" fillId="0" borderId="12" xfId="0" applyNumberFormat="1" applyFont="1" applyBorder="1" applyAlignment="1">
      <alignment horizontal="right" vertical="center" indent="1"/>
    </xf>
    <xf numFmtId="4" fontId="11" fillId="0" borderId="13" xfId="0" applyNumberFormat="1" applyFont="1" applyBorder="1" applyAlignment="1">
      <alignment horizontal="right" vertical="center" indent="1"/>
    </xf>
    <xf numFmtId="4" fontId="12" fillId="3" borderId="25" xfId="0" applyNumberFormat="1" applyFont="1" applyFill="1" applyBorder="1" applyAlignment="1">
      <alignment horizontal="righ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15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10" xfId="0" applyFont="1" applyBorder="1" applyAlignment="1">
      <alignment horizontal="right" inden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4" fontId="11" fillId="0" borderId="8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horizontal="right" vertical="center"/>
    </xf>
    <xf numFmtId="49" fontId="6" fillId="3" borderId="15" xfId="0" applyNumberFormat="1" applyFont="1" applyFill="1" applyBorder="1" applyAlignment="1">
      <alignment horizontal="left" vertical="center" wrapText="1"/>
    </xf>
    <xf numFmtId="0" fontId="0" fillId="3" borderId="15" xfId="0" applyFill="1" applyBorder="1" applyAlignment="1">
      <alignment wrapText="1"/>
    </xf>
    <xf numFmtId="0" fontId="0" fillId="3" borderId="16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9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5" xfId="0" applyNumberFormat="1" applyFont="1" applyBorder="1" applyAlignment="1">
      <alignment horizontal="left" vertical="top" wrapText="1"/>
    </xf>
    <xf numFmtId="0" fontId="17" fillId="0" borderId="15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9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9" xfId="0" applyNumberForma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3" fillId="2" borderId="0" xfId="0" applyFont="1" applyFill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2"/>
  <sheetViews>
    <sheetView showGridLines="0" tabSelected="1" topLeftCell="B22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67" t="s">
        <v>36</v>
      </c>
      <c r="B1" s="222" t="s">
        <v>41</v>
      </c>
      <c r="C1" s="223"/>
      <c r="D1" s="223"/>
      <c r="E1" s="223"/>
      <c r="F1" s="223"/>
      <c r="G1" s="223"/>
      <c r="H1" s="223"/>
      <c r="I1" s="223"/>
      <c r="J1" s="224"/>
    </row>
    <row r="2" spans="1:15" ht="36" customHeight="1">
      <c r="A2" s="3"/>
      <c r="B2" s="76" t="s">
        <v>22</v>
      </c>
      <c r="C2" s="77"/>
      <c r="D2" s="78" t="s">
        <v>49</v>
      </c>
      <c r="E2" s="228" t="s">
        <v>50</v>
      </c>
      <c r="F2" s="229"/>
      <c r="G2" s="229"/>
      <c r="H2" s="229"/>
      <c r="I2" s="229"/>
      <c r="J2" s="230"/>
      <c r="O2" s="2"/>
    </row>
    <row r="3" spans="1:15" ht="27" customHeight="1">
      <c r="A3" s="3"/>
      <c r="B3" s="79" t="s">
        <v>46</v>
      </c>
      <c r="C3" s="77"/>
      <c r="D3" s="80" t="s">
        <v>43</v>
      </c>
      <c r="E3" s="231" t="s">
        <v>45</v>
      </c>
      <c r="F3" s="232"/>
      <c r="G3" s="232"/>
      <c r="H3" s="232"/>
      <c r="I3" s="232"/>
      <c r="J3" s="233"/>
    </row>
    <row r="4" spans="1:15" ht="23.25" customHeight="1">
      <c r="A4" s="73">
        <v>1268</v>
      </c>
      <c r="B4" s="81" t="s">
        <v>47</v>
      </c>
      <c r="C4" s="82"/>
      <c r="D4" s="83" t="s">
        <v>43</v>
      </c>
      <c r="E4" s="212" t="s">
        <v>44</v>
      </c>
      <c r="F4" s="213"/>
      <c r="G4" s="213"/>
      <c r="H4" s="213"/>
      <c r="I4" s="213"/>
      <c r="J4" s="214"/>
    </row>
    <row r="5" spans="1:15" ht="24" customHeight="1">
      <c r="A5" s="3"/>
      <c r="B5" s="41" t="s">
        <v>42</v>
      </c>
      <c r="C5" s="4"/>
      <c r="D5" s="84" t="s">
        <v>51</v>
      </c>
      <c r="E5" s="24"/>
      <c r="F5" s="24"/>
      <c r="G5" s="24"/>
      <c r="H5" s="26" t="s">
        <v>40</v>
      </c>
      <c r="I5" s="84" t="s">
        <v>55</v>
      </c>
      <c r="J5" s="10"/>
    </row>
    <row r="6" spans="1:15" ht="15.75" customHeight="1">
      <c r="A6" s="3"/>
      <c r="B6" s="36"/>
      <c r="C6" s="24"/>
      <c r="D6" s="84" t="s">
        <v>52</v>
      </c>
      <c r="E6" s="24"/>
      <c r="F6" s="24"/>
      <c r="G6" s="24"/>
      <c r="H6" s="26" t="s">
        <v>34</v>
      </c>
      <c r="I6" s="84" t="s">
        <v>56</v>
      </c>
      <c r="J6" s="10"/>
    </row>
    <row r="7" spans="1:15" ht="15.75" customHeight="1">
      <c r="A7" s="3"/>
      <c r="B7" s="37"/>
      <c r="C7" s="25"/>
      <c r="D7" s="74" t="s">
        <v>54</v>
      </c>
      <c r="E7" s="85" t="s">
        <v>53</v>
      </c>
      <c r="F7" s="30"/>
      <c r="G7" s="30"/>
      <c r="H7" s="31"/>
      <c r="I7" s="30"/>
      <c r="J7" s="45"/>
    </row>
    <row r="8" spans="1:15" ht="24" hidden="1" customHeight="1">
      <c r="A8" s="3"/>
      <c r="B8" s="41" t="s">
        <v>20</v>
      </c>
      <c r="C8" s="4"/>
      <c r="D8" s="75" t="s">
        <v>57</v>
      </c>
      <c r="E8" s="4"/>
      <c r="F8" s="4"/>
      <c r="G8" s="40"/>
      <c r="H8" s="26" t="s">
        <v>40</v>
      </c>
      <c r="I8" s="84" t="s">
        <v>61</v>
      </c>
      <c r="J8" s="10"/>
    </row>
    <row r="9" spans="1:15" ht="15.75" hidden="1" customHeight="1">
      <c r="A9" s="3"/>
      <c r="B9" s="3"/>
      <c r="C9" s="4"/>
      <c r="D9" s="75" t="s">
        <v>58</v>
      </c>
      <c r="E9" s="4"/>
      <c r="F9" s="4"/>
      <c r="G9" s="40"/>
      <c r="H9" s="26" t="s">
        <v>34</v>
      </c>
      <c r="I9" s="84" t="s">
        <v>62</v>
      </c>
      <c r="J9" s="10"/>
    </row>
    <row r="10" spans="1:15" ht="15.75" hidden="1" customHeight="1">
      <c r="A10" s="3"/>
      <c r="B10" s="46"/>
      <c r="C10" s="25"/>
      <c r="D10" s="87" t="s">
        <v>60</v>
      </c>
      <c r="E10" s="86" t="s">
        <v>59</v>
      </c>
      <c r="F10" s="49"/>
      <c r="G10" s="47"/>
      <c r="H10" s="47"/>
      <c r="I10" s="48"/>
      <c r="J10" s="45"/>
    </row>
    <row r="11" spans="1:15" ht="24" customHeight="1">
      <c r="A11" s="3"/>
      <c r="B11" s="41" t="s">
        <v>19</v>
      </c>
      <c r="C11" s="4"/>
      <c r="D11" s="219"/>
      <c r="E11" s="219"/>
      <c r="F11" s="219"/>
      <c r="G11" s="219"/>
      <c r="H11" s="26" t="s">
        <v>40</v>
      </c>
      <c r="I11" s="88"/>
      <c r="J11" s="10"/>
    </row>
    <row r="12" spans="1:15" ht="15.75" customHeight="1">
      <c r="A12" s="3"/>
      <c r="B12" s="36"/>
      <c r="C12" s="24"/>
      <c r="D12" s="218"/>
      <c r="E12" s="218"/>
      <c r="F12" s="218"/>
      <c r="G12" s="218"/>
      <c r="H12" s="26" t="s">
        <v>34</v>
      </c>
      <c r="I12" s="88"/>
      <c r="J12" s="10"/>
    </row>
    <row r="13" spans="1:15" ht="15.75" customHeight="1">
      <c r="A13" s="3"/>
      <c r="B13" s="37"/>
      <c r="C13" s="25"/>
      <c r="D13" s="89"/>
      <c r="E13" s="215"/>
      <c r="F13" s="216"/>
      <c r="G13" s="216"/>
      <c r="H13" s="27"/>
      <c r="I13" s="30"/>
      <c r="J13" s="45"/>
    </row>
    <row r="14" spans="1:15" ht="24" hidden="1" customHeight="1">
      <c r="A14" s="3"/>
      <c r="B14" s="60" t="s">
        <v>21</v>
      </c>
      <c r="C14" s="61"/>
      <c r="D14" s="62" t="s">
        <v>48</v>
      </c>
      <c r="E14" s="63"/>
      <c r="F14" s="63"/>
      <c r="G14" s="63"/>
      <c r="H14" s="64"/>
      <c r="I14" s="63"/>
      <c r="J14" s="65"/>
    </row>
    <row r="15" spans="1:15" ht="32.25" customHeight="1">
      <c r="A15" s="3"/>
      <c r="B15" s="46" t="s">
        <v>32</v>
      </c>
      <c r="C15" s="66"/>
      <c r="D15" s="47"/>
      <c r="E15" s="234"/>
      <c r="F15" s="234"/>
      <c r="G15" s="220"/>
      <c r="H15" s="220"/>
      <c r="I15" s="220" t="s">
        <v>29</v>
      </c>
      <c r="J15" s="221"/>
    </row>
    <row r="16" spans="1:15" ht="23.25" customHeight="1">
      <c r="A16" s="141" t="s">
        <v>24</v>
      </c>
      <c r="B16" s="51" t="s">
        <v>24</v>
      </c>
      <c r="C16" s="52"/>
      <c r="D16" s="53"/>
      <c r="E16" s="200"/>
      <c r="F16" s="208"/>
      <c r="G16" s="200"/>
      <c r="H16" s="208"/>
      <c r="I16" s="200">
        <f>SUMIF(F49:F58,A16,I49:I58)+SUMIF(F49:F58,"PSU",I49:I58)</f>
        <v>0</v>
      </c>
      <c r="J16" s="201"/>
    </row>
    <row r="17" spans="1:10" ht="23.25" customHeight="1">
      <c r="A17" s="141" t="s">
        <v>25</v>
      </c>
      <c r="B17" s="51" t="s">
        <v>25</v>
      </c>
      <c r="C17" s="52"/>
      <c r="D17" s="53"/>
      <c r="E17" s="200"/>
      <c r="F17" s="208"/>
      <c r="G17" s="200"/>
      <c r="H17" s="208"/>
      <c r="I17" s="200">
        <f>SUMIF(F49:F58,A17,I49:I58)</f>
        <v>0</v>
      </c>
      <c r="J17" s="201"/>
    </row>
    <row r="18" spans="1:10" ht="23.25" customHeight="1">
      <c r="A18" s="141" t="s">
        <v>26</v>
      </c>
      <c r="B18" s="51" t="s">
        <v>26</v>
      </c>
      <c r="C18" s="52"/>
      <c r="D18" s="53"/>
      <c r="E18" s="200"/>
      <c r="F18" s="208"/>
      <c r="G18" s="200"/>
      <c r="H18" s="208"/>
      <c r="I18" s="200">
        <f>SUMIF(F49:F58,A18,I49:I58)</f>
        <v>0</v>
      </c>
      <c r="J18" s="201"/>
    </row>
    <row r="19" spans="1:10" ht="23.25" customHeight="1">
      <c r="A19" s="141" t="s">
        <v>85</v>
      </c>
      <c r="B19" s="51" t="s">
        <v>27</v>
      </c>
      <c r="C19" s="52"/>
      <c r="D19" s="53"/>
      <c r="E19" s="200"/>
      <c r="F19" s="208"/>
      <c r="G19" s="200"/>
      <c r="H19" s="208"/>
      <c r="I19" s="200">
        <f>SUMIF(F49:F58,A19,I49:I58)</f>
        <v>0</v>
      </c>
      <c r="J19" s="201"/>
    </row>
    <row r="20" spans="1:10" ht="23.25" customHeight="1">
      <c r="A20" s="141" t="s">
        <v>86</v>
      </c>
      <c r="B20" s="51" t="s">
        <v>28</v>
      </c>
      <c r="C20" s="52"/>
      <c r="D20" s="53"/>
      <c r="E20" s="200"/>
      <c r="F20" s="208"/>
      <c r="G20" s="200"/>
      <c r="H20" s="208"/>
      <c r="I20" s="200">
        <f>SUMIF(F49:F58,A20,I49:I58)</f>
        <v>0</v>
      </c>
      <c r="J20" s="201"/>
    </row>
    <row r="21" spans="1:10" ht="23.25" customHeight="1">
      <c r="A21" s="3"/>
      <c r="B21" s="68" t="s">
        <v>29</v>
      </c>
      <c r="C21" s="69"/>
      <c r="D21" s="70"/>
      <c r="E21" s="209"/>
      <c r="F21" s="217"/>
      <c r="G21" s="209"/>
      <c r="H21" s="217"/>
      <c r="I21" s="209">
        <f>SUM(I16:J20)</f>
        <v>0</v>
      </c>
      <c r="J21" s="210"/>
    </row>
    <row r="22" spans="1:10" ht="33" customHeight="1">
      <c r="A22" s="3"/>
      <c r="B22" s="59" t="s">
        <v>33</v>
      </c>
      <c r="C22" s="52"/>
      <c r="D22" s="53"/>
      <c r="E22" s="58"/>
      <c r="F22" s="55"/>
      <c r="G22" s="44"/>
      <c r="H22" s="44"/>
      <c r="I22" s="44"/>
      <c r="J22" s="56"/>
    </row>
    <row r="23" spans="1:10" ht="23.25" customHeight="1">
      <c r="A23" s="3">
        <f ca="1">ZakladDPHSni*SazbaDPH1/100</f>
        <v>0</v>
      </c>
      <c r="B23" s="51" t="s">
        <v>12</v>
      </c>
      <c r="C23" s="52"/>
      <c r="D23" s="53"/>
      <c r="E23" s="54">
        <v>15</v>
      </c>
      <c r="F23" s="55" t="s">
        <v>0</v>
      </c>
      <c r="G23" s="198">
        <f ca="1">ZakladDPHSniVypocet</f>
        <v>0</v>
      </c>
      <c r="H23" s="199"/>
      <c r="I23" s="199"/>
      <c r="J23" s="56" t="str">
        <f t="shared" ref="J23:J28" ca="1" si="0">Mena</f>
        <v>CZK</v>
      </c>
    </row>
    <row r="24" spans="1:10" ht="23.25" customHeight="1">
      <c r="A24" s="3">
        <f>(A23-INT(A23))*100</f>
        <v>0</v>
      </c>
      <c r="B24" s="51" t="s">
        <v>13</v>
      </c>
      <c r="C24" s="52"/>
      <c r="D24" s="53"/>
      <c r="E24" s="54">
        <f ca="1">SazbaDPH1</f>
        <v>15</v>
      </c>
      <c r="F24" s="55" t="s">
        <v>0</v>
      </c>
      <c r="G24" s="206">
        <f>IF((((A24/10)-INT(A24/10))*100)&gt;50, ROUNDUP(A23, 1), ROUNDDOWN(A23, 1))</f>
        <v>0</v>
      </c>
      <c r="H24" s="207"/>
      <c r="I24" s="207"/>
      <c r="J24" s="56" t="str">
        <f t="shared" ca="1" si="0"/>
        <v>CZK</v>
      </c>
    </row>
    <row r="25" spans="1:10" ht="23.25" customHeight="1">
      <c r="A25" s="3">
        <f ca="1">ZakladDPHZakl*SazbaDPH2/100</f>
        <v>0</v>
      </c>
      <c r="B25" s="51" t="s">
        <v>14</v>
      </c>
      <c r="C25" s="52"/>
      <c r="D25" s="53"/>
      <c r="E25" s="54">
        <v>21</v>
      </c>
      <c r="F25" s="55" t="s">
        <v>0</v>
      </c>
      <c r="G25" s="198">
        <f ca="1">ZakladDPHZaklVypocet</f>
        <v>0</v>
      </c>
      <c r="H25" s="199"/>
      <c r="I25" s="199"/>
      <c r="J25" s="56" t="str">
        <f t="shared" ca="1" si="0"/>
        <v>CZK</v>
      </c>
    </row>
    <row r="26" spans="1:10" ht="23.25" customHeight="1">
      <c r="A26" s="3">
        <f ca="1">(A25-INT(A25))*100</f>
        <v>0</v>
      </c>
      <c r="B26" s="43" t="s">
        <v>15</v>
      </c>
      <c r="C26" s="21"/>
      <c r="D26" s="17"/>
      <c r="E26" s="38">
        <f ca="1">SazbaDPH2</f>
        <v>21</v>
      </c>
      <c r="F26" s="39" t="s">
        <v>0</v>
      </c>
      <c r="G26" s="225">
        <f ca="1">IF((((A26/10)-INT(A26/10))*100)&gt;50, ROUNDUP(A25, 1), ROUNDDOWN(A25, 1))</f>
        <v>0</v>
      </c>
      <c r="H26" s="226"/>
      <c r="I26" s="226"/>
      <c r="J26" s="50" t="str">
        <f t="shared" ca="1" si="0"/>
        <v>CZK</v>
      </c>
    </row>
    <row r="27" spans="1:10" ht="23.25" customHeight="1" thickBot="1">
      <c r="A27" s="3">
        <f ca="1">ZakladDPHSni+DPHSni+ZakladDPHZakl+DPHZakl</f>
        <v>0</v>
      </c>
      <c r="B27" s="42" t="s">
        <v>4</v>
      </c>
      <c r="C27" s="19"/>
      <c r="D27" s="22"/>
      <c r="E27" s="19"/>
      <c r="F27" s="20"/>
      <c r="G27" s="227">
        <f ca="1">CenaCelkem-(ZakladDPHSni+DPHSni+ZakladDPHZakl+DPHZakl)</f>
        <v>0</v>
      </c>
      <c r="H27" s="227"/>
      <c r="I27" s="227"/>
      <c r="J27" s="57" t="str">
        <f t="shared" ca="1" si="0"/>
        <v>CZK</v>
      </c>
    </row>
    <row r="28" spans="1:10" ht="27.75" hidden="1" customHeight="1" thickBot="1">
      <c r="A28" s="3"/>
      <c r="B28" s="118" t="s">
        <v>23</v>
      </c>
      <c r="C28" s="119"/>
      <c r="D28" s="119"/>
      <c r="E28" s="120"/>
      <c r="F28" s="121"/>
      <c r="G28" s="202">
        <f ca="1">ZakladDPHSniVypocet+ZakladDPHZaklVypocet</f>
        <v>0</v>
      </c>
      <c r="H28" s="202"/>
      <c r="I28" s="202"/>
      <c r="J28" s="122" t="str">
        <f t="shared" ca="1" si="0"/>
        <v>CZK</v>
      </c>
    </row>
    <row r="29" spans="1:10" ht="27.75" customHeight="1" thickBot="1">
      <c r="A29" s="3">
        <f>(A27-INT(A27))*100</f>
        <v>0</v>
      </c>
      <c r="B29" s="118" t="s">
        <v>35</v>
      </c>
      <c r="C29" s="123"/>
      <c r="D29" s="123"/>
      <c r="E29" s="123"/>
      <c r="F29" s="123"/>
      <c r="G29" s="211">
        <f>IF((((A29/10)-INT(A29/10))*100)&gt;50, ROUNDUP(A27, 1), ROUNDDOWN(A27, 1))</f>
        <v>0</v>
      </c>
      <c r="H29" s="211"/>
      <c r="I29" s="211"/>
      <c r="J29" s="124" t="s">
        <v>65</v>
      </c>
    </row>
    <row r="30" spans="1:10" ht="12.75" customHeight="1">
      <c r="A30" s="3"/>
      <c r="B30" s="3"/>
      <c r="C30" s="4"/>
      <c r="D30" s="4"/>
      <c r="E30" s="4"/>
      <c r="F30" s="4"/>
      <c r="G30" s="40"/>
      <c r="H30" s="4"/>
      <c r="I30" s="40"/>
      <c r="J30" s="11"/>
    </row>
    <row r="31" spans="1:10" ht="30" customHeight="1">
      <c r="A31" s="3"/>
      <c r="B31" s="3"/>
      <c r="C31" s="4"/>
      <c r="D31" s="4"/>
      <c r="E31" s="4"/>
      <c r="F31" s="4"/>
      <c r="G31" s="40"/>
      <c r="H31" s="4"/>
      <c r="I31" s="40"/>
      <c r="J31" s="11"/>
    </row>
    <row r="32" spans="1:10" ht="18.75" customHeight="1">
      <c r="A32" s="3"/>
      <c r="B32" s="23"/>
      <c r="C32" s="18" t="s">
        <v>11</v>
      </c>
      <c r="D32" s="34"/>
      <c r="E32" s="34"/>
      <c r="F32" s="18" t="s">
        <v>10</v>
      </c>
      <c r="G32" s="34"/>
      <c r="H32" s="35">
        <f ca="1">TODAY()</f>
        <v>43328</v>
      </c>
      <c r="I32" s="34"/>
      <c r="J32" s="11"/>
    </row>
    <row r="33" spans="1:10" ht="47.25" customHeight="1">
      <c r="A33" s="3"/>
      <c r="B33" s="3"/>
      <c r="C33" s="4"/>
      <c r="D33" s="4"/>
      <c r="E33" s="4"/>
      <c r="F33" s="4"/>
      <c r="G33" s="40"/>
      <c r="H33" s="4"/>
      <c r="I33" s="40"/>
      <c r="J33" s="11"/>
    </row>
    <row r="34" spans="1:10" s="32" customFormat="1" ht="18.75" customHeight="1">
      <c r="A34" s="28"/>
      <c r="B34" s="28"/>
      <c r="C34" s="29"/>
      <c r="D34" s="203"/>
      <c r="E34" s="204"/>
      <c r="F34" s="29"/>
      <c r="G34" s="203"/>
      <c r="H34" s="204"/>
      <c r="I34" s="204"/>
      <c r="J34" s="33"/>
    </row>
    <row r="35" spans="1:10" ht="12.75" customHeight="1">
      <c r="A35" s="3"/>
      <c r="B35" s="3"/>
      <c r="C35" s="4"/>
      <c r="D35" s="205" t="s">
        <v>2</v>
      </c>
      <c r="E35" s="205"/>
      <c r="F35" s="4"/>
      <c r="G35" s="40"/>
      <c r="H35" s="12" t="s">
        <v>3</v>
      </c>
      <c r="I35" s="40"/>
      <c r="J35" s="11"/>
    </row>
    <row r="36" spans="1:10" ht="13.5" customHeight="1" thickBot="1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>
      <c r="B37" s="95" t="s">
        <v>16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>
      <c r="A38" s="94" t="s">
        <v>37</v>
      </c>
      <c r="B38" s="98" t="s">
        <v>17</v>
      </c>
      <c r="C38" s="99" t="s">
        <v>5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18</v>
      </c>
      <c r="I38" s="102" t="s">
        <v>1</v>
      </c>
      <c r="J38" s="103" t="s">
        <v>0</v>
      </c>
    </row>
    <row r="39" spans="1:10" ht="25.5" hidden="1" customHeight="1">
      <c r="A39" s="94">
        <v>1</v>
      </c>
      <c r="B39" s="104" t="s">
        <v>63</v>
      </c>
      <c r="C39" s="191"/>
      <c r="D39" s="192"/>
      <c r="E39" s="192"/>
      <c r="F39" s="105">
        <f ca="1">'01 01 Pol'!AE152</f>
        <v>0</v>
      </c>
      <c r="G39" s="106">
        <f ca="1">'01 01 Pol'!AF152</f>
        <v>0</v>
      </c>
      <c r="H39" s="107">
        <f ca="1">(F39*SazbaDPH1/100)+(G39*SazbaDPH2/100)</f>
        <v>0</v>
      </c>
      <c r="I39" s="107">
        <f>F39+G39+H39</f>
        <v>0</v>
      </c>
      <c r="J39" s="108" t="str">
        <f ca="1">IF(CenaCelkemVypocet=0,"",I39/CenaCelkemVypocet*100)</f>
        <v/>
      </c>
    </row>
    <row r="40" spans="1:10" ht="25.5" hidden="1" customHeight="1">
      <c r="A40" s="94">
        <v>2</v>
      </c>
      <c r="B40" s="109" t="s">
        <v>43</v>
      </c>
      <c r="C40" s="193" t="s">
        <v>45</v>
      </c>
      <c r="D40" s="194"/>
      <c r="E40" s="194"/>
      <c r="F40" s="110">
        <f ca="1">'01 01 Pol'!AE152</f>
        <v>0</v>
      </c>
      <c r="G40" s="111">
        <f ca="1">'01 01 Pol'!AF152</f>
        <v>0</v>
      </c>
      <c r="H40" s="111">
        <f ca="1">(F40*SazbaDPH1/100)+(G40*SazbaDPH2/100)</f>
        <v>0</v>
      </c>
      <c r="I40" s="111">
        <f>F40+G40+H40</f>
        <v>0</v>
      </c>
      <c r="J40" s="112" t="str">
        <f ca="1">IF(CenaCelkemVypocet=0,"",I40/CenaCelkemVypocet*100)</f>
        <v/>
      </c>
    </row>
    <row r="41" spans="1:10" ht="25.5" hidden="1" customHeight="1">
      <c r="A41" s="94">
        <v>3</v>
      </c>
      <c r="B41" s="113" t="s">
        <v>43</v>
      </c>
      <c r="C41" s="191" t="s">
        <v>44</v>
      </c>
      <c r="D41" s="192"/>
      <c r="E41" s="192"/>
      <c r="F41" s="114">
        <f ca="1">'01 01 Pol'!AE152</f>
        <v>0</v>
      </c>
      <c r="G41" s="107">
        <f ca="1">'01 01 Pol'!AF152</f>
        <v>0</v>
      </c>
      <c r="H41" s="107">
        <f ca="1">(F41*SazbaDPH1/100)+(G41*SazbaDPH2/100)</f>
        <v>0</v>
      </c>
      <c r="I41" s="107">
        <f>F41+G41+H41</f>
        <v>0</v>
      </c>
      <c r="J41" s="108" t="str">
        <f ca="1">IF(CenaCelkemVypocet=0,"",I41/CenaCelkemVypocet*100)</f>
        <v/>
      </c>
    </row>
    <row r="42" spans="1:10" ht="25.5" hidden="1" customHeight="1">
      <c r="A42" s="94"/>
      <c r="B42" s="195" t="s">
        <v>64</v>
      </c>
      <c r="C42" s="196"/>
      <c r="D42" s="196"/>
      <c r="E42" s="197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>
      <c r="B46" s="125" t="s">
        <v>66</v>
      </c>
    </row>
    <row r="48" spans="1:10" ht="25.5" customHeight="1">
      <c r="A48" s="126"/>
      <c r="B48" s="129" t="s">
        <v>17</v>
      </c>
      <c r="C48" s="129" t="s">
        <v>5</v>
      </c>
      <c r="D48" s="130"/>
      <c r="E48" s="130"/>
      <c r="F48" s="131" t="s">
        <v>67</v>
      </c>
      <c r="G48" s="131"/>
      <c r="H48" s="131"/>
      <c r="I48" s="131" t="s">
        <v>29</v>
      </c>
      <c r="J48" s="131" t="s">
        <v>0</v>
      </c>
    </row>
    <row r="49" spans="1:10" ht="25.5" customHeight="1">
      <c r="A49" s="127"/>
      <c r="B49" s="132" t="s">
        <v>68</v>
      </c>
      <c r="C49" s="189" t="s">
        <v>69</v>
      </c>
      <c r="D49" s="190"/>
      <c r="E49" s="190"/>
      <c r="F49" s="137" t="s">
        <v>24</v>
      </c>
      <c r="G49" s="138"/>
      <c r="H49" s="138"/>
      <c r="I49" s="138">
        <f ca="1">'01 01 Pol'!G8</f>
        <v>0</v>
      </c>
      <c r="J49" s="135" t="str">
        <f>IF(I59=0,"",I49/I59*100)</f>
        <v/>
      </c>
    </row>
    <row r="50" spans="1:10" ht="25.5" customHeight="1">
      <c r="A50" s="127"/>
      <c r="B50" s="132" t="s">
        <v>70</v>
      </c>
      <c r="C50" s="189" t="s">
        <v>71</v>
      </c>
      <c r="D50" s="190"/>
      <c r="E50" s="190"/>
      <c r="F50" s="137" t="s">
        <v>24</v>
      </c>
      <c r="G50" s="138"/>
      <c r="H50" s="138"/>
      <c r="I50" s="138">
        <f ca="1">'01 01 Pol'!G20</f>
        <v>0</v>
      </c>
      <c r="J50" s="135" t="str">
        <f>IF(I59=0,"",I50/I59*100)</f>
        <v/>
      </c>
    </row>
    <row r="51" spans="1:10" ht="25.5" customHeight="1">
      <c r="A51" s="127"/>
      <c r="B51" s="132" t="s">
        <v>72</v>
      </c>
      <c r="C51" s="189" t="s">
        <v>73</v>
      </c>
      <c r="D51" s="190"/>
      <c r="E51" s="190"/>
      <c r="F51" s="137" t="s">
        <v>24</v>
      </c>
      <c r="G51" s="138"/>
      <c r="H51" s="138"/>
      <c r="I51" s="138">
        <f ca="1">'01 01 Pol'!G32</f>
        <v>0</v>
      </c>
      <c r="J51" s="135" t="str">
        <f>IF(I59=0,"",I51/I59*100)</f>
        <v/>
      </c>
    </row>
    <row r="52" spans="1:10" ht="25.5" customHeight="1">
      <c r="A52" s="127"/>
      <c r="B52" s="132" t="s">
        <v>74</v>
      </c>
      <c r="C52" s="189" t="s">
        <v>75</v>
      </c>
      <c r="D52" s="190"/>
      <c r="E52" s="190"/>
      <c r="F52" s="137" t="s">
        <v>24</v>
      </c>
      <c r="G52" s="138"/>
      <c r="H52" s="138"/>
      <c r="I52" s="138">
        <f ca="1">'01 01 Pol'!G44</f>
        <v>0</v>
      </c>
      <c r="J52" s="135" t="str">
        <f>IF(I59=0,"",I52/I59*100)</f>
        <v/>
      </c>
    </row>
    <row r="53" spans="1:10" ht="25.5" customHeight="1">
      <c r="A53" s="127"/>
      <c r="B53" s="132" t="s">
        <v>76</v>
      </c>
      <c r="C53" s="189" t="s">
        <v>77</v>
      </c>
      <c r="D53" s="190"/>
      <c r="E53" s="190"/>
      <c r="F53" s="137" t="s">
        <v>24</v>
      </c>
      <c r="G53" s="138"/>
      <c r="H53" s="138"/>
      <c r="I53" s="138">
        <f ca="1">'01 01 Pol'!G55</f>
        <v>0</v>
      </c>
      <c r="J53" s="135" t="str">
        <f>IF(I59=0,"",I53/I59*100)</f>
        <v/>
      </c>
    </row>
    <row r="54" spans="1:10" ht="25.5" customHeight="1">
      <c r="A54" s="127"/>
      <c r="B54" s="132" t="s">
        <v>78</v>
      </c>
      <c r="C54" s="189" t="s">
        <v>79</v>
      </c>
      <c r="D54" s="190"/>
      <c r="E54" s="190"/>
      <c r="F54" s="137" t="s">
        <v>25</v>
      </c>
      <c r="G54" s="138"/>
      <c r="H54" s="138"/>
      <c r="I54" s="138">
        <f ca="1">'01 01 Pol'!G58</f>
        <v>0</v>
      </c>
      <c r="J54" s="135" t="str">
        <f>IF(I59=0,"",I54/I59*100)</f>
        <v/>
      </c>
    </row>
    <row r="55" spans="1:10" ht="25.5" customHeight="1">
      <c r="A55" s="127"/>
      <c r="B55" s="132" t="s">
        <v>80</v>
      </c>
      <c r="C55" s="189" t="s">
        <v>81</v>
      </c>
      <c r="D55" s="190"/>
      <c r="E55" s="190"/>
      <c r="F55" s="137" t="s">
        <v>25</v>
      </c>
      <c r="G55" s="138"/>
      <c r="H55" s="138"/>
      <c r="I55" s="138">
        <f ca="1">'01 01 Pol'!G85</f>
        <v>0</v>
      </c>
      <c r="J55" s="135" t="str">
        <f>IF(I59=0,"",I55/I59*100)</f>
        <v/>
      </c>
    </row>
    <row r="56" spans="1:10" ht="25.5" customHeight="1">
      <c r="A56" s="127"/>
      <c r="B56" s="132" t="s">
        <v>82</v>
      </c>
      <c r="C56" s="189" t="s">
        <v>83</v>
      </c>
      <c r="D56" s="190"/>
      <c r="E56" s="190"/>
      <c r="F56" s="137" t="s">
        <v>84</v>
      </c>
      <c r="G56" s="138"/>
      <c r="H56" s="138"/>
      <c r="I56" s="138">
        <f ca="1">'01 01 Pol'!G127</f>
        <v>0</v>
      </c>
      <c r="J56" s="135" t="str">
        <f>IF(I59=0,"",I56/I59*100)</f>
        <v/>
      </c>
    </row>
    <row r="57" spans="1:10" ht="25.5" customHeight="1">
      <c r="A57" s="127"/>
      <c r="B57" s="132" t="s">
        <v>85</v>
      </c>
      <c r="C57" s="189" t="s">
        <v>27</v>
      </c>
      <c r="D57" s="190"/>
      <c r="E57" s="190"/>
      <c r="F57" s="137" t="s">
        <v>85</v>
      </c>
      <c r="G57" s="138"/>
      <c r="H57" s="138"/>
      <c r="I57" s="138">
        <f ca="1">'01 01 Pol'!G145</f>
        <v>0</v>
      </c>
      <c r="J57" s="135" t="str">
        <f>IF(I59=0,"",I57/I59*100)</f>
        <v/>
      </c>
    </row>
    <row r="58" spans="1:10" ht="25.5" customHeight="1">
      <c r="A58" s="127"/>
      <c r="B58" s="132" t="s">
        <v>86</v>
      </c>
      <c r="C58" s="189" t="s">
        <v>28</v>
      </c>
      <c r="D58" s="190"/>
      <c r="E58" s="190"/>
      <c r="F58" s="137" t="s">
        <v>86</v>
      </c>
      <c r="G58" s="138"/>
      <c r="H58" s="138"/>
      <c r="I58" s="138">
        <f ca="1">'01 01 Pol'!G148</f>
        <v>0</v>
      </c>
      <c r="J58" s="135" t="str">
        <f>IF(I59=0,"",I58/I59*100)</f>
        <v/>
      </c>
    </row>
    <row r="59" spans="1:10" ht="25.5" customHeight="1">
      <c r="A59" s="128"/>
      <c r="B59" s="133" t="s">
        <v>1</v>
      </c>
      <c r="C59" s="133"/>
      <c r="D59" s="134"/>
      <c r="E59" s="134"/>
      <c r="F59" s="139"/>
      <c r="G59" s="140"/>
      <c r="H59" s="140"/>
      <c r="I59" s="140">
        <f>SUM(I49:I58)</f>
        <v>0</v>
      </c>
      <c r="J59" s="136">
        <f>SUM(J49:J58)</f>
        <v>0</v>
      </c>
    </row>
    <row r="60" spans="1:10">
      <c r="F60" s="92"/>
      <c r="G60" s="91"/>
      <c r="H60" s="92"/>
      <c r="I60" s="91"/>
      <c r="J60" s="93"/>
    </row>
    <row r="61" spans="1:10">
      <c r="F61" s="92"/>
      <c r="G61" s="91"/>
      <c r="H61" s="92"/>
      <c r="I61" s="91"/>
      <c r="J61" s="93"/>
    </row>
    <row r="62" spans="1:10">
      <c r="F62" s="92"/>
      <c r="G62" s="91"/>
      <c r="H62" s="92"/>
      <c r="I62" s="91"/>
      <c r="J62" s="93"/>
    </row>
  </sheetData>
  <sheetProtection password="ED5C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2">
    <mergeCell ref="E3:J3"/>
    <mergeCell ref="E15:F15"/>
    <mergeCell ref="I15:J15"/>
    <mergeCell ref="I16:J16"/>
    <mergeCell ref="B1:J1"/>
    <mergeCell ref="G26:I26"/>
    <mergeCell ref="G27:I27"/>
    <mergeCell ref="G18:H18"/>
    <mergeCell ref="I17:J17"/>
    <mergeCell ref="I18:J18"/>
    <mergeCell ref="E18:F18"/>
    <mergeCell ref="E2:J2"/>
    <mergeCell ref="E21:F21"/>
    <mergeCell ref="G21:H21"/>
    <mergeCell ref="E17:F17"/>
    <mergeCell ref="D12:G12"/>
    <mergeCell ref="D11:G11"/>
    <mergeCell ref="G15:H15"/>
    <mergeCell ref="I20:J20"/>
    <mergeCell ref="I21:J21"/>
    <mergeCell ref="G19:H19"/>
    <mergeCell ref="G20:H20"/>
    <mergeCell ref="G29:I29"/>
    <mergeCell ref="E4:J4"/>
    <mergeCell ref="G16:H16"/>
    <mergeCell ref="G17:H17"/>
    <mergeCell ref="E16:F16"/>
    <mergeCell ref="E13:G13"/>
    <mergeCell ref="G25:I25"/>
    <mergeCell ref="I19:J19"/>
    <mergeCell ref="G28:I28"/>
    <mergeCell ref="D34:E34"/>
    <mergeCell ref="G34:I34"/>
    <mergeCell ref="D35:E35"/>
    <mergeCell ref="G24:I24"/>
    <mergeCell ref="G23:I23"/>
    <mergeCell ref="E19:F19"/>
    <mergeCell ref="E20:F20"/>
    <mergeCell ref="C49:E49"/>
    <mergeCell ref="C50:E50"/>
    <mergeCell ref="C51:E51"/>
    <mergeCell ref="C52:E52"/>
    <mergeCell ref="C39:E39"/>
    <mergeCell ref="C40:E40"/>
    <mergeCell ref="C41:E41"/>
    <mergeCell ref="B42:E42"/>
    <mergeCell ref="C57:E57"/>
    <mergeCell ref="C58:E58"/>
    <mergeCell ref="C53:E53"/>
    <mergeCell ref="C54:E54"/>
    <mergeCell ref="C55:E55"/>
    <mergeCell ref="C56:E5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>
      <c r="A1" s="235" t="s">
        <v>6</v>
      </c>
      <c r="B1" s="235"/>
      <c r="C1" s="236"/>
      <c r="D1" s="235"/>
      <c r="E1" s="235"/>
      <c r="F1" s="235"/>
      <c r="G1" s="235"/>
    </row>
    <row r="2" spans="1:7" ht="24.95" customHeight="1">
      <c r="A2" s="72" t="s">
        <v>7</v>
      </c>
      <c r="B2" s="71"/>
      <c r="C2" s="237"/>
      <c r="D2" s="237"/>
      <c r="E2" s="237"/>
      <c r="F2" s="237"/>
      <c r="G2" s="238"/>
    </row>
    <row r="3" spans="1:7" ht="24.95" customHeight="1">
      <c r="A3" s="72" t="s">
        <v>8</v>
      </c>
      <c r="B3" s="71"/>
      <c r="C3" s="237"/>
      <c r="D3" s="237"/>
      <c r="E3" s="237"/>
      <c r="F3" s="237"/>
      <c r="G3" s="238"/>
    </row>
    <row r="4" spans="1:7" ht="24.95" customHeight="1">
      <c r="A4" s="72" t="s">
        <v>9</v>
      </c>
      <c r="B4" s="71"/>
      <c r="C4" s="237"/>
      <c r="D4" s="237"/>
      <c r="E4" s="237"/>
      <c r="F4" s="237"/>
      <c r="G4" s="238"/>
    </row>
    <row r="5" spans="1:7">
      <c r="B5" s="6"/>
      <c r="C5" s="7"/>
      <c r="D5" s="8"/>
    </row>
  </sheetData>
  <sheetProtection password="ED5C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honeticPr fontId="17" type="noConversion"/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43" t="s">
        <v>87</v>
      </c>
      <c r="B1" s="243"/>
      <c r="C1" s="243"/>
      <c r="D1" s="243"/>
      <c r="E1" s="243"/>
      <c r="F1" s="243"/>
      <c r="G1" s="243"/>
      <c r="AG1" t="s">
        <v>88</v>
      </c>
    </row>
    <row r="2" spans="1:60" ht="24.95" customHeight="1">
      <c r="A2" s="143" t="s">
        <v>7</v>
      </c>
      <c r="B2" s="71" t="s">
        <v>49</v>
      </c>
      <c r="C2" s="244" t="s">
        <v>50</v>
      </c>
      <c r="D2" s="245"/>
      <c r="E2" s="245"/>
      <c r="F2" s="245"/>
      <c r="G2" s="246"/>
      <c r="AG2" t="s">
        <v>89</v>
      </c>
    </row>
    <row r="3" spans="1:60" ht="24.95" customHeight="1">
      <c r="A3" s="143" t="s">
        <v>8</v>
      </c>
      <c r="B3" s="71" t="s">
        <v>43</v>
      </c>
      <c r="C3" s="244" t="s">
        <v>45</v>
      </c>
      <c r="D3" s="245"/>
      <c r="E3" s="245"/>
      <c r="F3" s="245"/>
      <c r="G3" s="246"/>
      <c r="AC3" s="90" t="s">
        <v>89</v>
      </c>
      <c r="AG3" t="s">
        <v>90</v>
      </c>
    </row>
    <row r="4" spans="1:60" ht="24.95" customHeight="1">
      <c r="A4" s="144" t="s">
        <v>9</v>
      </c>
      <c r="B4" s="145" t="s">
        <v>43</v>
      </c>
      <c r="C4" s="247" t="s">
        <v>44</v>
      </c>
      <c r="D4" s="248"/>
      <c r="E4" s="248"/>
      <c r="F4" s="248"/>
      <c r="G4" s="249"/>
      <c r="AG4" t="s">
        <v>91</v>
      </c>
    </row>
    <row r="5" spans="1:60">
      <c r="D5" s="142"/>
    </row>
    <row r="6" spans="1:60" ht="38.25">
      <c r="A6" s="146" t="s">
        <v>92</v>
      </c>
      <c r="B6" s="148" t="s">
        <v>93</v>
      </c>
      <c r="C6" s="148" t="s">
        <v>94</v>
      </c>
      <c r="D6" s="147" t="s">
        <v>95</v>
      </c>
      <c r="E6" s="146" t="s">
        <v>96</v>
      </c>
      <c r="F6" s="146" t="s">
        <v>97</v>
      </c>
      <c r="G6" s="146" t="s">
        <v>29</v>
      </c>
      <c r="H6" s="149" t="s">
        <v>30</v>
      </c>
      <c r="I6" s="149" t="s">
        <v>98</v>
      </c>
      <c r="J6" s="149" t="s">
        <v>31</v>
      </c>
      <c r="K6" s="149" t="s">
        <v>99</v>
      </c>
      <c r="L6" s="149" t="s">
        <v>100</v>
      </c>
      <c r="M6" s="149" t="s">
        <v>101</v>
      </c>
      <c r="N6" s="149" t="s">
        <v>102</v>
      </c>
      <c r="O6" s="149" t="s">
        <v>103</v>
      </c>
      <c r="P6" s="149" t="s">
        <v>104</v>
      </c>
      <c r="Q6" s="149" t="s">
        <v>105</v>
      </c>
      <c r="R6" s="149" t="s">
        <v>106</v>
      </c>
      <c r="S6" s="149" t="s">
        <v>107</v>
      </c>
      <c r="T6" s="149" t="s">
        <v>108</v>
      </c>
      <c r="U6" s="149" t="s">
        <v>109</v>
      </c>
      <c r="V6" s="149" t="s">
        <v>110</v>
      </c>
      <c r="W6" s="149" t="s">
        <v>111</v>
      </c>
    </row>
    <row r="7" spans="1:60" hidden="1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>
      <c r="A8" s="153" t="s">
        <v>112</v>
      </c>
      <c r="B8" s="154" t="s">
        <v>68</v>
      </c>
      <c r="C8" s="181" t="s">
        <v>69</v>
      </c>
      <c r="D8" s="167"/>
      <c r="E8" s="168"/>
      <c r="F8" s="169"/>
      <c r="G8" s="169">
        <f>SUMIF(AG9:AG19,"&lt;&gt;NOR",G9:G19)</f>
        <v>0</v>
      </c>
      <c r="H8" s="169"/>
      <c r="I8" s="169">
        <f>SUM(I9:I19)</f>
        <v>0</v>
      </c>
      <c r="J8" s="169"/>
      <c r="K8" s="169">
        <f>SUM(K9:K19)</f>
        <v>0</v>
      </c>
      <c r="L8" s="169"/>
      <c r="M8" s="169">
        <f>SUM(M9:M19)</f>
        <v>0</v>
      </c>
      <c r="N8" s="169"/>
      <c r="O8" s="169">
        <f>SUM(O9:O19)</f>
        <v>0</v>
      </c>
      <c r="P8" s="169"/>
      <c r="Q8" s="169">
        <f>SUM(Q9:Q19)</f>
        <v>11.4</v>
      </c>
      <c r="R8" s="169"/>
      <c r="S8" s="169"/>
      <c r="T8" s="170"/>
      <c r="U8" s="166"/>
      <c r="V8" s="166">
        <f>SUM(V9:V19)</f>
        <v>13.22</v>
      </c>
      <c r="W8" s="166"/>
      <c r="AG8" t="s">
        <v>113</v>
      </c>
    </row>
    <row r="9" spans="1:60" ht="22.5" outlineLevel="1">
      <c r="A9" s="171">
        <v>1</v>
      </c>
      <c r="B9" s="172" t="s">
        <v>114</v>
      </c>
      <c r="C9" s="182" t="s">
        <v>115</v>
      </c>
      <c r="D9" s="173" t="s">
        <v>116</v>
      </c>
      <c r="E9" s="174">
        <v>82.6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0.13800000000000001</v>
      </c>
      <c r="Q9" s="176">
        <f>ROUND(E9*P9,2)</f>
        <v>11.4</v>
      </c>
      <c r="R9" s="176" t="s">
        <v>117</v>
      </c>
      <c r="S9" s="176" t="s">
        <v>118</v>
      </c>
      <c r="T9" s="177" t="s">
        <v>118</v>
      </c>
      <c r="U9" s="160">
        <v>0.16</v>
      </c>
      <c r="V9" s="160">
        <f>ROUND(E9*U9,2)</f>
        <v>13.22</v>
      </c>
      <c r="W9" s="160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119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>
      <c r="A10" s="157"/>
      <c r="B10" s="158"/>
      <c r="C10" s="239" t="s">
        <v>120</v>
      </c>
      <c r="D10" s="240"/>
      <c r="E10" s="240"/>
      <c r="F10" s="240"/>
      <c r="G10" s="24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121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>
      <c r="A11" s="157"/>
      <c r="B11" s="158"/>
      <c r="C11" s="183" t="s">
        <v>122</v>
      </c>
      <c r="D11" s="162"/>
      <c r="E11" s="163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123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>
      <c r="A12" s="157"/>
      <c r="B12" s="158"/>
      <c r="C12" s="183" t="s">
        <v>124</v>
      </c>
      <c r="D12" s="162"/>
      <c r="E12" s="163">
        <v>78.5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123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>
      <c r="A13" s="157"/>
      <c r="B13" s="158"/>
      <c r="C13" s="184" t="s">
        <v>125</v>
      </c>
      <c r="D13" s="164"/>
      <c r="E13" s="165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123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>
      <c r="A14" s="157"/>
      <c r="B14" s="158"/>
      <c r="C14" s="185" t="s">
        <v>126</v>
      </c>
      <c r="D14" s="164"/>
      <c r="E14" s="165">
        <v>82.572500000000005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123</v>
      </c>
      <c r="AH14" s="150">
        <v>2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>
      <c r="A15" s="157"/>
      <c r="B15" s="158"/>
      <c r="C15" s="184" t="s">
        <v>127</v>
      </c>
      <c r="D15" s="164"/>
      <c r="E15" s="165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123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>
      <c r="A16" s="157"/>
      <c r="B16" s="158"/>
      <c r="C16" s="183" t="s">
        <v>128</v>
      </c>
      <c r="D16" s="162"/>
      <c r="E16" s="163">
        <v>4.0999999999999996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123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>
      <c r="A17" s="157"/>
      <c r="B17" s="158"/>
      <c r="C17" s="184" t="s">
        <v>125</v>
      </c>
      <c r="D17" s="164"/>
      <c r="E17" s="165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123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>
      <c r="A18" s="157"/>
      <c r="B18" s="158"/>
      <c r="C18" s="185" t="s">
        <v>129</v>
      </c>
      <c r="D18" s="164"/>
      <c r="E18" s="165">
        <v>4.13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123</v>
      </c>
      <c r="AH18" s="150">
        <v>2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>
      <c r="A19" s="157"/>
      <c r="B19" s="158"/>
      <c r="C19" s="184" t="s">
        <v>127</v>
      </c>
      <c r="D19" s="164"/>
      <c r="E19" s="165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123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>
      <c r="A20" s="153" t="s">
        <v>112</v>
      </c>
      <c r="B20" s="154" t="s">
        <v>70</v>
      </c>
      <c r="C20" s="181" t="s">
        <v>71</v>
      </c>
      <c r="D20" s="167"/>
      <c r="E20" s="168"/>
      <c r="F20" s="169"/>
      <c r="G20" s="169">
        <f>SUMIF(AG21:AG31,"&lt;&gt;NOR",G21:G31)</f>
        <v>0</v>
      </c>
      <c r="H20" s="169"/>
      <c r="I20" s="169">
        <f>SUM(I21:I31)</f>
        <v>0</v>
      </c>
      <c r="J20" s="169"/>
      <c r="K20" s="169">
        <f>SUM(K21:K31)</f>
        <v>0</v>
      </c>
      <c r="L20" s="169"/>
      <c r="M20" s="169">
        <f>SUM(M21:M31)</f>
        <v>0</v>
      </c>
      <c r="N20" s="169"/>
      <c r="O20" s="169">
        <f>SUM(O21:O31)</f>
        <v>0.51</v>
      </c>
      <c r="P20" s="169"/>
      <c r="Q20" s="169">
        <f>SUM(Q21:Q31)</f>
        <v>0</v>
      </c>
      <c r="R20" s="169"/>
      <c r="S20" s="169"/>
      <c r="T20" s="170"/>
      <c r="U20" s="166"/>
      <c r="V20" s="166">
        <f>SUM(V21:V31)</f>
        <v>47.08</v>
      </c>
      <c r="W20" s="166"/>
      <c r="AG20" t="s">
        <v>113</v>
      </c>
    </row>
    <row r="21" spans="1:60" ht="22.5" outlineLevel="1">
      <c r="A21" s="171">
        <v>2</v>
      </c>
      <c r="B21" s="172" t="s">
        <v>130</v>
      </c>
      <c r="C21" s="182" t="s">
        <v>131</v>
      </c>
      <c r="D21" s="173" t="s">
        <v>116</v>
      </c>
      <c r="E21" s="174">
        <v>82.6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6">
        <v>2.0000000000000001E-4</v>
      </c>
      <c r="O21" s="176">
        <f>ROUND(E21*N21,2)</f>
        <v>0.02</v>
      </c>
      <c r="P21" s="176">
        <v>0</v>
      </c>
      <c r="Q21" s="176">
        <f>ROUND(E21*P21,2)</f>
        <v>0</v>
      </c>
      <c r="R21" s="176" t="s">
        <v>132</v>
      </c>
      <c r="S21" s="176" t="s">
        <v>118</v>
      </c>
      <c r="T21" s="177" t="s">
        <v>118</v>
      </c>
      <c r="U21" s="160">
        <v>0.56999999999999995</v>
      </c>
      <c r="V21" s="160">
        <f>ROUND(E21*U21,2)</f>
        <v>47.08</v>
      </c>
      <c r="W21" s="160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119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>
      <c r="A22" s="157"/>
      <c r="B22" s="158"/>
      <c r="C22" s="183" t="s">
        <v>133</v>
      </c>
      <c r="D22" s="162"/>
      <c r="E22" s="163">
        <v>82.6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123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>
      <c r="A23" s="157"/>
      <c r="B23" s="158"/>
      <c r="C23" s="184" t="s">
        <v>125</v>
      </c>
      <c r="D23" s="164"/>
      <c r="E23" s="165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123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>
      <c r="A24" s="157"/>
      <c r="B24" s="158"/>
      <c r="C24" s="185" t="s">
        <v>126</v>
      </c>
      <c r="D24" s="164"/>
      <c r="E24" s="165">
        <v>82.572500000000005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123</v>
      </c>
      <c r="AH24" s="150">
        <v>2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>
      <c r="A25" s="157"/>
      <c r="B25" s="158"/>
      <c r="C25" s="184" t="s">
        <v>127</v>
      </c>
      <c r="D25" s="164"/>
      <c r="E25" s="165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123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>
      <c r="A26" s="171">
        <v>3</v>
      </c>
      <c r="B26" s="172" t="s">
        <v>134</v>
      </c>
      <c r="C26" s="182" t="s">
        <v>135</v>
      </c>
      <c r="D26" s="173" t="s">
        <v>136</v>
      </c>
      <c r="E26" s="174">
        <v>50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6">
        <v>3.0000000000000001E-5</v>
      </c>
      <c r="O26" s="176">
        <f>ROUND(E26*N26,2)</f>
        <v>0</v>
      </c>
      <c r="P26" s="176">
        <v>0</v>
      </c>
      <c r="Q26" s="176">
        <f>ROUND(E26*P26,2)</f>
        <v>0</v>
      </c>
      <c r="R26" s="176"/>
      <c r="S26" s="176" t="s">
        <v>137</v>
      </c>
      <c r="T26" s="177" t="s">
        <v>138</v>
      </c>
      <c r="U26" s="160">
        <v>0</v>
      </c>
      <c r="V26" s="160">
        <f>ROUND(E26*U26,2)</f>
        <v>0</v>
      </c>
      <c r="W26" s="160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139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>
      <c r="A27" s="171">
        <v>4</v>
      </c>
      <c r="B27" s="172" t="s">
        <v>140</v>
      </c>
      <c r="C27" s="182" t="s">
        <v>141</v>
      </c>
      <c r="D27" s="173" t="s">
        <v>116</v>
      </c>
      <c r="E27" s="174">
        <v>4.5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6">
        <v>0.10800000000000001</v>
      </c>
      <c r="O27" s="176">
        <f>ROUND(E27*N27,2)</f>
        <v>0.49</v>
      </c>
      <c r="P27" s="176">
        <v>0</v>
      </c>
      <c r="Q27" s="176">
        <f>ROUND(E27*P27,2)</f>
        <v>0</v>
      </c>
      <c r="R27" s="176"/>
      <c r="S27" s="176" t="s">
        <v>137</v>
      </c>
      <c r="T27" s="177" t="s">
        <v>138</v>
      </c>
      <c r="U27" s="160">
        <v>0</v>
      </c>
      <c r="V27" s="160">
        <f>ROUND(E27*U27,2)</f>
        <v>0</v>
      </c>
      <c r="W27" s="160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139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>
      <c r="A28" s="157"/>
      <c r="B28" s="158"/>
      <c r="C28" s="183" t="s">
        <v>142</v>
      </c>
      <c r="D28" s="162"/>
      <c r="E28" s="163">
        <v>4.5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123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>
      <c r="A29" s="157"/>
      <c r="B29" s="158"/>
      <c r="C29" s="184" t="s">
        <v>125</v>
      </c>
      <c r="D29" s="164"/>
      <c r="E29" s="165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123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>
      <c r="A30" s="157"/>
      <c r="B30" s="158"/>
      <c r="C30" s="185" t="s">
        <v>143</v>
      </c>
      <c r="D30" s="164"/>
      <c r="E30" s="165">
        <v>4.5430000000000001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123</v>
      </c>
      <c r="AH30" s="150">
        <v>2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>
      <c r="A31" s="157"/>
      <c r="B31" s="158"/>
      <c r="C31" s="184" t="s">
        <v>127</v>
      </c>
      <c r="D31" s="164"/>
      <c r="E31" s="165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123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>
      <c r="A32" s="153" t="s">
        <v>112</v>
      </c>
      <c r="B32" s="154" t="s">
        <v>72</v>
      </c>
      <c r="C32" s="181" t="s">
        <v>73</v>
      </c>
      <c r="D32" s="167"/>
      <c r="E32" s="168"/>
      <c r="F32" s="169"/>
      <c r="G32" s="169">
        <f>SUMIF(AG33:AG43,"&lt;&gt;NOR",G33:G43)</f>
        <v>0</v>
      </c>
      <c r="H32" s="169"/>
      <c r="I32" s="169">
        <f>SUM(I33:I43)</f>
        <v>0</v>
      </c>
      <c r="J32" s="169"/>
      <c r="K32" s="169">
        <f>SUM(K33:K43)</f>
        <v>0</v>
      </c>
      <c r="L32" s="169"/>
      <c r="M32" s="169">
        <f>SUM(M33:M43)</f>
        <v>0</v>
      </c>
      <c r="N32" s="169"/>
      <c r="O32" s="169">
        <f>SUM(O33:O43)</f>
        <v>1.1400000000000001</v>
      </c>
      <c r="P32" s="169"/>
      <c r="Q32" s="169">
        <f>SUM(Q33:Q43)</f>
        <v>0</v>
      </c>
      <c r="R32" s="169"/>
      <c r="S32" s="169"/>
      <c r="T32" s="170"/>
      <c r="U32" s="166"/>
      <c r="V32" s="166">
        <f>SUM(V33:V43)</f>
        <v>8.5399999999999991</v>
      </c>
      <c r="W32" s="166"/>
      <c r="AG32" t="s">
        <v>113</v>
      </c>
    </row>
    <row r="33" spans="1:60" ht="22.5" outlineLevel="1">
      <c r="A33" s="171">
        <v>5</v>
      </c>
      <c r="B33" s="172" t="s">
        <v>144</v>
      </c>
      <c r="C33" s="182" t="s">
        <v>145</v>
      </c>
      <c r="D33" s="173" t="s">
        <v>146</v>
      </c>
      <c r="E33" s="174">
        <v>37.200000000000003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6">
        <v>2.7540000000000002E-2</v>
      </c>
      <c r="O33" s="176">
        <f>ROUND(E33*N33,2)</f>
        <v>1.02</v>
      </c>
      <c r="P33" s="176">
        <v>0</v>
      </c>
      <c r="Q33" s="176">
        <f>ROUND(E33*P33,2)</f>
        <v>0</v>
      </c>
      <c r="R33" s="176" t="s">
        <v>147</v>
      </c>
      <c r="S33" s="176" t="s">
        <v>118</v>
      </c>
      <c r="T33" s="177" t="s">
        <v>118</v>
      </c>
      <c r="U33" s="160">
        <v>0.13500000000000001</v>
      </c>
      <c r="V33" s="160">
        <f>ROUND(E33*U33,2)</f>
        <v>5.0199999999999996</v>
      </c>
      <c r="W33" s="160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119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>
      <c r="A34" s="157"/>
      <c r="B34" s="158"/>
      <c r="C34" s="183" t="s">
        <v>148</v>
      </c>
      <c r="D34" s="162"/>
      <c r="E34" s="163">
        <v>37.200000000000003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123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>
      <c r="A35" s="171">
        <v>6</v>
      </c>
      <c r="B35" s="172" t="s">
        <v>149</v>
      </c>
      <c r="C35" s="182" t="s">
        <v>150</v>
      </c>
      <c r="D35" s="173" t="s">
        <v>116</v>
      </c>
      <c r="E35" s="174">
        <v>37.200000000000003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6">
        <v>0</v>
      </c>
      <c r="O35" s="176">
        <f>ROUND(E35*N35,2)</f>
        <v>0</v>
      </c>
      <c r="P35" s="176">
        <v>0</v>
      </c>
      <c r="Q35" s="176">
        <f>ROUND(E35*P35,2)</f>
        <v>0</v>
      </c>
      <c r="R35" s="176" t="s">
        <v>147</v>
      </c>
      <c r="S35" s="176" t="s">
        <v>118</v>
      </c>
      <c r="T35" s="177" t="s">
        <v>118</v>
      </c>
      <c r="U35" s="160">
        <v>3.0300000000000001E-2</v>
      </c>
      <c r="V35" s="160">
        <f>ROUND(E35*U35,2)</f>
        <v>1.1299999999999999</v>
      </c>
      <c r="W35" s="160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119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>
      <c r="A36" s="157"/>
      <c r="B36" s="158"/>
      <c r="C36" s="183" t="s">
        <v>151</v>
      </c>
      <c r="D36" s="162"/>
      <c r="E36" s="163">
        <v>37.200000000000003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123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ht="33.75" outlineLevel="1">
      <c r="A37" s="171">
        <v>7</v>
      </c>
      <c r="B37" s="172" t="s">
        <v>152</v>
      </c>
      <c r="C37" s="182" t="s">
        <v>153</v>
      </c>
      <c r="D37" s="173" t="s">
        <v>116</v>
      </c>
      <c r="E37" s="174">
        <v>37.200000000000003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6">
        <v>5.0000000000000002E-5</v>
      </c>
      <c r="O37" s="176">
        <f>ROUND(E37*N37,2)</f>
        <v>0</v>
      </c>
      <c r="P37" s="176">
        <v>0</v>
      </c>
      <c r="Q37" s="176">
        <f>ROUND(E37*P37,2)</f>
        <v>0</v>
      </c>
      <c r="R37" s="176" t="s">
        <v>147</v>
      </c>
      <c r="S37" s="176" t="s">
        <v>118</v>
      </c>
      <c r="T37" s="177" t="s">
        <v>118</v>
      </c>
      <c r="U37" s="160">
        <v>0</v>
      </c>
      <c r="V37" s="160">
        <f>ROUND(E37*U37,2)</f>
        <v>0</v>
      </c>
      <c r="W37" s="160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119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>
      <c r="A38" s="171">
        <v>8</v>
      </c>
      <c r="B38" s="172" t="s">
        <v>154</v>
      </c>
      <c r="C38" s="182" t="s">
        <v>155</v>
      </c>
      <c r="D38" s="173" t="s">
        <v>116</v>
      </c>
      <c r="E38" s="174">
        <v>37.200000000000003</v>
      </c>
      <c r="F38" s="175"/>
      <c r="G38" s="176">
        <f>ROUND(E38*F38,2)</f>
        <v>0</v>
      </c>
      <c r="H38" s="175"/>
      <c r="I38" s="176">
        <f>ROUND(E38*H38,2)</f>
        <v>0</v>
      </c>
      <c r="J38" s="175"/>
      <c r="K38" s="176">
        <f>ROUND(E38*J38,2)</f>
        <v>0</v>
      </c>
      <c r="L38" s="176">
        <v>21</v>
      </c>
      <c r="M38" s="176">
        <f>G38*(1+L38/100)</f>
        <v>0</v>
      </c>
      <c r="N38" s="176">
        <v>0</v>
      </c>
      <c r="O38" s="176">
        <f>ROUND(E38*N38,2)</f>
        <v>0</v>
      </c>
      <c r="P38" s="176">
        <v>0</v>
      </c>
      <c r="Q38" s="176">
        <f>ROUND(E38*P38,2)</f>
        <v>0</v>
      </c>
      <c r="R38" s="176" t="s">
        <v>147</v>
      </c>
      <c r="S38" s="176" t="s">
        <v>118</v>
      </c>
      <c r="T38" s="177" t="s">
        <v>118</v>
      </c>
      <c r="U38" s="160">
        <v>1.8000000000000002E-2</v>
      </c>
      <c r="V38" s="160">
        <f>ROUND(E38*U38,2)</f>
        <v>0.67</v>
      </c>
      <c r="W38" s="160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119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>
      <c r="A39" s="171">
        <v>9</v>
      </c>
      <c r="B39" s="172" t="s">
        <v>156</v>
      </c>
      <c r="C39" s="182" t="s">
        <v>157</v>
      </c>
      <c r="D39" s="173" t="s">
        <v>146</v>
      </c>
      <c r="E39" s="174">
        <v>5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6">
        <v>2.2790000000000001E-2</v>
      </c>
      <c r="O39" s="176">
        <f>ROUND(E39*N39,2)</f>
        <v>0.11</v>
      </c>
      <c r="P39" s="176">
        <v>0</v>
      </c>
      <c r="Q39" s="176">
        <f>ROUND(E39*P39,2)</f>
        <v>0</v>
      </c>
      <c r="R39" s="176" t="s">
        <v>147</v>
      </c>
      <c r="S39" s="176" t="s">
        <v>118</v>
      </c>
      <c r="T39" s="177" t="s">
        <v>118</v>
      </c>
      <c r="U39" s="160">
        <v>0.20300000000000001</v>
      </c>
      <c r="V39" s="160">
        <f>ROUND(E39*U39,2)</f>
        <v>1.02</v>
      </c>
      <c r="W39" s="160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119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>
      <c r="A40" s="157"/>
      <c r="B40" s="158"/>
      <c r="C40" s="183" t="s">
        <v>158</v>
      </c>
      <c r="D40" s="162"/>
      <c r="E40" s="163">
        <v>5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123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ht="33.75" outlineLevel="1">
      <c r="A41" s="171">
        <v>10</v>
      </c>
      <c r="B41" s="172" t="s">
        <v>159</v>
      </c>
      <c r="C41" s="182" t="s">
        <v>160</v>
      </c>
      <c r="D41" s="173" t="s">
        <v>146</v>
      </c>
      <c r="E41" s="174">
        <v>5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76">
        <v>1.7600000000000001E-3</v>
      </c>
      <c r="O41" s="176">
        <f>ROUND(E41*N41,2)</f>
        <v>0.01</v>
      </c>
      <c r="P41" s="176">
        <v>0</v>
      </c>
      <c r="Q41" s="176">
        <f>ROUND(E41*P41,2)</f>
        <v>0</v>
      </c>
      <c r="R41" s="176" t="s">
        <v>147</v>
      </c>
      <c r="S41" s="176" t="s">
        <v>118</v>
      </c>
      <c r="T41" s="177" t="s">
        <v>118</v>
      </c>
      <c r="U41" s="160">
        <v>8.0000000000000002E-3</v>
      </c>
      <c r="V41" s="160">
        <f>ROUND(E41*U41,2)</f>
        <v>0.04</v>
      </c>
      <c r="W41" s="160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119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>
      <c r="A42" s="171">
        <v>11</v>
      </c>
      <c r="B42" s="172" t="s">
        <v>161</v>
      </c>
      <c r="C42" s="182" t="s">
        <v>162</v>
      </c>
      <c r="D42" s="173" t="s">
        <v>146</v>
      </c>
      <c r="E42" s="174">
        <v>5</v>
      </c>
      <c r="F42" s="175"/>
      <c r="G42" s="176">
        <f>ROUND(E42*F42,2)</f>
        <v>0</v>
      </c>
      <c r="H42" s="175"/>
      <c r="I42" s="176">
        <f>ROUND(E42*H42,2)</f>
        <v>0</v>
      </c>
      <c r="J42" s="175"/>
      <c r="K42" s="176">
        <f>ROUND(E42*J42,2)</f>
        <v>0</v>
      </c>
      <c r="L42" s="176">
        <v>21</v>
      </c>
      <c r="M42" s="176">
        <f>G42*(1+L42/100)</f>
        <v>0</v>
      </c>
      <c r="N42" s="176">
        <v>0</v>
      </c>
      <c r="O42" s="176">
        <f>ROUND(E42*N42,2)</f>
        <v>0</v>
      </c>
      <c r="P42" s="176">
        <v>0</v>
      </c>
      <c r="Q42" s="176">
        <f>ROUND(E42*P42,2)</f>
        <v>0</v>
      </c>
      <c r="R42" s="176" t="s">
        <v>147</v>
      </c>
      <c r="S42" s="176" t="s">
        <v>118</v>
      </c>
      <c r="T42" s="177" t="s">
        <v>118</v>
      </c>
      <c r="U42" s="160">
        <v>0.13100000000000001</v>
      </c>
      <c r="V42" s="160">
        <f>ROUND(E42*U42,2)</f>
        <v>0.66</v>
      </c>
      <c r="W42" s="160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119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>
      <c r="A43" s="157"/>
      <c r="B43" s="158"/>
      <c r="C43" s="239" t="s">
        <v>163</v>
      </c>
      <c r="D43" s="240"/>
      <c r="E43" s="240"/>
      <c r="F43" s="240"/>
      <c r="G43" s="24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121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>
      <c r="A44" s="153" t="s">
        <v>112</v>
      </c>
      <c r="B44" s="154" t="s">
        <v>74</v>
      </c>
      <c r="C44" s="181" t="s">
        <v>75</v>
      </c>
      <c r="D44" s="167"/>
      <c r="E44" s="168"/>
      <c r="F44" s="169"/>
      <c r="G44" s="169">
        <f>SUMIF(AG45:AG54,"&lt;&gt;NOR",G45:G54)</f>
        <v>0</v>
      </c>
      <c r="H44" s="169"/>
      <c r="I44" s="169">
        <f>SUM(I45:I54)</f>
        <v>0</v>
      </c>
      <c r="J44" s="169"/>
      <c r="K44" s="169">
        <f>SUM(K45:K54)</f>
        <v>0</v>
      </c>
      <c r="L44" s="169"/>
      <c r="M44" s="169">
        <f>SUM(M45:M54)</f>
        <v>0</v>
      </c>
      <c r="N44" s="169"/>
      <c r="O44" s="169">
        <f>SUM(O45:O54)</f>
        <v>0</v>
      </c>
      <c r="P44" s="169"/>
      <c r="Q44" s="169">
        <f>SUM(Q45:Q54)</f>
        <v>0</v>
      </c>
      <c r="R44" s="169"/>
      <c r="S44" s="169"/>
      <c r="T44" s="170"/>
      <c r="U44" s="166"/>
      <c r="V44" s="166">
        <f>SUM(V45:V54)</f>
        <v>30.25</v>
      </c>
      <c r="W44" s="166"/>
      <c r="AG44" t="s">
        <v>113</v>
      </c>
    </row>
    <row r="45" spans="1:60" outlineLevel="1">
      <c r="A45" s="171">
        <v>12</v>
      </c>
      <c r="B45" s="172" t="s">
        <v>164</v>
      </c>
      <c r="C45" s="182" t="s">
        <v>165</v>
      </c>
      <c r="D45" s="173" t="s">
        <v>116</v>
      </c>
      <c r="E45" s="174">
        <v>95.25</v>
      </c>
      <c r="F45" s="175"/>
      <c r="G45" s="176">
        <f>ROUND(E45*F45,2)</f>
        <v>0</v>
      </c>
      <c r="H45" s="175"/>
      <c r="I45" s="176">
        <f>ROUND(E45*H45,2)</f>
        <v>0</v>
      </c>
      <c r="J45" s="175"/>
      <c r="K45" s="176">
        <f>ROUND(E45*J45,2)</f>
        <v>0</v>
      </c>
      <c r="L45" s="176">
        <v>21</v>
      </c>
      <c r="M45" s="176">
        <f>G45*(1+L45/100)</f>
        <v>0</v>
      </c>
      <c r="N45" s="176">
        <v>4.0000000000000003E-5</v>
      </c>
      <c r="O45" s="176">
        <f>ROUND(E45*N45,2)</f>
        <v>0</v>
      </c>
      <c r="P45" s="176">
        <v>0</v>
      </c>
      <c r="Q45" s="176">
        <f>ROUND(E45*P45,2)</f>
        <v>0</v>
      </c>
      <c r="R45" s="176" t="s">
        <v>132</v>
      </c>
      <c r="S45" s="176" t="s">
        <v>118</v>
      </c>
      <c r="T45" s="177" t="s">
        <v>118</v>
      </c>
      <c r="U45" s="160">
        <v>0.30800000000000005</v>
      </c>
      <c r="V45" s="160">
        <f>ROUND(E45*U45,2)</f>
        <v>29.34</v>
      </c>
      <c r="W45" s="160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119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>
      <c r="A46" s="157"/>
      <c r="B46" s="158"/>
      <c r="C46" s="183" t="s">
        <v>166</v>
      </c>
      <c r="D46" s="162"/>
      <c r="E46" s="163">
        <v>95.25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123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>
      <c r="A47" s="157"/>
      <c r="B47" s="158"/>
      <c r="C47" s="184" t="s">
        <v>125</v>
      </c>
      <c r="D47" s="164"/>
      <c r="E47" s="165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123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>
      <c r="A48" s="157"/>
      <c r="B48" s="158"/>
      <c r="C48" s="185" t="s">
        <v>167</v>
      </c>
      <c r="D48" s="164"/>
      <c r="E48" s="165">
        <v>95.224999999999994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123</v>
      </c>
      <c r="AH48" s="150">
        <v>2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>
      <c r="A49" s="157"/>
      <c r="B49" s="158"/>
      <c r="C49" s="184" t="s">
        <v>127</v>
      </c>
      <c r="D49" s="164"/>
      <c r="E49" s="165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123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>
      <c r="A50" s="171">
        <v>13</v>
      </c>
      <c r="B50" s="172" t="s">
        <v>168</v>
      </c>
      <c r="C50" s="182" t="s">
        <v>169</v>
      </c>
      <c r="D50" s="173" t="s">
        <v>116</v>
      </c>
      <c r="E50" s="174">
        <v>4.4000000000000004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6">
        <v>0</v>
      </c>
      <c r="O50" s="176">
        <f>ROUND(E50*N50,2)</f>
        <v>0</v>
      </c>
      <c r="P50" s="176">
        <v>0</v>
      </c>
      <c r="Q50" s="176">
        <f>ROUND(E50*P50,2)</f>
        <v>0</v>
      </c>
      <c r="R50" s="176"/>
      <c r="S50" s="176" t="s">
        <v>137</v>
      </c>
      <c r="T50" s="177" t="s">
        <v>170</v>
      </c>
      <c r="U50" s="160">
        <v>0.20700000000000002</v>
      </c>
      <c r="V50" s="160">
        <f>ROUND(E50*U50,2)</f>
        <v>0.91</v>
      </c>
      <c r="W50" s="160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119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>
      <c r="A51" s="157"/>
      <c r="B51" s="158"/>
      <c r="C51" s="183" t="s">
        <v>171</v>
      </c>
      <c r="D51" s="162"/>
      <c r="E51" s="163">
        <v>4.4000000000000004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123</v>
      </c>
      <c r="AH51" s="150">
        <v>0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>
      <c r="A52" s="157"/>
      <c r="B52" s="158"/>
      <c r="C52" s="184" t="s">
        <v>125</v>
      </c>
      <c r="D52" s="164"/>
      <c r="E52" s="165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123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>
      <c r="A53" s="157"/>
      <c r="B53" s="158"/>
      <c r="C53" s="185" t="s">
        <v>172</v>
      </c>
      <c r="D53" s="164"/>
      <c r="E53" s="165">
        <v>4.3600000000000003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123</v>
      </c>
      <c r="AH53" s="150">
        <v>2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>
      <c r="A54" s="157"/>
      <c r="B54" s="158"/>
      <c r="C54" s="184" t="s">
        <v>127</v>
      </c>
      <c r="D54" s="164"/>
      <c r="E54" s="165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123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>
      <c r="A55" s="153" t="s">
        <v>112</v>
      </c>
      <c r="B55" s="154" t="s">
        <v>76</v>
      </c>
      <c r="C55" s="181" t="s">
        <v>77</v>
      </c>
      <c r="D55" s="167"/>
      <c r="E55" s="168"/>
      <c r="F55" s="169"/>
      <c r="G55" s="169">
        <f>SUMIF(AG56:AG57,"&lt;&gt;NOR",G56:G57)</f>
        <v>0</v>
      </c>
      <c r="H55" s="169"/>
      <c r="I55" s="169">
        <f>SUM(I56:I57)</f>
        <v>0</v>
      </c>
      <c r="J55" s="169"/>
      <c r="K55" s="169">
        <f>SUM(K56:K57)</f>
        <v>0</v>
      </c>
      <c r="L55" s="169"/>
      <c r="M55" s="169">
        <f>SUM(M56:M57)</f>
        <v>0</v>
      </c>
      <c r="N55" s="169"/>
      <c r="O55" s="169">
        <f>SUM(O56:O57)</f>
        <v>0</v>
      </c>
      <c r="P55" s="169"/>
      <c r="Q55" s="169">
        <f>SUM(Q56:Q57)</f>
        <v>0</v>
      </c>
      <c r="R55" s="169"/>
      <c r="S55" s="169"/>
      <c r="T55" s="170"/>
      <c r="U55" s="166"/>
      <c r="V55" s="166">
        <f>SUM(V56:V57)</f>
        <v>1.56</v>
      </c>
      <c r="W55" s="166"/>
      <c r="AG55" t="s">
        <v>113</v>
      </c>
    </row>
    <row r="56" spans="1:60" ht="33.75" outlineLevel="1">
      <c r="A56" s="171">
        <v>14</v>
      </c>
      <c r="B56" s="172" t="s">
        <v>173</v>
      </c>
      <c r="C56" s="182" t="s">
        <v>174</v>
      </c>
      <c r="D56" s="173" t="s">
        <v>175</v>
      </c>
      <c r="E56" s="174">
        <v>1.65693</v>
      </c>
      <c r="F56" s="175"/>
      <c r="G56" s="176">
        <f>ROUND(E56*F56,2)</f>
        <v>0</v>
      </c>
      <c r="H56" s="175"/>
      <c r="I56" s="176">
        <f>ROUND(E56*H56,2)</f>
        <v>0</v>
      </c>
      <c r="J56" s="175"/>
      <c r="K56" s="176">
        <f>ROUND(E56*J56,2)</f>
        <v>0</v>
      </c>
      <c r="L56" s="176">
        <v>21</v>
      </c>
      <c r="M56" s="176">
        <f>G56*(1+L56/100)</f>
        <v>0</v>
      </c>
      <c r="N56" s="176">
        <v>0</v>
      </c>
      <c r="O56" s="176">
        <f>ROUND(E56*N56,2)</f>
        <v>0</v>
      </c>
      <c r="P56" s="176">
        <v>0</v>
      </c>
      <c r="Q56" s="176">
        <f>ROUND(E56*P56,2)</f>
        <v>0</v>
      </c>
      <c r="R56" s="176" t="s">
        <v>176</v>
      </c>
      <c r="S56" s="176" t="s">
        <v>118</v>
      </c>
      <c r="T56" s="177" t="s">
        <v>118</v>
      </c>
      <c r="U56" s="160">
        <v>0.9385</v>
      </c>
      <c r="V56" s="160">
        <f>ROUND(E56*U56,2)</f>
        <v>1.56</v>
      </c>
      <c r="W56" s="160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177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>
      <c r="A57" s="157"/>
      <c r="B57" s="158"/>
      <c r="C57" s="239" t="s">
        <v>178</v>
      </c>
      <c r="D57" s="240"/>
      <c r="E57" s="240"/>
      <c r="F57" s="240"/>
      <c r="G57" s="24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121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>
      <c r="A58" s="153" t="s">
        <v>112</v>
      </c>
      <c r="B58" s="154" t="s">
        <v>78</v>
      </c>
      <c r="C58" s="181" t="s">
        <v>79</v>
      </c>
      <c r="D58" s="167"/>
      <c r="E58" s="168"/>
      <c r="F58" s="169"/>
      <c r="G58" s="169">
        <f>SUMIF(AG59:AG84,"&lt;&gt;NOR",G59:G84)</f>
        <v>0</v>
      </c>
      <c r="H58" s="169"/>
      <c r="I58" s="169">
        <f>SUM(I59:I84)</f>
        <v>0</v>
      </c>
      <c r="J58" s="169"/>
      <c r="K58" s="169">
        <f>SUM(K59:K84)</f>
        <v>0</v>
      </c>
      <c r="L58" s="169"/>
      <c r="M58" s="169">
        <f>SUM(M59:M84)</f>
        <v>0</v>
      </c>
      <c r="N58" s="169"/>
      <c r="O58" s="169">
        <f>SUM(O59:O84)</f>
        <v>0.19999999999999998</v>
      </c>
      <c r="P58" s="169"/>
      <c r="Q58" s="169">
        <f>SUM(Q59:Q84)</f>
        <v>0</v>
      </c>
      <c r="R58" s="169"/>
      <c r="S58" s="169"/>
      <c r="T58" s="170"/>
      <c r="U58" s="166"/>
      <c r="V58" s="166">
        <f>SUM(V59:V84)</f>
        <v>39.800000000000004</v>
      </c>
      <c r="W58" s="166"/>
      <c r="AG58" t="s">
        <v>113</v>
      </c>
    </row>
    <row r="59" spans="1:60" outlineLevel="1">
      <c r="A59" s="171">
        <v>15</v>
      </c>
      <c r="B59" s="172" t="s">
        <v>179</v>
      </c>
      <c r="C59" s="182" t="s">
        <v>180</v>
      </c>
      <c r="D59" s="173" t="s">
        <v>116</v>
      </c>
      <c r="E59" s="174">
        <v>11.2</v>
      </c>
      <c r="F59" s="175"/>
      <c r="G59" s="176">
        <f>ROUND(E59*F59,2)</f>
        <v>0</v>
      </c>
      <c r="H59" s="175"/>
      <c r="I59" s="176">
        <f>ROUND(E59*H59,2)</f>
        <v>0</v>
      </c>
      <c r="J59" s="175"/>
      <c r="K59" s="176">
        <f>ROUND(E59*J59,2)</f>
        <v>0</v>
      </c>
      <c r="L59" s="176">
        <v>21</v>
      </c>
      <c r="M59" s="176">
        <f>G59*(1+L59/100)</f>
        <v>0</v>
      </c>
      <c r="N59" s="176">
        <v>8.3000000000000001E-4</v>
      </c>
      <c r="O59" s="176">
        <f>ROUND(E59*N59,2)</f>
        <v>0.01</v>
      </c>
      <c r="P59" s="176">
        <v>0</v>
      </c>
      <c r="Q59" s="176">
        <f>ROUND(E59*P59,2)</f>
        <v>0</v>
      </c>
      <c r="R59" s="176" t="s">
        <v>181</v>
      </c>
      <c r="S59" s="176" t="s">
        <v>118</v>
      </c>
      <c r="T59" s="177" t="s">
        <v>118</v>
      </c>
      <c r="U59" s="160">
        <v>0.14100000000000001</v>
      </c>
      <c r="V59" s="160">
        <f>ROUND(E59*U59,2)</f>
        <v>1.58</v>
      </c>
      <c r="W59" s="160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119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>
      <c r="A60" s="157"/>
      <c r="B60" s="158"/>
      <c r="C60" s="183" t="s">
        <v>182</v>
      </c>
      <c r="D60" s="162"/>
      <c r="E60" s="163">
        <v>11.2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123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>
      <c r="A61" s="157"/>
      <c r="B61" s="158"/>
      <c r="C61" s="184" t="s">
        <v>125</v>
      </c>
      <c r="D61" s="164"/>
      <c r="E61" s="165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123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>
      <c r="A62" s="157"/>
      <c r="B62" s="158"/>
      <c r="C62" s="185" t="s">
        <v>183</v>
      </c>
      <c r="D62" s="164"/>
      <c r="E62" s="165">
        <v>11.16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123</v>
      </c>
      <c r="AH62" s="150">
        <v>2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>
      <c r="A63" s="157"/>
      <c r="B63" s="158"/>
      <c r="C63" s="184" t="s">
        <v>127</v>
      </c>
      <c r="D63" s="164"/>
      <c r="E63" s="165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123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ht="22.5" outlineLevel="1">
      <c r="A64" s="171">
        <v>16</v>
      </c>
      <c r="B64" s="172" t="s">
        <v>184</v>
      </c>
      <c r="C64" s="182" t="s">
        <v>185</v>
      </c>
      <c r="D64" s="173" t="s">
        <v>116</v>
      </c>
      <c r="E64" s="174">
        <v>95.25</v>
      </c>
      <c r="F64" s="175"/>
      <c r="G64" s="176">
        <f>ROUND(E64*F64,2)</f>
        <v>0</v>
      </c>
      <c r="H64" s="175"/>
      <c r="I64" s="176">
        <f>ROUND(E64*H64,2)</f>
        <v>0</v>
      </c>
      <c r="J64" s="175"/>
      <c r="K64" s="176">
        <f>ROUND(E64*J64,2)</f>
        <v>0</v>
      </c>
      <c r="L64" s="176">
        <v>21</v>
      </c>
      <c r="M64" s="176">
        <f>G64*(1+L64/100)</f>
        <v>0</v>
      </c>
      <c r="N64" s="176">
        <v>3.0000000000000001E-5</v>
      </c>
      <c r="O64" s="176">
        <f>ROUND(E64*N64,2)</f>
        <v>0</v>
      </c>
      <c r="P64" s="176">
        <v>0</v>
      </c>
      <c r="Q64" s="176">
        <f>ROUND(E64*P64,2)</f>
        <v>0</v>
      </c>
      <c r="R64" s="176" t="s">
        <v>181</v>
      </c>
      <c r="S64" s="176" t="s">
        <v>118</v>
      </c>
      <c r="T64" s="177" t="s">
        <v>118</v>
      </c>
      <c r="U64" s="160">
        <v>0.317</v>
      </c>
      <c r="V64" s="160">
        <f>ROUND(E64*U64,2)</f>
        <v>30.19</v>
      </c>
      <c r="W64" s="160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119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>
      <c r="A65" s="157"/>
      <c r="B65" s="158"/>
      <c r="C65" s="183" t="s">
        <v>186</v>
      </c>
      <c r="D65" s="162"/>
      <c r="E65" s="163">
        <v>95.25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123</v>
      </c>
      <c r="AH65" s="150">
        <v>0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>
      <c r="A66" s="157"/>
      <c r="B66" s="158"/>
      <c r="C66" s="184" t="s">
        <v>125</v>
      </c>
      <c r="D66" s="164"/>
      <c r="E66" s="165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123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>
      <c r="A67" s="157"/>
      <c r="B67" s="158"/>
      <c r="C67" s="185" t="s">
        <v>167</v>
      </c>
      <c r="D67" s="164"/>
      <c r="E67" s="165">
        <v>95.224999999999994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123</v>
      </c>
      <c r="AH67" s="150">
        <v>2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>
      <c r="A68" s="157"/>
      <c r="B68" s="158"/>
      <c r="C68" s="184" t="s">
        <v>127</v>
      </c>
      <c r="D68" s="164"/>
      <c r="E68" s="165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123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ht="22.5" outlineLevel="1">
      <c r="A69" s="171">
        <v>17</v>
      </c>
      <c r="B69" s="172" t="s">
        <v>187</v>
      </c>
      <c r="C69" s="182" t="s">
        <v>188</v>
      </c>
      <c r="D69" s="173" t="s">
        <v>116</v>
      </c>
      <c r="E69" s="174">
        <v>4.4000000000000004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21</v>
      </c>
      <c r="M69" s="176">
        <f>G69*(1+L69/100)</f>
        <v>0</v>
      </c>
      <c r="N69" s="176">
        <v>8.5000000000000006E-4</v>
      </c>
      <c r="O69" s="176">
        <f>ROUND(E69*N69,2)</f>
        <v>0</v>
      </c>
      <c r="P69" s="176">
        <v>0</v>
      </c>
      <c r="Q69" s="176">
        <f>ROUND(E69*P69,2)</f>
        <v>0</v>
      </c>
      <c r="R69" s="176" t="s">
        <v>181</v>
      </c>
      <c r="S69" s="176" t="s">
        <v>118</v>
      </c>
      <c r="T69" s="177" t="s">
        <v>118</v>
      </c>
      <c r="U69" s="160">
        <v>0.22600000000000001</v>
      </c>
      <c r="V69" s="160">
        <f>ROUND(E69*U69,2)</f>
        <v>0.99</v>
      </c>
      <c r="W69" s="160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119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>
      <c r="A70" s="157"/>
      <c r="B70" s="158"/>
      <c r="C70" s="239" t="s">
        <v>189</v>
      </c>
      <c r="D70" s="240"/>
      <c r="E70" s="240"/>
      <c r="F70" s="240"/>
      <c r="G70" s="24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121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>
      <c r="A71" s="157"/>
      <c r="B71" s="158"/>
      <c r="C71" s="183" t="s">
        <v>171</v>
      </c>
      <c r="D71" s="162"/>
      <c r="E71" s="163">
        <v>4.4000000000000004</v>
      </c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123</v>
      </c>
      <c r="AH71" s="150">
        <v>0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>
      <c r="A72" s="157"/>
      <c r="B72" s="158"/>
      <c r="C72" s="184" t="s">
        <v>125</v>
      </c>
      <c r="D72" s="164"/>
      <c r="E72" s="165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123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>
      <c r="A73" s="157"/>
      <c r="B73" s="158"/>
      <c r="C73" s="185" t="s">
        <v>172</v>
      </c>
      <c r="D73" s="164"/>
      <c r="E73" s="165">
        <v>4.3600000000000003</v>
      </c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123</v>
      </c>
      <c r="AH73" s="150">
        <v>2</v>
      </c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>
      <c r="A74" s="157"/>
      <c r="B74" s="158"/>
      <c r="C74" s="184" t="s">
        <v>127</v>
      </c>
      <c r="D74" s="164"/>
      <c r="E74" s="165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123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>
      <c r="A75" s="171">
        <v>18</v>
      </c>
      <c r="B75" s="172" t="s">
        <v>190</v>
      </c>
      <c r="C75" s="182" t="s">
        <v>191</v>
      </c>
      <c r="D75" s="173" t="s">
        <v>116</v>
      </c>
      <c r="E75" s="174">
        <v>95.25</v>
      </c>
      <c r="F75" s="175"/>
      <c r="G75" s="176">
        <f>ROUND(E75*F75,2)</f>
        <v>0</v>
      </c>
      <c r="H75" s="175"/>
      <c r="I75" s="176">
        <f>ROUND(E75*H75,2)</f>
        <v>0</v>
      </c>
      <c r="J75" s="175"/>
      <c r="K75" s="176">
        <f>ROUND(E75*J75,2)</f>
        <v>0</v>
      </c>
      <c r="L75" s="176">
        <v>21</v>
      </c>
      <c r="M75" s="176">
        <f>G75*(1+L75/100)</f>
        <v>0</v>
      </c>
      <c r="N75" s="176">
        <v>4.0000000000000003E-5</v>
      </c>
      <c r="O75" s="176">
        <f>ROUND(E75*N75,2)</f>
        <v>0</v>
      </c>
      <c r="P75" s="176">
        <v>0</v>
      </c>
      <c r="Q75" s="176">
        <f>ROUND(E75*P75,2)</f>
        <v>0</v>
      </c>
      <c r="R75" s="176"/>
      <c r="S75" s="176" t="s">
        <v>137</v>
      </c>
      <c r="T75" s="177" t="s">
        <v>138</v>
      </c>
      <c r="U75" s="160">
        <v>0</v>
      </c>
      <c r="V75" s="160">
        <f>ROUND(E75*U75,2)</f>
        <v>0</v>
      </c>
      <c r="W75" s="160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192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>
      <c r="A76" s="157"/>
      <c r="B76" s="158"/>
      <c r="C76" s="183" t="s">
        <v>186</v>
      </c>
      <c r="D76" s="162"/>
      <c r="E76" s="163">
        <v>95.25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123</v>
      </c>
      <c r="AH76" s="150">
        <v>0</v>
      </c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>
      <c r="A77" s="171">
        <v>19</v>
      </c>
      <c r="B77" s="172" t="s">
        <v>193</v>
      </c>
      <c r="C77" s="182" t="s">
        <v>194</v>
      </c>
      <c r="D77" s="173" t="s">
        <v>136</v>
      </c>
      <c r="E77" s="174">
        <v>20</v>
      </c>
      <c r="F77" s="175"/>
      <c r="G77" s="176">
        <f>ROUND(E77*F77,2)</f>
        <v>0</v>
      </c>
      <c r="H77" s="175"/>
      <c r="I77" s="176">
        <f>ROUND(E77*H77,2)</f>
        <v>0</v>
      </c>
      <c r="J77" s="175"/>
      <c r="K77" s="176">
        <f>ROUND(E77*J77,2)</f>
        <v>0</v>
      </c>
      <c r="L77" s="176">
        <v>21</v>
      </c>
      <c r="M77" s="176">
        <f>G77*(1+L77/100)</f>
        <v>0</v>
      </c>
      <c r="N77" s="176">
        <v>3.1000000000000005E-4</v>
      </c>
      <c r="O77" s="176">
        <f>ROUND(E77*N77,2)</f>
        <v>0.01</v>
      </c>
      <c r="P77" s="176">
        <v>0</v>
      </c>
      <c r="Q77" s="176">
        <f>ROUND(E77*P77,2)</f>
        <v>0</v>
      </c>
      <c r="R77" s="176"/>
      <c r="S77" s="176" t="s">
        <v>137</v>
      </c>
      <c r="T77" s="177" t="s">
        <v>138</v>
      </c>
      <c r="U77" s="160">
        <v>0.35200000000000004</v>
      </c>
      <c r="V77" s="160">
        <f>ROUND(E77*U77,2)</f>
        <v>7.04</v>
      </c>
      <c r="W77" s="160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119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ht="22.5" outlineLevel="1">
      <c r="A78" s="171">
        <v>20</v>
      </c>
      <c r="B78" s="172" t="s">
        <v>195</v>
      </c>
      <c r="C78" s="182" t="s">
        <v>196</v>
      </c>
      <c r="D78" s="173" t="s">
        <v>116</v>
      </c>
      <c r="E78" s="174">
        <v>126.1</v>
      </c>
      <c r="F78" s="175"/>
      <c r="G78" s="176">
        <f>ROUND(E78*F78,2)</f>
        <v>0</v>
      </c>
      <c r="H78" s="175"/>
      <c r="I78" s="176">
        <f>ROUND(E78*H78,2)</f>
        <v>0</v>
      </c>
      <c r="J78" s="175"/>
      <c r="K78" s="176">
        <f>ROUND(E78*J78,2)</f>
        <v>0</v>
      </c>
      <c r="L78" s="176">
        <v>21</v>
      </c>
      <c r="M78" s="176">
        <f>G78*(1+L78/100)</f>
        <v>0</v>
      </c>
      <c r="N78" s="176">
        <v>1.4000000000000002E-3</v>
      </c>
      <c r="O78" s="176">
        <f>ROUND(E78*N78,2)</f>
        <v>0.18</v>
      </c>
      <c r="P78" s="176">
        <v>0</v>
      </c>
      <c r="Q78" s="176">
        <f>ROUND(E78*P78,2)</f>
        <v>0</v>
      </c>
      <c r="R78" s="176" t="s">
        <v>197</v>
      </c>
      <c r="S78" s="176" t="s">
        <v>118</v>
      </c>
      <c r="T78" s="177" t="s">
        <v>118</v>
      </c>
      <c r="U78" s="160">
        <v>0</v>
      </c>
      <c r="V78" s="160">
        <f>ROUND(E78*U78,2)</f>
        <v>0</v>
      </c>
      <c r="W78" s="160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139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>
      <c r="A79" s="157"/>
      <c r="B79" s="158"/>
      <c r="C79" s="183" t="s">
        <v>198</v>
      </c>
      <c r="D79" s="162"/>
      <c r="E79" s="163">
        <v>109.53749999999999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123</v>
      </c>
      <c r="AH79" s="150">
        <v>0</v>
      </c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>
      <c r="A80" s="157"/>
      <c r="B80" s="158"/>
      <c r="C80" s="183" t="s">
        <v>199</v>
      </c>
      <c r="D80" s="162"/>
      <c r="E80" s="163">
        <v>11.27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123</v>
      </c>
      <c r="AH80" s="150">
        <v>0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>
      <c r="A81" s="157"/>
      <c r="B81" s="158"/>
      <c r="C81" s="183" t="s">
        <v>200</v>
      </c>
      <c r="D81" s="162"/>
      <c r="E81" s="163">
        <v>5.28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123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>
      <c r="A82" s="157"/>
      <c r="B82" s="158"/>
      <c r="C82" s="183" t="s">
        <v>201</v>
      </c>
      <c r="D82" s="162"/>
      <c r="E82" s="163">
        <v>1.2500000000000001E-2</v>
      </c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123</v>
      </c>
      <c r="AH82" s="150">
        <v>0</v>
      </c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>
      <c r="A83" s="157">
        <v>21</v>
      </c>
      <c r="B83" s="158" t="s">
        <v>202</v>
      </c>
      <c r="C83" s="186" t="s">
        <v>203</v>
      </c>
      <c r="D83" s="159" t="s">
        <v>0</v>
      </c>
      <c r="E83" s="178"/>
      <c r="F83" s="161"/>
      <c r="G83" s="160">
        <f>ROUND(E83*F83,2)</f>
        <v>0</v>
      </c>
      <c r="H83" s="161"/>
      <c r="I83" s="160">
        <f>ROUND(E83*H83,2)</f>
        <v>0</v>
      </c>
      <c r="J83" s="161"/>
      <c r="K83" s="160">
        <f>ROUND(E83*J83,2)</f>
        <v>0</v>
      </c>
      <c r="L83" s="160">
        <v>21</v>
      </c>
      <c r="M83" s="160">
        <f>G83*(1+L83/100)</f>
        <v>0</v>
      </c>
      <c r="N83" s="160">
        <v>0</v>
      </c>
      <c r="O83" s="160">
        <f>ROUND(E83*N83,2)</f>
        <v>0</v>
      </c>
      <c r="P83" s="160">
        <v>0</v>
      </c>
      <c r="Q83" s="160">
        <f>ROUND(E83*P83,2)</f>
        <v>0</v>
      </c>
      <c r="R83" s="160" t="s">
        <v>181</v>
      </c>
      <c r="S83" s="160" t="s">
        <v>118</v>
      </c>
      <c r="T83" s="160" t="s">
        <v>118</v>
      </c>
      <c r="U83" s="160">
        <v>0</v>
      </c>
      <c r="V83" s="160">
        <f>ROUND(E83*U83,2)</f>
        <v>0</v>
      </c>
      <c r="W83" s="160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177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>
      <c r="A84" s="157"/>
      <c r="B84" s="158"/>
      <c r="C84" s="241" t="s">
        <v>204</v>
      </c>
      <c r="D84" s="242"/>
      <c r="E84" s="242"/>
      <c r="F84" s="242"/>
      <c r="G84" s="242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121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>
      <c r="A85" s="153" t="s">
        <v>112</v>
      </c>
      <c r="B85" s="154" t="s">
        <v>80</v>
      </c>
      <c r="C85" s="181" t="s">
        <v>81</v>
      </c>
      <c r="D85" s="167"/>
      <c r="E85" s="168"/>
      <c r="F85" s="169"/>
      <c r="G85" s="169">
        <f>SUMIF(AG86:AG126,"&lt;&gt;NOR",G86:G126)</f>
        <v>0</v>
      </c>
      <c r="H85" s="169"/>
      <c r="I85" s="169">
        <f>SUM(I86:I126)</f>
        <v>0</v>
      </c>
      <c r="J85" s="169"/>
      <c r="K85" s="169">
        <f>SUM(K86:K126)</f>
        <v>0</v>
      </c>
      <c r="L85" s="169"/>
      <c r="M85" s="169">
        <f>SUM(M86:M126)</f>
        <v>0</v>
      </c>
      <c r="N85" s="169"/>
      <c r="O85" s="169">
        <f>SUM(O86:O126)</f>
        <v>9.9999999999999992E-2</v>
      </c>
      <c r="P85" s="169"/>
      <c r="Q85" s="169">
        <f>SUM(Q86:Q126)</f>
        <v>0.17</v>
      </c>
      <c r="R85" s="169"/>
      <c r="S85" s="169"/>
      <c r="T85" s="170"/>
      <c r="U85" s="166"/>
      <c r="V85" s="166">
        <f>SUM(V86:V126)</f>
        <v>27.319999999999997</v>
      </c>
      <c r="W85" s="166"/>
      <c r="AG85" t="s">
        <v>113</v>
      </c>
    </row>
    <row r="86" spans="1:60" ht="22.5" outlineLevel="1">
      <c r="A86" s="171">
        <v>22</v>
      </c>
      <c r="B86" s="172" t="s">
        <v>205</v>
      </c>
      <c r="C86" s="182" t="s">
        <v>206</v>
      </c>
      <c r="D86" s="173" t="s">
        <v>146</v>
      </c>
      <c r="E86" s="174">
        <v>40.9</v>
      </c>
      <c r="F86" s="175"/>
      <c r="G86" s="176">
        <f>ROUND(E86*F86,2)</f>
        <v>0</v>
      </c>
      <c r="H86" s="175"/>
      <c r="I86" s="176">
        <f>ROUND(E86*H86,2)</f>
        <v>0</v>
      </c>
      <c r="J86" s="175"/>
      <c r="K86" s="176">
        <f>ROUND(E86*J86,2)</f>
        <v>0</v>
      </c>
      <c r="L86" s="176">
        <v>21</v>
      </c>
      <c r="M86" s="176">
        <f>G86*(1+L86/100)</f>
        <v>0</v>
      </c>
      <c r="N86" s="176">
        <v>1.8400000000000001E-3</v>
      </c>
      <c r="O86" s="176">
        <f>ROUND(E86*N86,2)</f>
        <v>0.08</v>
      </c>
      <c r="P86" s="176">
        <v>0</v>
      </c>
      <c r="Q86" s="176">
        <f>ROUND(E86*P86,2)</f>
        <v>0</v>
      </c>
      <c r="R86" s="176" t="s">
        <v>181</v>
      </c>
      <c r="S86" s="176" t="s">
        <v>118</v>
      </c>
      <c r="T86" s="177" t="s">
        <v>118</v>
      </c>
      <c r="U86" s="160">
        <v>0.252</v>
      </c>
      <c r="V86" s="160">
        <f>ROUND(E86*U86,2)</f>
        <v>10.31</v>
      </c>
      <c r="W86" s="160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119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>
      <c r="A87" s="157"/>
      <c r="B87" s="158"/>
      <c r="C87" s="239" t="s">
        <v>207</v>
      </c>
      <c r="D87" s="240"/>
      <c r="E87" s="240"/>
      <c r="F87" s="240"/>
      <c r="G87" s="24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121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>
      <c r="A88" s="157"/>
      <c r="B88" s="158"/>
      <c r="C88" s="183" t="s">
        <v>208</v>
      </c>
      <c r="D88" s="162"/>
      <c r="E88" s="163">
        <v>40.9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123</v>
      </c>
      <c r="AH88" s="150">
        <v>0</v>
      </c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ht="22.5" outlineLevel="1">
      <c r="A89" s="171">
        <v>23</v>
      </c>
      <c r="B89" s="172" t="s">
        <v>209</v>
      </c>
      <c r="C89" s="182" t="s">
        <v>210</v>
      </c>
      <c r="D89" s="173" t="s">
        <v>146</v>
      </c>
      <c r="E89" s="174">
        <v>22.9</v>
      </c>
      <c r="F89" s="175"/>
      <c r="G89" s="176">
        <f>ROUND(E89*F89,2)</f>
        <v>0</v>
      </c>
      <c r="H89" s="175"/>
      <c r="I89" s="176">
        <f>ROUND(E89*H89,2)</f>
        <v>0</v>
      </c>
      <c r="J89" s="175"/>
      <c r="K89" s="176">
        <f>ROUND(E89*J89,2)</f>
        <v>0</v>
      </c>
      <c r="L89" s="176">
        <v>21</v>
      </c>
      <c r="M89" s="176">
        <f>G89*(1+L89/100)</f>
        <v>0</v>
      </c>
      <c r="N89" s="176">
        <v>5.8E-4</v>
      </c>
      <c r="O89" s="176">
        <f>ROUND(E89*N89,2)</f>
        <v>0.01</v>
      </c>
      <c r="P89" s="176">
        <v>0</v>
      </c>
      <c r="Q89" s="176">
        <f>ROUND(E89*P89,2)</f>
        <v>0</v>
      </c>
      <c r="R89" s="176" t="s">
        <v>181</v>
      </c>
      <c r="S89" s="176" t="s">
        <v>118</v>
      </c>
      <c r="T89" s="177" t="s">
        <v>118</v>
      </c>
      <c r="U89" s="160">
        <v>0.189</v>
      </c>
      <c r="V89" s="160">
        <f>ROUND(E89*U89,2)</f>
        <v>4.33</v>
      </c>
      <c r="W89" s="160"/>
      <c r="X89" s="150"/>
      <c r="Y89" s="150"/>
      <c r="Z89" s="150"/>
      <c r="AA89" s="150"/>
      <c r="AB89" s="150"/>
      <c r="AC89" s="150"/>
      <c r="AD89" s="150"/>
      <c r="AE89" s="150"/>
      <c r="AF89" s="150"/>
      <c r="AG89" s="150" t="s">
        <v>119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>
      <c r="A90" s="157"/>
      <c r="B90" s="158"/>
      <c r="C90" s="239" t="s">
        <v>207</v>
      </c>
      <c r="D90" s="240"/>
      <c r="E90" s="240"/>
      <c r="F90" s="240"/>
      <c r="G90" s="24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121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>
      <c r="A91" s="157"/>
      <c r="B91" s="158"/>
      <c r="C91" s="183" t="s">
        <v>211</v>
      </c>
      <c r="D91" s="162"/>
      <c r="E91" s="163">
        <v>22.9</v>
      </c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123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ht="22.5" outlineLevel="1">
      <c r="A92" s="171">
        <v>24</v>
      </c>
      <c r="B92" s="172" t="s">
        <v>212</v>
      </c>
      <c r="C92" s="182" t="s">
        <v>213</v>
      </c>
      <c r="D92" s="173" t="s">
        <v>146</v>
      </c>
      <c r="E92" s="174">
        <v>35.75</v>
      </c>
      <c r="F92" s="175"/>
      <c r="G92" s="176">
        <f>ROUND(E92*F92,2)</f>
        <v>0</v>
      </c>
      <c r="H92" s="175"/>
      <c r="I92" s="176">
        <f>ROUND(E92*H92,2)</f>
        <v>0</v>
      </c>
      <c r="J92" s="175"/>
      <c r="K92" s="176">
        <f>ROUND(E92*J92,2)</f>
        <v>0</v>
      </c>
      <c r="L92" s="176">
        <v>21</v>
      </c>
      <c r="M92" s="176">
        <f>G92*(1+L92/100)</f>
        <v>0</v>
      </c>
      <c r="N92" s="176">
        <v>4.0000000000000003E-5</v>
      </c>
      <c r="O92" s="176">
        <f>ROUND(E92*N92,2)</f>
        <v>0</v>
      </c>
      <c r="P92" s="176">
        <v>0</v>
      </c>
      <c r="Q92" s="176">
        <f>ROUND(E92*P92,2)</f>
        <v>0</v>
      </c>
      <c r="R92" s="176" t="s">
        <v>214</v>
      </c>
      <c r="S92" s="176" t="s">
        <v>118</v>
      </c>
      <c r="T92" s="177" t="s">
        <v>118</v>
      </c>
      <c r="U92" s="160">
        <v>0.23499999999999999</v>
      </c>
      <c r="V92" s="160">
        <f>ROUND(E92*U92,2)</f>
        <v>8.4</v>
      </c>
      <c r="W92" s="160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119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>
      <c r="A93" s="157"/>
      <c r="B93" s="158"/>
      <c r="C93" s="183" t="s">
        <v>215</v>
      </c>
      <c r="D93" s="162"/>
      <c r="E93" s="163">
        <v>35.75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123</v>
      </c>
      <c r="AH93" s="150">
        <v>0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>
      <c r="A94" s="157"/>
      <c r="B94" s="158"/>
      <c r="C94" s="184" t="s">
        <v>125</v>
      </c>
      <c r="D94" s="164"/>
      <c r="E94" s="165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123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>
      <c r="A95" s="157"/>
      <c r="B95" s="158"/>
      <c r="C95" s="185" t="s">
        <v>216</v>
      </c>
      <c r="D95" s="164"/>
      <c r="E95" s="165">
        <v>37.65</v>
      </c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123</v>
      </c>
      <c r="AH95" s="150">
        <v>2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>
      <c r="A96" s="157"/>
      <c r="B96" s="158"/>
      <c r="C96" s="184" t="s">
        <v>127</v>
      </c>
      <c r="D96" s="164"/>
      <c r="E96" s="165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123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ht="22.5" outlineLevel="1">
      <c r="A97" s="171">
        <v>25</v>
      </c>
      <c r="B97" s="172" t="s">
        <v>217</v>
      </c>
      <c r="C97" s="182" t="s">
        <v>218</v>
      </c>
      <c r="D97" s="173" t="s">
        <v>146</v>
      </c>
      <c r="E97" s="174">
        <v>2.1</v>
      </c>
      <c r="F97" s="175"/>
      <c r="G97" s="176">
        <f>ROUND(E97*F97,2)</f>
        <v>0</v>
      </c>
      <c r="H97" s="175"/>
      <c r="I97" s="176">
        <f>ROUND(E97*H97,2)</f>
        <v>0</v>
      </c>
      <c r="J97" s="175"/>
      <c r="K97" s="176">
        <f>ROUND(E97*J97,2)</f>
        <v>0</v>
      </c>
      <c r="L97" s="176">
        <v>21</v>
      </c>
      <c r="M97" s="176">
        <f>G97*(1+L97/100)</f>
        <v>0</v>
      </c>
      <c r="N97" s="176">
        <v>2.4000000000000002E-3</v>
      </c>
      <c r="O97" s="176">
        <f>ROUND(E97*N97,2)</f>
        <v>0.01</v>
      </c>
      <c r="P97" s="176">
        <v>0</v>
      </c>
      <c r="Q97" s="176">
        <f>ROUND(E97*P97,2)</f>
        <v>0</v>
      </c>
      <c r="R97" s="176" t="s">
        <v>214</v>
      </c>
      <c r="S97" s="176" t="s">
        <v>118</v>
      </c>
      <c r="T97" s="177" t="s">
        <v>118</v>
      </c>
      <c r="U97" s="160">
        <v>0.26</v>
      </c>
      <c r="V97" s="160">
        <f>ROUND(E97*U97,2)</f>
        <v>0.55000000000000004</v>
      </c>
      <c r="W97" s="160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119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>
      <c r="A98" s="157"/>
      <c r="B98" s="158"/>
      <c r="C98" s="239" t="s">
        <v>219</v>
      </c>
      <c r="D98" s="240"/>
      <c r="E98" s="240"/>
      <c r="F98" s="240"/>
      <c r="G98" s="24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0"/>
      <c r="Y98" s="150"/>
      <c r="Z98" s="150"/>
      <c r="AA98" s="150"/>
      <c r="AB98" s="150"/>
      <c r="AC98" s="150"/>
      <c r="AD98" s="150"/>
      <c r="AE98" s="150"/>
      <c r="AF98" s="150"/>
      <c r="AG98" s="150" t="s">
        <v>121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>
      <c r="A99" s="157"/>
      <c r="B99" s="158"/>
      <c r="C99" s="183" t="s">
        <v>220</v>
      </c>
      <c r="D99" s="162"/>
      <c r="E99" s="163">
        <v>2.1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123</v>
      </c>
      <c r="AH99" s="150">
        <v>0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>
      <c r="A100" s="157"/>
      <c r="B100" s="158"/>
      <c r="C100" s="184" t="s">
        <v>125</v>
      </c>
      <c r="D100" s="164"/>
      <c r="E100" s="165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123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>
      <c r="A101" s="157"/>
      <c r="B101" s="158"/>
      <c r="C101" s="185" t="s">
        <v>221</v>
      </c>
      <c r="D101" s="164"/>
      <c r="E101" s="165">
        <v>1.8825000000000001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123</v>
      </c>
      <c r="AH101" s="150">
        <v>2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>
      <c r="A102" s="157"/>
      <c r="B102" s="158"/>
      <c r="C102" s="184" t="s">
        <v>127</v>
      </c>
      <c r="D102" s="164"/>
      <c r="E102" s="165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123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ht="22.5" outlineLevel="1">
      <c r="A103" s="171">
        <v>26</v>
      </c>
      <c r="B103" s="172" t="s">
        <v>222</v>
      </c>
      <c r="C103" s="182" t="s">
        <v>223</v>
      </c>
      <c r="D103" s="173" t="s">
        <v>146</v>
      </c>
      <c r="E103" s="174">
        <v>1.55</v>
      </c>
      <c r="F103" s="175"/>
      <c r="G103" s="176">
        <f>ROUND(E103*F103,2)</f>
        <v>0</v>
      </c>
      <c r="H103" s="175"/>
      <c r="I103" s="176">
        <f>ROUND(E103*H103,2)</f>
        <v>0</v>
      </c>
      <c r="J103" s="175"/>
      <c r="K103" s="176">
        <f>ROUND(E103*J103,2)</f>
        <v>0</v>
      </c>
      <c r="L103" s="176">
        <v>21</v>
      </c>
      <c r="M103" s="176">
        <f>G103*(1+L103/100)</f>
        <v>0</v>
      </c>
      <c r="N103" s="176">
        <v>1.3500000000000001E-3</v>
      </c>
      <c r="O103" s="176">
        <f>ROUND(E103*N103,2)</f>
        <v>0</v>
      </c>
      <c r="P103" s="176">
        <v>0</v>
      </c>
      <c r="Q103" s="176">
        <f>ROUND(E103*P103,2)</f>
        <v>0</v>
      </c>
      <c r="R103" s="176" t="s">
        <v>214</v>
      </c>
      <c r="S103" s="176" t="s">
        <v>118</v>
      </c>
      <c r="T103" s="177" t="s">
        <v>118</v>
      </c>
      <c r="U103" s="160">
        <v>0.35006000000000004</v>
      </c>
      <c r="V103" s="160">
        <f>ROUND(E103*U103,2)</f>
        <v>0.54</v>
      </c>
      <c r="W103" s="160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119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>
      <c r="A104" s="157"/>
      <c r="B104" s="158"/>
      <c r="C104" s="239" t="s">
        <v>224</v>
      </c>
      <c r="D104" s="240"/>
      <c r="E104" s="240"/>
      <c r="F104" s="240"/>
      <c r="G104" s="24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121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>
      <c r="A105" s="157"/>
      <c r="B105" s="158"/>
      <c r="C105" s="183" t="s">
        <v>225</v>
      </c>
      <c r="D105" s="162"/>
      <c r="E105" s="163">
        <v>1.55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123</v>
      </c>
      <c r="AH105" s="150">
        <v>0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ht="22.5" outlineLevel="1">
      <c r="A106" s="171">
        <v>27</v>
      </c>
      <c r="B106" s="172" t="s">
        <v>226</v>
      </c>
      <c r="C106" s="182" t="s">
        <v>227</v>
      </c>
      <c r="D106" s="173" t="s">
        <v>146</v>
      </c>
      <c r="E106" s="174">
        <v>20.2</v>
      </c>
      <c r="F106" s="175"/>
      <c r="G106" s="176">
        <f>ROUND(E106*F106,2)</f>
        <v>0</v>
      </c>
      <c r="H106" s="175"/>
      <c r="I106" s="176">
        <f>ROUND(E106*H106,2)</f>
        <v>0</v>
      </c>
      <c r="J106" s="175"/>
      <c r="K106" s="176">
        <f>ROUND(E106*J106,2)</f>
        <v>0</v>
      </c>
      <c r="L106" s="176">
        <v>21</v>
      </c>
      <c r="M106" s="176">
        <f>G106*(1+L106/100)</f>
        <v>0</v>
      </c>
      <c r="N106" s="176">
        <v>0</v>
      </c>
      <c r="O106" s="176">
        <f>ROUND(E106*N106,2)</f>
        <v>0</v>
      </c>
      <c r="P106" s="176">
        <v>2.0500000000000002E-3</v>
      </c>
      <c r="Q106" s="176">
        <f>ROUND(E106*P106,2)</f>
        <v>0.04</v>
      </c>
      <c r="R106" s="176" t="s">
        <v>214</v>
      </c>
      <c r="S106" s="176" t="s">
        <v>118</v>
      </c>
      <c r="T106" s="177" t="s">
        <v>118</v>
      </c>
      <c r="U106" s="160">
        <v>0.04</v>
      </c>
      <c r="V106" s="160">
        <f>ROUND(E106*U106,2)</f>
        <v>0.81</v>
      </c>
      <c r="W106" s="160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119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>
      <c r="A107" s="157"/>
      <c r="B107" s="158"/>
      <c r="C107" s="183" t="s">
        <v>228</v>
      </c>
      <c r="D107" s="162"/>
      <c r="E107" s="163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123</v>
      </c>
      <c r="AH107" s="150">
        <v>0</v>
      </c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>
      <c r="A108" s="157"/>
      <c r="B108" s="158"/>
      <c r="C108" s="183" t="s">
        <v>229</v>
      </c>
      <c r="D108" s="162"/>
      <c r="E108" s="163">
        <v>20.2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123</v>
      </c>
      <c r="AH108" s="150">
        <v>0</v>
      </c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>
      <c r="A109" s="157"/>
      <c r="B109" s="158"/>
      <c r="C109" s="184" t="s">
        <v>125</v>
      </c>
      <c r="D109" s="164"/>
      <c r="E109" s="165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123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>
      <c r="A110" s="157"/>
      <c r="B110" s="158"/>
      <c r="C110" s="185" t="s">
        <v>230</v>
      </c>
      <c r="D110" s="164"/>
      <c r="E110" s="165">
        <v>20.2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123</v>
      </c>
      <c r="AH110" s="150">
        <v>2</v>
      </c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>
      <c r="A111" s="157"/>
      <c r="B111" s="158"/>
      <c r="C111" s="184" t="s">
        <v>127</v>
      </c>
      <c r="D111" s="164"/>
      <c r="E111" s="165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123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>
      <c r="A112" s="171">
        <v>28</v>
      </c>
      <c r="B112" s="172" t="s">
        <v>231</v>
      </c>
      <c r="C112" s="182" t="s">
        <v>232</v>
      </c>
      <c r="D112" s="173" t="s">
        <v>146</v>
      </c>
      <c r="E112" s="174">
        <v>37.65</v>
      </c>
      <c r="F112" s="175"/>
      <c r="G112" s="176">
        <f>ROUND(E112*F112,2)</f>
        <v>0</v>
      </c>
      <c r="H112" s="175"/>
      <c r="I112" s="176">
        <f>ROUND(E112*H112,2)</f>
        <v>0</v>
      </c>
      <c r="J112" s="175"/>
      <c r="K112" s="176">
        <f>ROUND(E112*J112,2)</f>
        <v>0</v>
      </c>
      <c r="L112" s="176">
        <v>21</v>
      </c>
      <c r="M112" s="176">
        <f>G112*(1+L112/100)</f>
        <v>0</v>
      </c>
      <c r="N112" s="176">
        <v>0</v>
      </c>
      <c r="O112" s="176">
        <f>ROUND(E112*N112,2)</f>
        <v>0</v>
      </c>
      <c r="P112" s="176">
        <v>3.3600000000000001E-3</v>
      </c>
      <c r="Q112" s="176">
        <f>ROUND(E112*P112,2)</f>
        <v>0.13</v>
      </c>
      <c r="R112" s="176" t="s">
        <v>214</v>
      </c>
      <c r="S112" s="176" t="s">
        <v>118</v>
      </c>
      <c r="T112" s="177" t="s">
        <v>118</v>
      </c>
      <c r="U112" s="160">
        <v>0.06</v>
      </c>
      <c r="V112" s="160">
        <f>ROUND(E112*U112,2)</f>
        <v>2.2599999999999998</v>
      </c>
      <c r="W112" s="160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119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>
      <c r="A113" s="157"/>
      <c r="B113" s="158"/>
      <c r="C113" s="183" t="s">
        <v>228</v>
      </c>
      <c r="D113" s="162"/>
      <c r="E113" s="163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 t="s">
        <v>123</v>
      </c>
      <c r="AH113" s="150">
        <v>0</v>
      </c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>
      <c r="A114" s="157"/>
      <c r="B114" s="158"/>
      <c r="C114" s="183" t="s">
        <v>233</v>
      </c>
      <c r="D114" s="162"/>
      <c r="E114" s="163">
        <v>35.75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123</v>
      </c>
      <c r="AH114" s="150">
        <v>0</v>
      </c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>
      <c r="A115" s="157"/>
      <c r="B115" s="158"/>
      <c r="C115" s="184" t="s">
        <v>125</v>
      </c>
      <c r="D115" s="164"/>
      <c r="E115" s="165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123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>
      <c r="A116" s="157"/>
      <c r="B116" s="158"/>
      <c r="C116" s="185" t="s">
        <v>216</v>
      </c>
      <c r="D116" s="164"/>
      <c r="E116" s="165">
        <v>37.65</v>
      </c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123</v>
      </c>
      <c r="AH116" s="150">
        <v>2</v>
      </c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>
      <c r="A117" s="157"/>
      <c r="B117" s="158"/>
      <c r="C117" s="184" t="s">
        <v>127</v>
      </c>
      <c r="D117" s="164"/>
      <c r="E117" s="165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123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>
      <c r="A118" s="157"/>
      <c r="B118" s="158"/>
      <c r="C118" s="183" t="s">
        <v>234</v>
      </c>
      <c r="D118" s="162"/>
      <c r="E118" s="163">
        <v>1.9</v>
      </c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123</v>
      </c>
      <c r="AH118" s="150">
        <v>0</v>
      </c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>
      <c r="A119" s="157"/>
      <c r="B119" s="158"/>
      <c r="C119" s="184" t="s">
        <v>125</v>
      </c>
      <c r="D119" s="164"/>
      <c r="E119" s="165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 t="s">
        <v>123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>
      <c r="A120" s="157"/>
      <c r="B120" s="158"/>
      <c r="C120" s="185" t="s">
        <v>235</v>
      </c>
      <c r="D120" s="164"/>
      <c r="E120" s="165">
        <v>1.8825000000000001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 t="s">
        <v>123</v>
      </c>
      <c r="AH120" s="150">
        <v>2</v>
      </c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>
      <c r="A121" s="157"/>
      <c r="B121" s="158"/>
      <c r="C121" s="184" t="s">
        <v>127</v>
      </c>
      <c r="D121" s="164"/>
      <c r="E121" s="165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123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>
      <c r="A122" s="171">
        <v>29</v>
      </c>
      <c r="B122" s="172" t="s">
        <v>236</v>
      </c>
      <c r="C122" s="182" t="s">
        <v>237</v>
      </c>
      <c r="D122" s="173" t="s">
        <v>146</v>
      </c>
      <c r="E122" s="174">
        <v>1.5</v>
      </c>
      <c r="F122" s="175"/>
      <c r="G122" s="176">
        <f>ROUND(E122*F122,2)</f>
        <v>0</v>
      </c>
      <c r="H122" s="175"/>
      <c r="I122" s="176">
        <f>ROUND(E122*H122,2)</f>
        <v>0</v>
      </c>
      <c r="J122" s="175"/>
      <c r="K122" s="176">
        <f>ROUND(E122*J122,2)</f>
        <v>0</v>
      </c>
      <c r="L122" s="176">
        <v>21</v>
      </c>
      <c r="M122" s="176">
        <f>G122*(1+L122/100)</f>
        <v>0</v>
      </c>
      <c r="N122" s="176">
        <v>0</v>
      </c>
      <c r="O122" s="176">
        <f>ROUND(E122*N122,2)</f>
        <v>0</v>
      </c>
      <c r="P122" s="176">
        <v>1.3500000000000001E-3</v>
      </c>
      <c r="Q122" s="176">
        <f>ROUND(E122*P122,2)</f>
        <v>0</v>
      </c>
      <c r="R122" s="176" t="s">
        <v>214</v>
      </c>
      <c r="S122" s="176" t="s">
        <v>118</v>
      </c>
      <c r="T122" s="177" t="s">
        <v>118</v>
      </c>
      <c r="U122" s="160">
        <v>0.08</v>
      </c>
      <c r="V122" s="160">
        <f>ROUND(E122*U122,2)</f>
        <v>0.12</v>
      </c>
      <c r="W122" s="16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119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>
      <c r="A123" s="157"/>
      <c r="B123" s="158"/>
      <c r="C123" s="183" t="s">
        <v>228</v>
      </c>
      <c r="D123" s="162"/>
      <c r="E123" s="163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 t="s">
        <v>123</v>
      </c>
      <c r="AH123" s="150">
        <v>0</v>
      </c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>
      <c r="A124" s="157"/>
      <c r="B124" s="158"/>
      <c r="C124" s="183" t="s">
        <v>238</v>
      </c>
      <c r="D124" s="162"/>
      <c r="E124" s="163">
        <v>1.5</v>
      </c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 t="s">
        <v>123</v>
      </c>
      <c r="AH124" s="150">
        <v>0</v>
      </c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>
      <c r="A125" s="157">
        <v>30</v>
      </c>
      <c r="B125" s="158" t="s">
        <v>239</v>
      </c>
      <c r="C125" s="186" t="s">
        <v>240</v>
      </c>
      <c r="D125" s="159" t="s">
        <v>0</v>
      </c>
      <c r="E125" s="178"/>
      <c r="F125" s="161"/>
      <c r="G125" s="160">
        <f>ROUND(E125*F125,2)</f>
        <v>0</v>
      </c>
      <c r="H125" s="161"/>
      <c r="I125" s="160">
        <f>ROUND(E125*H125,2)</f>
        <v>0</v>
      </c>
      <c r="J125" s="161"/>
      <c r="K125" s="160">
        <f>ROUND(E125*J125,2)</f>
        <v>0</v>
      </c>
      <c r="L125" s="160">
        <v>21</v>
      </c>
      <c r="M125" s="160">
        <f>G125*(1+L125/100)</f>
        <v>0</v>
      </c>
      <c r="N125" s="160">
        <v>0</v>
      </c>
      <c r="O125" s="160">
        <f>ROUND(E125*N125,2)</f>
        <v>0</v>
      </c>
      <c r="P125" s="160">
        <v>0</v>
      </c>
      <c r="Q125" s="160">
        <f>ROUND(E125*P125,2)</f>
        <v>0</v>
      </c>
      <c r="R125" s="160" t="s">
        <v>214</v>
      </c>
      <c r="S125" s="160" t="s">
        <v>118</v>
      </c>
      <c r="T125" s="160" t="s">
        <v>118</v>
      </c>
      <c r="U125" s="160">
        <v>0</v>
      </c>
      <c r="V125" s="160">
        <f>ROUND(E125*U125,2)</f>
        <v>0</v>
      </c>
      <c r="W125" s="16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 t="s">
        <v>177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>
      <c r="A126" s="157"/>
      <c r="B126" s="158"/>
      <c r="C126" s="241" t="s">
        <v>204</v>
      </c>
      <c r="D126" s="242"/>
      <c r="E126" s="242"/>
      <c r="F126" s="242"/>
      <c r="G126" s="242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 t="s">
        <v>121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>
      <c r="A127" s="153" t="s">
        <v>112</v>
      </c>
      <c r="B127" s="154" t="s">
        <v>82</v>
      </c>
      <c r="C127" s="181" t="s">
        <v>83</v>
      </c>
      <c r="D127" s="167"/>
      <c r="E127" s="168"/>
      <c r="F127" s="169"/>
      <c r="G127" s="169">
        <f>SUMIF(AG128:AG144,"&lt;&gt;NOR",G128:G144)</f>
        <v>0</v>
      </c>
      <c r="H127" s="169"/>
      <c r="I127" s="169">
        <f>SUM(I128:I144)</f>
        <v>0</v>
      </c>
      <c r="J127" s="169"/>
      <c r="K127" s="169">
        <f>SUM(K128:K144)</f>
        <v>0</v>
      </c>
      <c r="L127" s="169"/>
      <c r="M127" s="169">
        <f>SUM(M128:M144)</f>
        <v>0</v>
      </c>
      <c r="N127" s="169"/>
      <c r="O127" s="169">
        <f>SUM(O128:O144)</f>
        <v>0</v>
      </c>
      <c r="P127" s="169"/>
      <c r="Q127" s="169">
        <f>SUM(Q128:Q144)</f>
        <v>0</v>
      </c>
      <c r="R127" s="169"/>
      <c r="S127" s="169"/>
      <c r="T127" s="170"/>
      <c r="U127" s="166"/>
      <c r="V127" s="166">
        <f>SUM(V128:V144)</f>
        <v>52.2</v>
      </c>
      <c r="W127" s="166"/>
      <c r="AG127" t="s">
        <v>113</v>
      </c>
    </row>
    <row r="128" spans="1:60" outlineLevel="1">
      <c r="A128" s="171">
        <v>31</v>
      </c>
      <c r="B128" s="172" t="s">
        <v>241</v>
      </c>
      <c r="C128" s="182" t="s">
        <v>242</v>
      </c>
      <c r="D128" s="173" t="s">
        <v>175</v>
      </c>
      <c r="E128" s="174">
        <v>0.62</v>
      </c>
      <c r="F128" s="175"/>
      <c r="G128" s="176">
        <f>ROUND(E128*F128,2)</f>
        <v>0</v>
      </c>
      <c r="H128" s="175"/>
      <c r="I128" s="176">
        <f>ROUND(E128*H128,2)</f>
        <v>0</v>
      </c>
      <c r="J128" s="175"/>
      <c r="K128" s="176">
        <f>ROUND(E128*J128,2)</f>
        <v>0</v>
      </c>
      <c r="L128" s="176">
        <v>21</v>
      </c>
      <c r="M128" s="176">
        <f>G128*(1+L128/100)</f>
        <v>0</v>
      </c>
      <c r="N128" s="176">
        <v>0</v>
      </c>
      <c r="O128" s="176">
        <f>ROUND(E128*N128,2)</f>
        <v>0</v>
      </c>
      <c r="P128" s="176">
        <v>0</v>
      </c>
      <c r="Q128" s="176">
        <f>ROUND(E128*P128,2)</f>
        <v>0</v>
      </c>
      <c r="R128" s="176"/>
      <c r="S128" s="176" t="s">
        <v>118</v>
      </c>
      <c r="T128" s="177" t="s">
        <v>118</v>
      </c>
      <c r="U128" s="160">
        <v>0.16400000000000001</v>
      </c>
      <c r="V128" s="160">
        <f>ROUND(E128*U128,2)</f>
        <v>0.1</v>
      </c>
      <c r="W128" s="160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 t="s">
        <v>119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>
      <c r="A129" s="171">
        <v>32</v>
      </c>
      <c r="B129" s="172" t="s">
        <v>243</v>
      </c>
      <c r="C129" s="182" t="s">
        <v>244</v>
      </c>
      <c r="D129" s="173" t="s">
        <v>175</v>
      </c>
      <c r="E129" s="174">
        <v>0.62</v>
      </c>
      <c r="F129" s="175"/>
      <c r="G129" s="176">
        <f>ROUND(E129*F129,2)</f>
        <v>0</v>
      </c>
      <c r="H129" s="175"/>
      <c r="I129" s="176">
        <f>ROUND(E129*H129,2)</f>
        <v>0</v>
      </c>
      <c r="J129" s="175"/>
      <c r="K129" s="176">
        <f>ROUND(E129*J129,2)</f>
        <v>0</v>
      </c>
      <c r="L129" s="176">
        <v>21</v>
      </c>
      <c r="M129" s="176">
        <f>G129*(1+L129/100)</f>
        <v>0</v>
      </c>
      <c r="N129" s="176">
        <v>0</v>
      </c>
      <c r="O129" s="176">
        <f>ROUND(E129*N129,2)</f>
        <v>0</v>
      </c>
      <c r="P129" s="176">
        <v>0</v>
      </c>
      <c r="Q129" s="176">
        <f>ROUND(E129*P129,2)</f>
        <v>0</v>
      </c>
      <c r="R129" s="176" t="s">
        <v>245</v>
      </c>
      <c r="S129" s="176" t="s">
        <v>118</v>
      </c>
      <c r="T129" s="177" t="s">
        <v>118</v>
      </c>
      <c r="U129" s="160">
        <v>0.49</v>
      </c>
      <c r="V129" s="160">
        <f>ROUND(E129*U129,2)</f>
        <v>0.3</v>
      </c>
      <c r="W129" s="160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 t="s">
        <v>119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>
      <c r="A130" s="157"/>
      <c r="B130" s="158"/>
      <c r="C130" s="183" t="s">
        <v>246</v>
      </c>
      <c r="D130" s="162"/>
      <c r="E130" s="163">
        <v>0.62</v>
      </c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 t="s">
        <v>123</v>
      </c>
      <c r="AH130" s="150">
        <v>0</v>
      </c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>
      <c r="A131" s="157"/>
      <c r="B131" s="158"/>
      <c r="C131" s="184" t="s">
        <v>125</v>
      </c>
      <c r="D131" s="164"/>
      <c r="E131" s="165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 t="s">
        <v>123</v>
      </c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>
      <c r="A132" s="157"/>
      <c r="B132" s="158"/>
      <c r="C132" s="185" t="s">
        <v>247</v>
      </c>
      <c r="D132" s="164"/>
      <c r="E132" s="165">
        <v>0.61562000000000006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 t="s">
        <v>123</v>
      </c>
      <c r="AH132" s="150">
        <v>2</v>
      </c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1">
      <c r="A133" s="157"/>
      <c r="B133" s="158"/>
      <c r="C133" s="184" t="s">
        <v>127</v>
      </c>
      <c r="D133" s="164"/>
      <c r="E133" s="165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 t="s">
        <v>123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>
      <c r="A134" s="171">
        <v>33</v>
      </c>
      <c r="B134" s="172" t="s">
        <v>248</v>
      </c>
      <c r="C134" s="182" t="s">
        <v>249</v>
      </c>
      <c r="D134" s="173" t="s">
        <v>175</v>
      </c>
      <c r="E134" s="174">
        <v>8.68</v>
      </c>
      <c r="F134" s="175"/>
      <c r="G134" s="176">
        <f>ROUND(E134*F134,2)</f>
        <v>0</v>
      </c>
      <c r="H134" s="175"/>
      <c r="I134" s="176">
        <f>ROUND(E134*H134,2)</f>
        <v>0</v>
      </c>
      <c r="J134" s="175"/>
      <c r="K134" s="176">
        <f>ROUND(E134*J134,2)</f>
        <v>0</v>
      </c>
      <c r="L134" s="176">
        <v>21</v>
      </c>
      <c r="M134" s="176">
        <f>G134*(1+L134/100)</f>
        <v>0</v>
      </c>
      <c r="N134" s="176">
        <v>0</v>
      </c>
      <c r="O134" s="176">
        <f>ROUND(E134*N134,2)</f>
        <v>0</v>
      </c>
      <c r="P134" s="176">
        <v>0</v>
      </c>
      <c r="Q134" s="176">
        <f>ROUND(E134*P134,2)</f>
        <v>0</v>
      </c>
      <c r="R134" s="176" t="s">
        <v>245</v>
      </c>
      <c r="S134" s="176" t="s">
        <v>118</v>
      </c>
      <c r="T134" s="177" t="s">
        <v>118</v>
      </c>
      <c r="U134" s="160">
        <v>0</v>
      </c>
      <c r="V134" s="160">
        <f>ROUND(E134*U134,2)</f>
        <v>0</v>
      </c>
      <c r="W134" s="160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 t="s">
        <v>119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1">
      <c r="A135" s="157"/>
      <c r="B135" s="158"/>
      <c r="C135" s="183" t="s">
        <v>250</v>
      </c>
      <c r="D135" s="162"/>
      <c r="E135" s="163">
        <v>8.68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 t="s">
        <v>123</v>
      </c>
      <c r="AH135" s="150">
        <v>0</v>
      </c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>
      <c r="A136" s="171">
        <v>34</v>
      </c>
      <c r="B136" s="172" t="s">
        <v>251</v>
      </c>
      <c r="C136" s="182" t="s">
        <v>252</v>
      </c>
      <c r="D136" s="173" t="s">
        <v>175</v>
      </c>
      <c r="E136" s="174">
        <v>0.62</v>
      </c>
      <c r="F136" s="175"/>
      <c r="G136" s="176">
        <f>ROUND(E136*F136,2)</f>
        <v>0</v>
      </c>
      <c r="H136" s="175"/>
      <c r="I136" s="176">
        <f>ROUND(E136*H136,2)</f>
        <v>0</v>
      </c>
      <c r="J136" s="175"/>
      <c r="K136" s="176">
        <f>ROUND(E136*J136,2)</f>
        <v>0</v>
      </c>
      <c r="L136" s="176">
        <v>21</v>
      </c>
      <c r="M136" s="176">
        <f>G136*(1+L136/100)</f>
        <v>0</v>
      </c>
      <c r="N136" s="176">
        <v>0</v>
      </c>
      <c r="O136" s="176">
        <f>ROUND(E136*N136,2)</f>
        <v>0</v>
      </c>
      <c r="P136" s="176">
        <v>0</v>
      </c>
      <c r="Q136" s="176">
        <f>ROUND(E136*P136,2)</f>
        <v>0</v>
      </c>
      <c r="R136" s="176" t="s">
        <v>245</v>
      </c>
      <c r="S136" s="176" t="s">
        <v>118</v>
      </c>
      <c r="T136" s="177" t="s">
        <v>138</v>
      </c>
      <c r="U136" s="160">
        <v>0</v>
      </c>
      <c r="V136" s="160">
        <f>ROUND(E136*U136,2)</f>
        <v>0</v>
      </c>
      <c r="W136" s="16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 t="s">
        <v>119</v>
      </c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1">
      <c r="A137" s="171">
        <v>35</v>
      </c>
      <c r="B137" s="172" t="s">
        <v>253</v>
      </c>
      <c r="C137" s="182" t="s">
        <v>254</v>
      </c>
      <c r="D137" s="173" t="s">
        <v>175</v>
      </c>
      <c r="E137" s="174">
        <v>0.62</v>
      </c>
      <c r="F137" s="175"/>
      <c r="G137" s="176">
        <f>ROUND(E137*F137,2)</f>
        <v>0</v>
      </c>
      <c r="H137" s="175"/>
      <c r="I137" s="176">
        <f>ROUND(E137*H137,2)</f>
        <v>0</v>
      </c>
      <c r="J137" s="175"/>
      <c r="K137" s="176">
        <f>ROUND(E137*J137,2)</f>
        <v>0</v>
      </c>
      <c r="L137" s="176">
        <v>21</v>
      </c>
      <c r="M137" s="176">
        <f>G137*(1+L137/100)</f>
        <v>0</v>
      </c>
      <c r="N137" s="176">
        <v>0</v>
      </c>
      <c r="O137" s="176">
        <f>ROUND(E137*N137,2)</f>
        <v>0</v>
      </c>
      <c r="P137" s="176">
        <v>0</v>
      </c>
      <c r="Q137" s="176">
        <f>ROUND(E137*P137,2)</f>
        <v>0</v>
      </c>
      <c r="R137" s="176"/>
      <c r="S137" s="176" t="s">
        <v>118</v>
      </c>
      <c r="T137" s="177" t="s">
        <v>118</v>
      </c>
      <c r="U137" s="160">
        <v>6.0000000000000001E-3</v>
      </c>
      <c r="V137" s="160">
        <f>ROUND(E137*U137,2)</f>
        <v>0</v>
      </c>
      <c r="W137" s="160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 t="s">
        <v>119</v>
      </c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ht="22.5" outlineLevel="1">
      <c r="A138" s="171">
        <v>36</v>
      </c>
      <c r="B138" s="172" t="s">
        <v>255</v>
      </c>
      <c r="C138" s="182" t="s">
        <v>256</v>
      </c>
      <c r="D138" s="173" t="s">
        <v>175</v>
      </c>
      <c r="E138" s="174">
        <v>11.56874</v>
      </c>
      <c r="F138" s="175"/>
      <c r="G138" s="176">
        <f>ROUND(E138*F138,2)</f>
        <v>0</v>
      </c>
      <c r="H138" s="175"/>
      <c r="I138" s="176">
        <f>ROUND(E138*H138,2)</f>
        <v>0</v>
      </c>
      <c r="J138" s="175"/>
      <c r="K138" s="176">
        <f>ROUND(E138*J138,2)</f>
        <v>0</v>
      </c>
      <c r="L138" s="176">
        <v>21</v>
      </c>
      <c r="M138" s="176">
        <f>G138*(1+L138/100)</f>
        <v>0</v>
      </c>
      <c r="N138" s="176">
        <v>0</v>
      </c>
      <c r="O138" s="176">
        <f>ROUND(E138*N138,2)</f>
        <v>0</v>
      </c>
      <c r="P138" s="176">
        <v>0</v>
      </c>
      <c r="Q138" s="176">
        <f>ROUND(E138*P138,2)</f>
        <v>0</v>
      </c>
      <c r="R138" s="176" t="s">
        <v>257</v>
      </c>
      <c r="S138" s="176" t="s">
        <v>118</v>
      </c>
      <c r="T138" s="177" t="s">
        <v>118</v>
      </c>
      <c r="U138" s="160">
        <v>0.27700000000000002</v>
      </c>
      <c r="V138" s="160">
        <f>ROUND(E138*U138,2)</f>
        <v>3.2</v>
      </c>
      <c r="W138" s="160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 t="s">
        <v>258</v>
      </c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>
      <c r="A139" s="157"/>
      <c r="B139" s="158"/>
      <c r="C139" s="239" t="s">
        <v>259</v>
      </c>
      <c r="D139" s="240"/>
      <c r="E139" s="240"/>
      <c r="F139" s="240"/>
      <c r="G139" s="24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 t="s">
        <v>121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ht="22.5" outlineLevel="1">
      <c r="A140" s="171">
        <v>37</v>
      </c>
      <c r="B140" s="172" t="s">
        <v>260</v>
      </c>
      <c r="C140" s="182" t="s">
        <v>261</v>
      </c>
      <c r="D140" s="173" t="s">
        <v>175</v>
      </c>
      <c r="E140" s="174">
        <v>11.56874</v>
      </c>
      <c r="F140" s="175"/>
      <c r="G140" s="176">
        <f>ROUND(E140*F140,2)</f>
        <v>0</v>
      </c>
      <c r="H140" s="175"/>
      <c r="I140" s="176">
        <f>ROUND(E140*H140,2)</f>
        <v>0</v>
      </c>
      <c r="J140" s="175"/>
      <c r="K140" s="176">
        <f>ROUND(E140*J140,2)</f>
        <v>0</v>
      </c>
      <c r="L140" s="176">
        <v>21</v>
      </c>
      <c r="M140" s="176">
        <f>G140*(1+L140/100)</f>
        <v>0</v>
      </c>
      <c r="N140" s="176">
        <v>0</v>
      </c>
      <c r="O140" s="176">
        <f>ROUND(E140*N140,2)</f>
        <v>0</v>
      </c>
      <c r="P140" s="176">
        <v>0</v>
      </c>
      <c r="Q140" s="176">
        <f>ROUND(E140*P140,2)</f>
        <v>0</v>
      </c>
      <c r="R140" s="176" t="s">
        <v>245</v>
      </c>
      <c r="S140" s="176" t="s">
        <v>118</v>
      </c>
      <c r="T140" s="177" t="s">
        <v>118</v>
      </c>
      <c r="U140" s="160">
        <v>2.0090000000000003</v>
      </c>
      <c r="V140" s="160">
        <f>ROUND(E140*U140,2)</f>
        <v>23.24</v>
      </c>
      <c r="W140" s="160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 t="s">
        <v>258</v>
      </c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ht="22.5" outlineLevel="1">
      <c r="A141" s="171">
        <v>38</v>
      </c>
      <c r="B141" s="172" t="s">
        <v>262</v>
      </c>
      <c r="C141" s="182" t="s">
        <v>263</v>
      </c>
      <c r="D141" s="173" t="s">
        <v>175</v>
      </c>
      <c r="E141" s="174">
        <v>11.56874</v>
      </c>
      <c r="F141" s="175"/>
      <c r="G141" s="176">
        <f>ROUND(E141*F141,2)</f>
        <v>0</v>
      </c>
      <c r="H141" s="175"/>
      <c r="I141" s="176">
        <f>ROUND(E141*H141,2)</f>
        <v>0</v>
      </c>
      <c r="J141" s="175"/>
      <c r="K141" s="176">
        <f>ROUND(E141*J141,2)</f>
        <v>0</v>
      </c>
      <c r="L141" s="176">
        <v>21</v>
      </c>
      <c r="M141" s="176">
        <f>G141*(1+L141/100)</f>
        <v>0</v>
      </c>
      <c r="N141" s="176">
        <v>0</v>
      </c>
      <c r="O141" s="176">
        <f>ROUND(E141*N141,2)</f>
        <v>0</v>
      </c>
      <c r="P141" s="176">
        <v>0</v>
      </c>
      <c r="Q141" s="176">
        <f>ROUND(E141*P141,2)</f>
        <v>0</v>
      </c>
      <c r="R141" s="176" t="s">
        <v>264</v>
      </c>
      <c r="S141" s="176" t="s">
        <v>118</v>
      </c>
      <c r="T141" s="177" t="s">
        <v>118</v>
      </c>
      <c r="U141" s="160">
        <v>0.752</v>
      </c>
      <c r="V141" s="160">
        <f>ROUND(E141*U141,2)</f>
        <v>8.6999999999999993</v>
      </c>
      <c r="W141" s="160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 t="s">
        <v>258</v>
      </c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>
      <c r="A142" s="157"/>
      <c r="B142" s="158"/>
      <c r="C142" s="239" t="s">
        <v>265</v>
      </c>
      <c r="D142" s="240"/>
      <c r="E142" s="240"/>
      <c r="F142" s="240"/>
      <c r="G142" s="24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0" t="s">
        <v>121</v>
      </c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79" t="str">
        <f>C142</f>
        <v>nebo vybouraných hmot nošením nebo přehazováním k místu nakládky přístupnému normálním dopravním prostředkům do 10 m,</v>
      </c>
      <c r="BB142" s="150"/>
      <c r="BC142" s="150"/>
      <c r="BD142" s="150"/>
      <c r="BE142" s="150"/>
      <c r="BF142" s="150"/>
      <c r="BG142" s="150"/>
      <c r="BH142" s="150"/>
    </row>
    <row r="143" spans="1:60" ht="22.5" outlineLevel="1">
      <c r="A143" s="171">
        <v>39</v>
      </c>
      <c r="B143" s="172" t="s">
        <v>266</v>
      </c>
      <c r="C143" s="182" t="s">
        <v>267</v>
      </c>
      <c r="D143" s="173" t="s">
        <v>175</v>
      </c>
      <c r="E143" s="174">
        <v>46.27496</v>
      </c>
      <c r="F143" s="175"/>
      <c r="G143" s="176">
        <f>ROUND(E143*F143,2)</f>
        <v>0</v>
      </c>
      <c r="H143" s="175"/>
      <c r="I143" s="176">
        <f>ROUND(E143*H143,2)</f>
        <v>0</v>
      </c>
      <c r="J143" s="175"/>
      <c r="K143" s="176">
        <f>ROUND(E143*J143,2)</f>
        <v>0</v>
      </c>
      <c r="L143" s="176">
        <v>21</v>
      </c>
      <c r="M143" s="176">
        <f>G143*(1+L143/100)</f>
        <v>0</v>
      </c>
      <c r="N143" s="176">
        <v>0</v>
      </c>
      <c r="O143" s="176">
        <f>ROUND(E143*N143,2)</f>
        <v>0</v>
      </c>
      <c r="P143" s="176">
        <v>0</v>
      </c>
      <c r="Q143" s="176">
        <f>ROUND(E143*P143,2)</f>
        <v>0</v>
      </c>
      <c r="R143" s="176" t="s">
        <v>264</v>
      </c>
      <c r="S143" s="176" t="s">
        <v>118</v>
      </c>
      <c r="T143" s="177" t="s">
        <v>118</v>
      </c>
      <c r="U143" s="160">
        <v>0.36</v>
      </c>
      <c r="V143" s="160">
        <f>ROUND(E143*U143,2)</f>
        <v>16.66</v>
      </c>
      <c r="W143" s="160"/>
      <c r="X143" s="150"/>
      <c r="Y143" s="150"/>
      <c r="Z143" s="150"/>
      <c r="AA143" s="150"/>
      <c r="AB143" s="150"/>
      <c r="AC143" s="150"/>
      <c r="AD143" s="150"/>
      <c r="AE143" s="150"/>
      <c r="AF143" s="150"/>
      <c r="AG143" s="150" t="s">
        <v>258</v>
      </c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>
      <c r="A144" s="157"/>
      <c r="B144" s="158"/>
      <c r="C144" s="239" t="s">
        <v>265</v>
      </c>
      <c r="D144" s="240"/>
      <c r="E144" s="240"/>
      <c r="F144" s="240"/>
      <c r="G144" s="24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50"/>
      <c r="Y144" s="150"/>
      <c r="Z144" s="150"/>
      <c r="AA144" s="150"/>
      <c r="AB144" s="150"/>
      <c r="AC144" s="150"/>
      <c r="AD144" s="150"/>
      <c r="AE144" s="150"/>
      <c r="AF144" s="150"/>
      <c r="AG144" s="150" t="s">
        <v>121</v>
      </c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79" t="str">
        <f>C144</f>
        <v>nebo vybouraných hmot nošením nebo přehazováním k místu nakládky přístupnému normálním dopravním prostředkům do 10 m,</v>
      </c>
      <c r="BB144" s="150"/>
      <c r="BC144" s="150"/>
      <c r="BD144" s="150"/>
      <c r="BE144" s="150"/>
      <c r="BF144" s="150"/>
      <c r="BG144" s="150"/>
      <c r="BH144" s="150"/>
    </row>
    <row r="145" spans="1:60">
      <c r="A145" s="153" t="s">
        <v>112</v>
      </c>
      <c r="B145" s="154" t="s">
        <v>85</v>
      </c>
      <c r="C145" s="181" t="s">
        <v>27</v>
      </c>
      <c r="D145" s="167"/>
      <c r="E145" s="168"/>
      <c r="F145" s="169"/>
      <c r="G145" s="169">
        <f>SUMIF(AG146:AG147,"&lt;&gt;NOR",G146:G147)</f>
        <v>0</v>
      </c>
      <c r="H145" s="169"/>
      <c r="I145" s="169">
        <f>SUM(I146:I147)</f>
        <v>0</v>
      </c>
      <c r="J145" s="169"/>
      <c r="K145" s="169">
        <f>SUM(K146:K147)</f>
        <v>0</v>
      </c>
      <c r="L145" s="169"/>
      <c r="M145" s="169">
        <f>SUM(M146:M147)</f>
        <v>0</v>
      </c>
      <c r="N145" s="169"/>
      <c r="O145" s="169">
        <f>SUM(O146:O147)</f>
        <v>0</v>
      </c>
      <c r="P145" s="169"/>
      <c r="Q145" s="169">
        <f>SUM(Q146:Q147)</f>
        <v>0</v>
      </c>
      <c r="R145" s="169"/>
      <c r="S145" s="169"/>
      <c r="T145" s="170"/>
      <c r="U145" s="166"/>
      <c r="V145" s="166">
        <f>SUM(V146:V147)</f>
        <v>0</v>
      </c>
      <c r="W145" s="166"/>
      <c r="AG145" t="s">
        <v>113</v>
      </c>
    </row>
    <row r="146" spans="1:60" outlineLevel="1">
      <c r="A146" s="171">
        <v>40</v>
      </c>
      <c r="B146" s="172" t="s">
        <v>268</v>
      </c>
      <c r="C146" s="182" t="s">
        <v>269</v>
      </c>
      <c r="D146" s="173" t="s">
        <v>270</v>
      </c>
      <c r="E146" s="174">
        <v>1</v>
      </c>
      <c r="F146" s="175"/>
      <c r="G146" s="176">
        <f>ROUND(E146*F146,2)</f>
        <v>0</v>
      </c>
      <c r="H146" s="175"/>
      <c r="I146" s="176">
        <f>ROUND(E146*H146,2)</f>
        <v>0</v>
      </c>
      <c r="J146" s="175"/>
      <c r="K146" s="176">
        <f>ROUND(E146*J146,2)</f>
        <v>0</v>
      </c>
      <c r="L146" s="176">
        <v>21</v>
      </c>
      <c r="M146" s="176">
        <f>G146*(1+L146/100)</f>
        <v>0</v>
      </c>
      <c r="N146" s="176">
        <v>0</v>
      </c>
      <c r="O146" s="176">
        <f>ROUND(E146*N146,2)</f>
        <v>0</v>
      </c>
      <c r="P146" s="176">
        <v>0</v>
      </c>
      <c r="Q146" s="176">
        <f>ROUND(E146*P146,2)</f>
        <v>0</v>
      </c>
      <c r="R146" s="176"/>
      <c r="S146" s="176" t="s">
        <v>118</v>
      </c>
      <c r="T146" s="177" t="s">
        <v>138</v>
      </c>
      <c r="U146" s="160">
        <v>0</v>
      </c>
      <c r="V146" s="160">
        <f>ROUND(E146*U146,2)</f>
        <v>0</v>
      </c>
      <c r="W146" s="160"/>
      <c r="X146" s="150"/>
      <c r="Y146" s="150"/>
      <c r="Z146" s="150"/>
      <c r="AA146" s="150"/>
      <c r="AB146" s="150"/>
      <c r="AC146" s="150"/>
      <c r="AD146" s="150"/>
      <c r="AE146" s="150"/>
      <c r="AF146" s="150"/>
      <c r="AG146" s="150" t="s">
        <v>271</v>
      </c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1">
      <c r="A147" s="171">
        <v>41</v>
      </c>
      <c r="B147" s="172" t="s">
        <v>272</v>
      </c>
      <c r="C147" s="182" t="s">
        <v>273</v>
      </c>
      <c r="D147" s="173" t="s">
        <v>270</v>
      </c>
      <c r="E147" s="174">
        <v>1</v>
      </c>
      <c r="F147" s="175"/>
      <c r="G147" s="176">
        <f>ROUND(E147*F147,2)</f>
        <v>0</v>
      </c>
      <c r="H147" s="175"/>
      <c r="I147" s="176">
        <f>ROUND(E147*H147,2)</f>
        <v>0</v>
      </c>
      <c r="J147" s="175"/>
      <c r="K147" s="176">
        <f>ROUND(E147*J147,2)</f>
        <v>0</v>
      </c>
      <c r="L147" s="176">
        <v>21</v>
      </c>
      <c r="M147" s="176">
        <f>G147*(1+L147/100)</f>
        <v>0</v>
      </c>
      <c r="N147" s="176">
        <v>0</v>
      </c>
      <c r="O147" s="176">
        <f>ROUND(E147*N147,2)</f>
        <v>0</v>
      </c>
      <c r="P147" s="176">
        <v>0</v>
      </c>
      <c r="Q147" s="176">
        <f>ROUND(E147*P147,2)</f>
        <v>0</v>
      </c>
      <c r="R147" s="176"/>
      <c r="S147" s="176" t="s">
        <v>118</v>
      </c>
      <c r="T147" s="177" t="s">
        <v>138</v>
      </c>
      <c r="U147" s="160">
        <v>0</v>
      </c>
      <c r="V147" s="160">
        <f>ROUND(E147*U147,2)</f>
        <v>0</v>
      </c>
      <c r="W147" s="160"/>
      <c r="X147" s="150"/>
      <c r="Y147" s="150"/>
      <c r="Z147" s="150"/>
      <c r="AA147" s="150"/>
      <c r="AB147" s="150"/>
      <c r="AC147" s="150"/>
      <c r="AD147" s="150"/>
      <c r="AE147" s="150"/>
      <c r="AF147" s="150"/>
      <c r="AG147" s="150" t="s">
        <v>274</v>
      </c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>
      <c r="A148" s="153" t="s">
        <v>112</v>
      </c>
      <c r="B148" s="154" t="s">
        <v>86</v>
      </c>
      <c r="C148" s="181" t="s">
        <v>28</v>
      </c>
      <c r="D148" s="167"/>
      <c r="E148" s="168"/>
      <c r="F148" s="169"/>
      <c r="G148" s="169">
        <f>SUMIF(AG149:AG150,"&lt;&gt;NOR",G149:G150)</f>
        <v>0</v>
      </c>
      <c r="H148" s="169"/>
      <c r="I148" s="169">
        <f>SUM(I149:I150)</f>
        <v>0</v>
      </c>
      <c r="J148" s="169"/>
      <c r="K148" s="169">
        <f>SUM(K149:K150)</f>
        <v>0</v>
      </c>
      <c r="L148" s="169"/>
      <c r="M148" s="169">
        <f>SUM(M149:M150)</f>
        <v>0</v>
      </c>
      <c r="N148" s="169"/>
      <c r="O148" s="169">
        <f>SUM(O149:O150)</f>
        <v>0</v>
      </c>
      <c r="P148" s="169"/>
      <c r="Q148" s="169">
        <f>SUM(Q149:Q150)</f>
        <v>0</v>
      </c>
      <c r="R148" s="169"/>
      <c r="S148" s="169"/>
      <c r="T148" s="170"/>
      <c r="U148" s="166"/>
      <c r="V148" s="166">
        <f>SUM(V149:V150)</f>
        <v>0</v>
      </c>
      <c r="W148" s="166"/>
      <c r="AG148" t="s">
        <v>113</v>
      </c>
    </row>
    <row r="149" spans="1:60" outlineLevel="1">
      <c r="A149" s="171">
        <v>42</v>
      </c>
      <c r="B149" s="172" t="s">
        <v>275</v>
      </c>
      <c r="C149" s="182" t="s">
        <v>276</v>
      </c>
      <c r="D149" s="173" t="s">
        <v>270</v>
      </c>
      <c r="E149" s="174">
        <v>1</v>
      </c>
      <c r="F149" s="175"/>
      <c r="G149" s="176">
        <f>ROUND(E149*F149,2)</f>
        <v>0</v>
      </c>
      <c r="H149" s="175"/>
      <c r="I149" s="176">
        <f>ROUND(E149*H149,2)</f>
        <v>0</v>
      </c>
      <c r="J149" s="175"/>
      <c r="K149" s="176">
        <f>ROUND(E149*J149,2)</f>
        <v>0</v>
      </c>
      <c r="L149" s="176">
        <v>21</v>
      </c>
      <c r="M149" s="176">
        <f>G149*(1+L149/100)</f>
        <v>0</v>
      </c>
      <c r="N149" s="176">
        <v>0</v>
      </c>
      <c r="O149" s="176">
        <f>ROUND(E149*N149,2)</f>
        <v>0</v>
      </c>
      <c r="P149" s="176">
        <v>0</v>
      </c>
      <c r="Q149" s="176">
        <f>ROUND(E149*P149,2)</f>
        <v>0</v>
      </c>
      <c r="R149" s="176"/>
      <c r="S149" s="176" t="s">
        <v>118</v>
      </c>
      <c r="T149" s="177" t="s">
        <v>138</v>
      </c>
      <c r="U149" s="160">
        <v>0</v>
      </c>
      <c r="V149" s="160">
        <f>ROUND(E149*U149,2)</f>
        <v>0</v>
      </c>
      <c r="W149" s="160"/>
      <c r="X149" s="150"/>
      <c r="Y149" s="150"/>
      <c r="Z149" s="150"/>
      <c r="AA149" s="150"/>
      <c r="AB149" s="150"/>
      <c r="AC149" s="150"/>
      <c r="AD149" s="150"/>
      <c r="AE149" s="150"/>
      <c r="AF149" s="150"/>
      <c r="AG149" s="150" t="s">
        <v>277</v>
      </c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1">
      <c r="A150" s="171">
        <v>43</v>
      </c>
      <c r="B150" s="172" t="s">
        <v>278</v>
      </c>
      <c r="C150" s="182" t="s">
        <v>279</v>
      </c>
      <c r="D150" s="173" t="s">
        <v>270</v>
      </c>
      <c r="E150" s="174">
        <v>1</v>
      </c>
      <c r="F150" s="175"/>
      <c r="G150" s="176">
        <f>ROUND(E150*F150,2)</f>
        <v>0</v>
      </c>
      <c r="H150" s="175"/>
      <c r="I150" s="176">
        <f>ROUND(E150*H150,2)</f>
        <v>0</v>
      </c>
      <c r="J150" s="175"/>
      <c r="K150" s="176">
        <f>ROUND(E150*J150,2)</f>
        <v>0</v>
      </c>
      <c r="L150" s="176">
        <v>21</v>
      </c>
      <c r="M150" s="176">
        <f>G150*(1+L150/100)</f>
        <v>0</v>
      </c>
      <c r="N150" s="176">
        <v>0</v>
      </c>
      <c r="O150" s="176">
        <f>ROUND(E150*N150,2)</f>
        <v>0</v>
      </c>
      <c r="P150" s="176">
        <v>0</v>
      </c>
      <c r="Q150" s="176">
        <f>ROUND(E150*P150,2)</f>
        <v>0</v>
      </c>
      <c r="R150" s="176"/>
      <c r="S150" s="176" t="s">
        <v>118</v>
      </c>
      <c r="T150" s="177" t="s">
        <v>138</v>
      </c>
      <c r="U150" s="160">
        <v>0</v>
      </c>
      <c r="V150" s="160">
        <f>ROUND(E150*U150,2)</f>
        <v>0</v>
      </c>
      <c r="W150" s="160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 t="s">
        <v>277</v>
      </c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>
      <c r="A151" s="5"/>
      <c r="B151" s="6"/>
      <c r="C151" s="187"/>
      <c r="D151" s="8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AE151">
        <v>15</v>
      </c>
      <c r="AF151">
        <v>21</v>
      </c>
    </row>
    <row r="152" spans="1:60">
      <c r="A152" s="153"/>
      <c r="B152" s="154" t="s">
        <v>29</v>
      </c>
      <c r="C152" s="181"/>
      <c r="D152" s="155"/>
      <c r="E152" s="156"/>
      <c r="F152" s="156"/>
      <c r="G152" s="180">
        <f>G8+G20+G32+G44+G55+G58+G85+G127+G145+G148</f>
        <v>0</v>
      </c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AE152">
        <f>SUMIF(L7:L150,AE151,G7:G150)</f>
        <v>0</v>
      </c>
      <c r="AF152">
        <f>SUMIF(L7:L150,AF151,G7:G150)</f>
        <v>0</v>
      </c>
      <c r="AG152" t="s">
        <v>280</v>
      </c>
    </row>
    <row r="153" spans="1:60">
      <c r="C153" s="188"/>
      <c r="D153" s="142"/>
      <c r="AG153" t="s">
        <v>281</v>
      </c>
    </row>
    <row r="154" spans="1:60">
      <c r="D154" s="142"/>
    </row>
    <row r="155" spans="1:60">
      <c r="D155" s="142"/>
    </row>
    <row r="156" spans="1:60">
      <c r="D156" s="142"/>
    </row>
    <row r="157" spans="1:60">
      <c r="D157" s="142"/>
    </row>
    <row r="158" spans="1:60">
      <c r="D158" s="142"/>
    </row>
    <row r="159" spans="1:60">
      <c r="D159" s="142"/>
    </row>
    <row r="160" spans="1:60">
      <c r="D160" s="142"/>
    </row>
    <row r="161" spans="4:4">
      <c r="D161" s="142"/>
    </row>
    <row r="162" spans="4:4">
      <c r="D162" s="142"/>
    </row>
    <row r="163" spans="4:4">
      <c r="D163" s="142"/>
    </row>
    <row r="164" spans="4:4">
      <c r="D164" s="142"/>
    </row>
    <row r="165" spans="4:4">
      <c r="D165" s="142"/>
    </row>
    <row r="166" spans="4:4">
      <c r="D166" s="142"/>
    </row>
    <row r="167" spans="4:4">
      <c r="D167" s="142"/>
    </row>
    <row r="168" spans="4:4">
      <c r="D168" s="142"/>
    </row>
    <row r="169" spans="4:4">
      <c r="D169" s="142"/>
    </row>
    <row r="170" spans="4:4">
      <c r="D170" s="142"/>
    </row>
    <row r="171" spans="4:4">
      <c r="D171" s="142"/>
    </row>
    <row r="172" spans="4:4">
      <c r="D172" s="142"/>
    </row>
    <row r="173" spans="4:4">
      <c r="D173" s="142"/>
    </row>
    <row r="174" spans="4:4">
      <c r="D174" s="142"/>
    </row>
    <row r="175" spans="4:4">
      <c r="D175" s="142"/>
    </row>
    <row r="176" spans="4:4">
      <c r="D176" s="142"/>
    </row>
    <row r="177" spans="4:4">
      <c r="D177" s="142"/>
    </row>
    <row r="178" spans="4:4">
      <c r="D178" s="142"/>
    </row>
    <row r="179" spans="4:4">
      <c r="D179" s="142"/>
    </row>
    <row r="180" spans="4:4">
      <c r="D180" s="142"/>
    </row>
    <row r="181" spans="4:4">
      <c r="D181" s="142"/>
    </row>
    <row r="182" spans="4:4">
      <c r="D182" s="142"/>
    </row>
    <row r="183" spans="4:4">
      <c r="D183" s="142"/>
    </row>
    <row r="184" spans="4:4">
      <c r="D184" s="142"/>
    </row>
    <row r="185" spans="4:4">
      <c r="D185" s="142"/>
    </row>
    <row r="186" spans="4:4">
      <c r="D186" s="142"/>
    </row>
    <row r="187" spans="4:4">
      <c r="D187" s="142"/>
    </row>
    <row r="188" spans="4:4">
      <c r="D188" s="142"/>
    </row>
    <row r="189" spans="4:4">
      <c r="D189" s="142"/>
    </row>
    <row r="190" spans="4:4">
      <c r="D190" s="142"/>
    </row>
    <row r="191" spans="4:4">
      <c r="D191" s="142"/>
    </row>
    <row r="192" spans="4:4">
      <c r="D192" s="142"/>
    </row>
    <row r="193" spans="4:4">
      <c r="D193" s="142"/>
    </row>
    <row r="194" spans="4:4">
      <c r="D194" s="142"/>
    </row>
    <row r="195" spans="4:4">
      <c r="D195" s="142"/>
    </row>
    <row r="196" spans="4:4">
      <c r="D196" s="142"/>
    </row>
    <row r="197" spans="4:4">
      <c r="D197" s="142"/>
    </row>
    <row r="198" spans="4:4">
      <c r="D198" s="142"/>
    </row>
    <row r="199" spans="4:4">
      <c r="D199" s="142"/>
    </row>
    <row r="200" spans="4:4">
      <c r="D200" s="142"/>
    </row>
    <row r="201" spans="4:4">
      <c r="D201" s="142"/>
    </row>
    <row r="202" spans="4:4">
      <c r="D202" s="142"/>
    </row>
    <row r="203" spans="4:4">
      <c r="D203" s="142"/>
    </row>
    <row r="204" spans="4:4">
      <c r="D204" s="142"/>
    </row>
    <row r="205" spans="4:4">
      <c r="D205" s="142"/>
    </row>
    <row r="206" spans="4:4">
      <c r="D206" s="142"/>
    </row>
    <row r="207" spans="4:4">
      <c r="D207" s="142"/>
    </row>
    <row r="208" spans="4:4">
      <c r="D208" s="142"/>
    </row>
    <row r="209" spans="4:4">
      <c r="D209" s="142"/>
    </row>
    <row r="210" spans="4:4">
      <c r="D210" s="142"/>
    </row>
    <row r="211" spans="4:4">
      <c r="D211" s="142"/>
    </row>
    <row r="212" spans="4:4">
      <c r="D212" s="142"/>
    </row>
    <row r="213" spans="4:4">
      <c r="D213" s="142"/>
    </row>
    <row r="214" spans="4:4">
      <c r="D214" s="142"/>
    </row>
    <row r="215" spans="4:4">
      <c r="D215" s="142"/>
    </row>
    <row r="216" spans="4:4">
      <c r="D216" s="142"/>
    </row>
    <row r="217" spans="4:4">
      <c r="D217" s="142"/>
    </row>
    <row r="218" spans="4:4">
      <c r="D218" s="142"/>
    </row>
    <row r="219" spans="4:4">
      <c r="D219" s="142"/>
    </row>
    <row r="220" spans="4:4">
      <c r="D220" s="142"/>
    </row>
    <row r="221" spans="4:4">
      <c r="D221" s="142"/>
    </row>
    <row r="222" spans="4:4">
      <c r="D222" s="142"/>
    </row>
    <row r="223" spans="4:4">
      <c r="D223" s="142"/>
    </row>
    <row r="224" spans="4:4">
      <c r="D224" s="142"/>
    </row>
    <row r="225" spans="4:4">
      <c r="D225" s="142"/>
    </row>
    <row r="226" spans="4:4">
      <c r="D226" s="142"/>
    </row>
    <row r="227" spans="4:4">
      <c r="D227" s="142"/>
    </row>
    <row r="228" spans="4:4">
      <c r="D228" s="142"/>
    </row>
    <row r="229" spans="4:4">
      <c r="D229" s="142"/>
    </row>
    <row r="230" spans="4:4">
      <c r="D230" s="142"/>
    </row>
    <row r="231" spans="4:4">
      <c r="D231" s="142"/>
    </row>
    <row r="232" spans="4:4">
      <c r="D232" s="142"/>
    </row>
    <row r="233" spans="4:4">
      <c r="D233" s="142"/>
    </row>
    <row r="234" spans="4:4">
      <c r="D234" s="142"/>
    </row>
    <row r="235" spans="4:4">
      <c r="D235" s="142"/>
    </row>
    <row r="236" spans="4:4">
      <c r="D236" s="142"/>
    </row>
    <row r="237" spans="4:4">
      <c r="D237" s="142"/>
    </row>
    <row r="238" spans="4:4">
      <c r="D238" s="142"/>
    </row>
    <row r="239" spans="4:4">
      <c r="D239" s="142"/>
    </row>
    <row r="240" spans="4:4">
      <c r="D240" s="142"/>
    </row>
    <row r="241" spans="4:4">
      <c r="D241" s="142"/>
    </row>
    <row r="242" spans="4:4">
      <c r="D242" s="142"/>
    </row>
    <row r="243" spans="4:4">
      <c r="D243" s="142"/>
    </row>
    <row r="244" spans="4:4">
      <c r="D244" s="142"/>
    </row>
    <row r="245" spans="4:4">
      <c r="D245" s="142"/>
    </row>
    <row r="246" spans="4:4">
      <c r="D246" s="142"/>
    </row>
    <row r="247" spans="4:4">
      <c r="D247" s="142"/>
    </row>
    <row r="248" spans="4:4">
      <c r="D248" s="142"/>
    </row>
    <row r="249" spans="4:4">
      <c r="D249" s="142"/>
    </row>
    <row r="250" spans="4:4">
      <c r="D250" s="142"/>
    </row>
    <row r="251" spans="4:4">
      <c r="D251" s="142"/>
    </row>
    <row r="252" spans="4:4">
      <c r="D252" s="142"/>
    </row>
    <row r="253" spans="4:4">
      <c r="D253" s="142"/>
    </row>
    <row r="254" spans="4:4">
      <c r="D254" s="142"/>
    </row>
    <row r="255" spans="4:4">
      <c r="D255" s="142"/>
    </row>
    <row r="256" spans="4:4">
      <c r="D256" s="142"/>
    </row>
    <row r="257" spans="4:4">
      <c r="D257" s="142"/>
    </row>
    <row r="258" spans="4:4">
      <c r="D258" s="142"/>
    </row>
    <row r="259" spans="4:4">
      <c r="D259" s="142"/>
    </row>
    <row r="260" spans="4:4">
      <c r="D260" s="142"/>
    </row>
    <row r="261" spans="4:4">
      <c r="D261" s="142"/>
    </row>
    <row r="262" spans="4:4">
      <c r="D262" s="142"/>
    </row>
    <row r="263" spans="4:4">
      <c r="D263" s="142"/>
    </row>
    <row r="264" spans="4:4">
      <c r="D264" s="142"/>
    </row>
    <row r="265" spans="4:4">
      <c r="D265" s="142"/>
    </row>
    <row r="266" spans="4:4">
      <c r="D266" s="142"/>
    </row>
    <row r="267" spans="4:4">
      <c r="D267" s="142"/>
    </row>
    <row r="268" spans="4:4">
      <c r="D268" s="142"/>
    </row>
    <row r="269" spans="4:4">
      <c r="D269" s="142"/>
    </row>
    <row r="270" spans="4:4">
      <c r="D270" s="142"/>
    </row>
    <row r="271" spans="4:4">
      <c r="D271" s="142"/>
    </row>
    <row r="272" spans="4:4">
      <c r="D272" s="142"/>
    </row>
    <row r="273" spans="4:4">
      <c r="D273" s="142"/>
    </row>
    <row r="274" spans="4:4">
      <c r="D274" s="142"/>
    </row>
    <row r="275" spans="4:4">
      <c r="D275" s="142"/>
    </row>
    <row r="276" spans="4:4">
      <c r="D276" s="142"/>
    </row>
    <row r="277" spans="4:4">
      <c r="D277" s="142"/>
    </row>
    <row r="278" spans="4:4">
      <c r="D278" s="142"/>
    </row>
    <row r="279" spans="4:4">
      <c r="D279" s="142"/>
    </row>
    <row r="280" spans="4:4">
      <c r="D280" s="142"/>
    </row>
    <row r="281" spans="4:4">
      <c r="D281" s="142"/>
    </row>
    <row r="282" spans="4:4">
      <c r="D282" s="142"/>
    </row>
    <row r="283" spans="4:4">
      <c r="D283" s="142"/>
    </row>
    <row r="284" spans="4:4">
      <c r="D284" s="142"/>
    </row>
    <row r="285" spans="4:4">
      <c r="D285" s="142"/>
    </row>
    <row r="286" spans="4:4">
      <c r="D286" s="142"/>
    </row>
    <row r="287" spans="4:4">
      <c r="D287" s="142"/>
    </row>
    <row r="288" spans="4:4">
      <c r="D288" s="142"/>
    </row>
    <row r="289" spans="4:4">
      <c r="D289" s="142"/>
    </row>
    <row r="290" spans="4:4">
      <c r="D290" s="142"/>
    </row>
    <row r="291" spans="4:4">
      <c r="D291" s="142"/>
    </row>
    <row r="292" spans="4:4">
      <c r="D292" s="142"/>
    </row>
    <row r="293" spans="4:4">
      <c r="D293" s="142"/>
    </row>
    <row r="294" spans="4:4">
      <c r="D294" s="142"/>
    </row>
    <row r="295" spans="4:4">
      <c r="D295" s="142"/>
    </row>
    <row r="296" spans="4:4">
      <c r="D296" s="142"/>
    </row>
    <row r="297" spans="4:4">
      <c r="D297" s="142"/>
    </row>
    <row r="298" spans="4:4">
      <c r="D298" s="142"/>
    </row>
    <row r="299" spans="4:4">
      <c r="D299" s="142"/>
    </row>
    <row r="300" spans="4:4">
      <c r="D300" s="142"/>
    </row>
    <row r="301" spans="4:4">
      <c r="D301" s="142"/>
    </row>
    <row r="302" spans="4:4">
      <c r="D302" s="142"/>
    </row>
    <row r="303" spans="4:4">
      <c r="D303" s="142"/>
    </row>
    <row r="304" spans="4:4">
      <c r="D304" s="142"/>
    </row>
    <row r="305" spans="4:4">
      <c r="D305" s="142"/>
    </row>
    <row r="306" spans="4:4">
      <c r="D306" s="142"/>
    </row>
    <row r="307" spans="4:4">
      <c r="D307" s="142"/>
    </row>
    <row r="308" spans="4:4">
      <c r="D308" s="142"/>
    </row>
    <row r="309" spans="4:4">
      <c r="D309" s="142"/>
    </row>
    <row r="310" spans="4:4">
      <c r="D310" s="142"/>
    </row>
    <row r="311" spans="4:4">
      <c r="D311" s="142"/>
    </row>
    <row r="312" spans="4:4">
      <c r="D312" s="142"/>
    </row>
    <row r="313" spans="4:4">
      <c r="D313" s="142"/>
    </row>
    <row r="314" spans="4:4">
      <c r="D314" s="142"/>
    </row>
    <row r="315" spans="4:4">
      <c r="D315" s="142"/>
    </row>
    <row r="316" spans="4:4">
      <c r="D316" s="142"/>
    </row>
    <row r="317" spans="4:4">
      <c r="D317" s="142"/>
    </row>
    <row r="318" spans="4:4">
      <c r="D318" s="142"/>
    </row>
    <row r="319" spans="4:4">
      <c r="D319" s="142"/>
    </row>
    <row r="320" spans="4:4">
      <c r="D320" s="142"/>
    </row>
    <row r="321" spans="4:4">
      <c r="D321" s="142"/>
    </row>
    <row r="322" spans="4:4">
      <c r="D322" s="142"/>
    </row>
    <row r="323" spans="4:4">
      <c r="D323" s="142"/>
    </row>
    <row r="324" spans="4:4">
      <c r="D324" s="142"/>
    </row>
    <row r="325" spans="4:4">
      <c r="D325" s="142"/>
    </row>
    <row r="326" spans="4:4">
      <c r="D326" s="142"/>
    </row>
    <row r="327" spans="4:4">
      <c r="D327" s="142"/>
    </row>
    <row r="328" spans="4:4">
      <c r="D328" s="142"/>
    </row>
    <row r="329" spans="4:4">
      <c r="D329" s="142"/>
    </row>
    <row r="330" spans="4:4">
      <c r="D330" s="142"/>
    </row>
    <row r="331" spans="4:4">
      <c r="D331" s="142"/>
    </row>
    <row r="332" spans="4:4">
      <c r="D332" s="142"/>
    </row>
    <row r="333" spans="4:4">
      <c r="D333" s="142"/>
    </row>
    <row r="334" spans="4:4">
      <c r="D334" s="142"/>
    </row>
    <row r="335" spans="4:4">
      <c r="D335" s="142"/>
    </row>
    <row r="336" spans="4:4">
      <c r="D336" s="142"/>
    </row>
    <row r="337" spans="4:4">
      <c r="D337" s="142"/>
    </row>
    <row r="338" spans="4:4">
      <c r="D338" s="142"/>
    </row>
    <row r="339" spans="4:4">
      <c r="D339" s="142"/>
    </row>
    <row r="340" spans="4:4">
      <c r="D340" s="142"/>
    </row>
    <row r="341" spans="4:4">
      <c r="D341" s="142"/>
    </row>
    <row r="342" spans="4:4">
      <c r="D342" s="142"/>
    </row>
    <row r="343" spans="4:4">
      <c r="D343" s="142"/>
    </row>
    <row r="344" spans="4:4">
      <c r="D344" s="142"/>
    </row>
    <row r="345" spans="4:4">
      <c r="D345" s="142"/>
    </row>
    <row r="346" spans="4:4">
      <c r="D346" s="142"/>
    </row>
    <row r="347" spans="4:4">
      <c r="D347" s="142"/>
    </row>
    <row r="348" spans="4:4">
      <c r="D348" s="142"/>
    </row>
    <row r="349" spans="4:4">
      <c r="D349" s="142"/>
    </row>
    <row r="350" spans="4:4">
      <c r="D350" s="142"/>
    </row>
    <row r="351" spans="4:4">
      <c r="D351" s="142"/>
    </row>
    <row r="352" spans="4:4">
      <c r="D352" s="142"/>
    </row>
    <row r="353" spans="4:4">
      <c r="D353" s="142"/>
    </row>
    <row r="354" spans="4:4">
      <c r="D354" s="142"/>
    </row>
    <row r="355" spans="4:4">
      <c r="D355" s="142"/>
    </row>
    <row r="356" spans="4:4">
      <c r="D356" s="142"/>
    </row>
    <row r="357" spans="4:4">
      <c r="D357" s="142"/>
    </row>
    <row r="358" spans="4:4">
      <c r="D358" s="142"/>
    </row>
    <row r="359" spans="4:4">
      <c r="D359" s="142"/>
    </row>
    <row r="360" spans="4:4">
      <c r="D360" s="142"/>
    </row>
    <row r="361" spans="4:4">
      <c r="D361" s="142"/>
    </row>
    <row r="362" spans="4:4">
      <c r="D362" s="142"/>
    </row>
    <row r="363" spans="4:4">
      <c r="D363" s="142"/>
    </row>
    <row r="364" spans="4:4">
      <c r="D364" s="142"/>
    </row>
    <row r="365" spans="4:4">
      <c r="D365" s="142"/>
    </row>
    <row r="366" spans="4:4">
      <c r="D366" s="142"/>
    </row>
    <row r="367" spans="4:4">
      <c r="D367" s="142"/>
    </row>
    <row r="368" spans="4:4">
      <c r="D368" s="142"/>
    </row>
    <row r="369" spans="4:4">
      <c r="D369" s="142"/>
    </row>
    <row r="370" spans="4:4">
      <c r="D370" s="142"/>
    </row>
    <row r="371" spans="4:4">
      <c r="D371" s="142"/>
    </row>
    <row r="372" spans="4:4">
      <c r="D372" s="142"/>
    </row>
    <row r="373" spans="4:4">
      <c r="D373" s="142"/>
    </row>
    <row r="374" spans="4:4">
      <c r="D374" s="142"/>
    </row>
    <row r="375" spans="4:4">
      <c r="D375" s="142"/>
    </row>
    <row r="376" spans="4:4">
      <c r="D376" s="142"/>
    </row>
    <row r="377" spans="4:4">
      <c r="D377" s="142"/>
    </row>
    <row r="378" spans="4:4">
      <c r="D378" s="142"/>
    </row>
    <row r="379" spans="4:4">
      <c r="D379" s="142"/>
    </row>
    <row r="380" spans="4:4">
      <c r="D380" s="142"/>
    </row>
    <row r="381" spans="4:4">
      <c r="D381" s="142"/>
    </row>
    <row r="382" spans="4:4">
      <c r="D382" s="142"/>
    </row>
    <row r="383" spans="4:4">
      <c r="D383" s="142"/>
    </row>
    <row r="384" spans="4:4">
      <c r="D384" s="142"/>
    </row>
    <row r="385" spans="4:4">
      <c r="D385" s="142"/>
    </row>
    <row r="386" spans="4:4">
      <c r="D386" s="142"/>
    </row>
    <row r="387" spans="4:4">
      <c r="D387" s="142"/>
    </row>
    <row r="388" spans="4:4">
      <c r="D388" s="142"/>
    </row>
    <row r="389" spans="4:4">
      <c r="D389" s="142"/>
    </row>
    <row r="390" spans="4:4">
      <c r="D390" s="142"/>
    </row>
    <row r="391" spans="4:4">
      <c r="D391" s="142"/>
    </row>
    <row r="392" spans="4:4">
      <c r="D392" s="142"/>
    </row>
    <row r="393" spans="4:4">
      <c r="D393" s="142"/>
    </row>
    <row r="394" spans="4:4">
      <c r="D394" s="142"/>
    </row>
    <row r="395" spans="4:4">
      <c r="D395" s="142"/>
    </row>
    <row r="396" spans="4:4">
      <c r="D396" s="142"/>
    </row>
    <row r="397" spans="4:4">
      <c r="D397" s="142"/>
    </row>
    <row r="398" spans="4:4">
      <c r="D398" s="142"/>
    </row>
    <row r="399" spans="4:4">
      <c r="D399" s="142"/>
    </row>
    <row r="400" spans="4:4">
      <c r="D400" s="142"/>
    </row>
    <row r="401" spans="4:4">
      <c r="D401" s="142"/>
    </row>
    <row r="402" spans="4:4">
      <c r="D402" s="142"/>
    </row>
    <row r="403" spans="4:4">
      <c r="D403" s="142"/>
    </row>
    <row r="404" spans="4:4">
      <c r="D404" s="142"/>
    </row>
    <row r="405" spans="4:4">
      <c r="D405" s="142"/>
    </row>
    <row r="406" spans="4:4">
      <c r="D406" s="142"/>
    </row>
    <row r="407" spans="4:4">
      <c r="D407" s="142"/>
    </row>
    <row r="408" spans="4:4">
      <c r="D408" s="142"/>
    </row>
    <row r="409" spans="4:4">
      <c r="D409" s="142"/>
    </row>
    <row r="410" spans="4:4">
      <c r="D410" s="142"/>
    </row>
    <row r="411" spans="4:4">
      <c r="D411" s="142"/>
    </row>
    <row r="412" spans="4:4">
      <c r="D412" s="142"/>
    </row>
    <row r="413" spans="4:4">
      <c r="D413" s="142"/>
    </row>
    <row r="414" spans="4:4">
      <c r="D414" s="142"/>
    </row>
    <row r="415" spans="4:4">
      <c r="D415" s="142"/>
    </row>
    <row r="416" spans="4:4">
      <c r="D416" s="142"/>
    </row>
    <row r="417" spans="4:4">
      <c r="D417" s="142"/>
    </row>
    <row r="418" spans="4:4">
      <c r="D418" s="142"/>
    </row>
    <row r="419" spans="4:4">
      <c r="D419" s="142"/>
    </row>
    <row r="420" spans="4:4">
      <c r="D420" s="142"/>
    </row>
    <row r="421" spans="4:4">
      <c r="D421" s="142"/>
    </row>
    <row r="422" spans="4:4">
      <c r="D422" s="142"/>
    </row>
    <row r="423" spans="4:4">
      <c r="D423" s="142"/>
    </row>
    <row r="424" spans="4:4">
      <c r="D424" s="142"/>
    </row>
    <row r="425" spans="4:4">
      <c r="D425" s="142"/>
    </row>
    <row r="426" spans="4:4">
      <c r="D426" s="142"/>
    </row>
    <row r="427" spans="4:4">
      <c r="D427" s="142"/>
    </row>
    <row r="428" spans="4:4">
      <c r="D428" s="142"/>
    </row>
    <row r="429" spans="4:4">
      <c r="D429" s="142"/>
    </row>
    <row r="430" spans="4:4">
      <c r="D430" s="142"/>
    </row>
    <row r="431" spans="4:4">
      <c r="D431" s="142"/>
    </row>
    <row r="432" spans="4:4">
      <c r="D432" s="142"/>
    </row>
    <row r="433" spans="4:4">
      <c r="D433" s="142"/>
    </row>
    <row r="434" spans="4:4">
      <c r="D434" s="142"/>
    </row>
    <row r="435" spans="4:4">
      <c r="D435" s="142"/>
    </row>
    <row r="436" spans="4:4">
      <c r="D436" s="142"/>
    </row>
    <row r="437" spans="4:4">
      <c r="D437" s="142"/>
    </row>
    <row r="438" spans="4:4">
      <c r="D438" s="142"/>
    </row>
    <row r="439" spans="4:4">
      <c r="D439" s="142"/>
    </row>
    <row r="440" spans="4:4">
      <c r="D440" s="142"/>
    </row>
    <row r="441" spans="4:4">
      <c r="D441" s="142"/>
    </row>
    <row r="442" spans="4:4">
      <c r="D442" s="142"/>
    </row>
    <row r="443" spans="4:4">
      <c r="D443" s="142"/>
    </row>
    <row r="444" spans="4:4">
      <c r="D444" s="142"/>
    </row>
    <row r="445" spans="4:4">
      <c r="D445" s="142"/>
    </row>
    <row r="446" spans="4:4">
      <c r="D446" s="142"/>
    </row>
    <row r="447" spans="4:4">
      <c r="D447" s="142"/>
    </row>
    <row r="448" spans="4:4">
      <c r="D448" s="142"/>
    </row>
    <row r="449" spans="4:4">
      <c r="D449" s="142"/>
    </row>
    <row r="450" spans="4:4">
      <c r="D450" s="142"/>
    </row>
    <row r="451" spans="4:4">
      <c r="D451" s="142"/>
    </row>
    <row r="452" spans="4:4">
      <c r="D452" s="142"/>
    </row>
    <row r="453" spans="4:4">
      <c r="D453" s="142"/>
    </row>
    <row r="454" spans="4:4">
      <c r="D454" s="142"/>
    </row>
    <row r="455" spans="4:4">
      <c r="D455" s="142"/>
    </row>
    <row r="456" spans="4:4">
      <c r="D456" s="142"/>
    </row>
    <row r="457" spans="4:4">
      <c r="D457" s="142"/>
    </row>
    <row r="458" spans="4:4">
      <c r="D458" s="142"/>
    </row>
    <row r="459" spans="4:4">
      <c r="D459" s="142"/>
    </row>
    <row r="460" spans="4:4">
      <c r="D460" s="142"/>
    </row>
    <row r="461" spans="4:4">
      <c r="D461" s="142"/>
    </row>
    <row r="462" spans="4:4">
      <c r="D462" s="142"/>
    </row>
    <row r="463" spans="4:4">
      <c r="D463" s="142"/>
    </row>
    <row r="464" spans="4:4">
      <c r="D464" s="142"/>
    </row>
    <row r="465" spans="4:4">
      <c r="D465" s="142"/>
    </row>
    <row r="466" spans="4:4">
      <c r="D466" s="142"/>
    </row>
    <row r="467" spans="4:4">
      <c r="D467" s="142"/>
    </row>
    <row r="468" spans="4:4">
      <c r="D468" s="142"/>
    </row>
    <row r="469" spans="4:4">
      <c r="D469" s="142"/>
    </row>
    <row r="470" spans="4:4">
      <c r="D470" s="142"/>
    </row>
    <row r="471" spans="4:4">
      <c r="D471" s="142"/>
    </row>
    <row r="472" spans="4:4">
      <c r="D472" s="142"/>
    </row>
    <row r="473" spans="4:4">
      <c r="D473" s="142"/>
    </row>
    <row r="474" spans="4:4">
      <c r="D474" s="142"/>
    </row>
    <row r="475" spans="4:4">
      <c r="D475" s="142"/>
    </row>
    <row r="476" spans="4:4">
      <c r="D476" s="142"/>
    </row>
    <row r="477" spans="4:4">
      <c r="D477" s="142"/>
    </row>
    <row r="478" spans="4:4">
      <c r="D478" s="142"/>
    </row>
    <row r="479" spans="4:4">
      <c r="D479" s="142"/>
    </row>
    <row r="480" spans="4:4">
      <c r="D480" s="142"/>
    </row>
    <row r="481" spans="4:4">
      <c r="D481" s="142"/>
    </row>
    <row r="482" spans="4:4">
      <c r="D482" s="142"/>
    </row>
    <row r="483" spans="4:4">
      <c r="D483" s="142"/>
    </row>
    <row r="484" spans="4:4">
      <c r="D484" s="142"/>
    </row>
    <row r="485" spans="4:4">
      <c r="D485" s="142"/>
    </row>
    <row r="486" spans="4:4">
      <c r="D486" s="142"/>
    </row>
    <row r="487" spans="4:4">
      <c r="D487" s="142"/>
    </row>
    <row r="488" spans="4:4">
      <c r="D488" s="142"/>
    </row>
    <row r="489" spans="4:4">
      <c r="D489" s="142"/>
    </row>
    <row r="490" spans="4:4">
      <c r="D490" s="142"/>
    </row>
    <row r="491" spans="4:4">
      <c r="D491" s="142"/>
    </row>
    <row r="492" spans="4:4">
      <c r="D492" s="142"/>
    </row>
    <row r="493" spans="4:4">
      <c r="D493" s="142"/>
    </row>
    <row r="494" spans="4:4">
      <c r="D494" s="142"/>
    </row>
    <row r="495" spans="4:4">
      <c r="D495" s="142"/>
    </row>
    <row r="496" spans="4:4">
      <c r="D496" s="142"/>
    </row>
    <row r="497" spans="4:4">
      <c r="D497" s="142"/>
    </row>
    <row r="498" spans="4:4">
      <c r="D498" s="142"/>
    </row>
    <row r="499" spans="4:4">
      <c r="D499" s="142"/>
    </row>
    <row r="500" spans="4:4">
      <c r="D500" s="142"/>
    </row>
    <row r="501" spans="4:4">
      <c r="D501" s="142"/>
    </row>
    <row r="502" spans="4:4">
      <c r="D502" s="142"/>
    </row>
    <row r="503" spans="4:4">
      <c r="D503" s="142"/>
    </row>
    <row r="504" spans="4:4">
      <c r="D504" s="142"/>
    </row>
    <row r="505" spans="4:4">
      <c r="D505" s="142"/>
    </row>
    <row r="506" spans="4:4">
      <c r="D506" s="142"/>
    </row>
    <row r="507" spans="4:4">
      <c r="D507" s="142"/>
    </row>
    <row r="508" spans="4:4">
      <c r="D508" s="142"/>
    </row>
    <row r="509" spans="4:4">
      <c r="D509" s="142"/>
    </row>
    <row r="510" spans="4:4">
      <c r="D510" s="142"/>
    </row>
    <row r="511" spans="4:4">
      <c r="D511" s="142"/>
    </row>
    <row r="512" spans="4:4">
      <c r="D512" s="142"/>
    </row>
    <row r="513" spans="4:4">
      <c r="D513" s="142"/>
    </row>
    <row r="514" spans="4:4">
      <c r="D514" s="142"/>
    </row>
    <row r="515" spans="4:4">
      <c r="D515" s="142"/>
    </row>
    <row r="516" spans="4:4">
      <c r="D516" s="142"/>
    </row>
    <row r="517" spans="4:4">
      <c r="D517" s="142"/>
    </row>
    <row r="518" spans="4:4">
      <c r="D518" s="142"/>
    </row>
    <row r="519" spans="4:4">
      <c r="D519" s="142"/>
    </row>
    <row r="520" spans="4:4">
      <c r="D520" s="142"/>
    </row>
    <row r="521" spans="4:4">
      <c r="D521" s="142"/>
    </row>
    <row r="522" spans="4:4">
      <c r="D522" s="142"/>
    </row>
    <row r="523" spans="4:4">
      <c r="D523" s="142"/>
    </row>
    <row r="524" spans="4:4">
      <c r="D524" s="142"/>
    </row>
    <row r="525" spans="4:4">
      <c r="D525" s="142"/>
    </row>
    <row r="526" spans="4:4">
      <c r="D526" s="142"/>
    </row>
    <row r="527" spans="4:4">
      <c r="D527" s="142"/>
    </row>
    <row r="528" spans="4:4">
      <c r="D528" s="142"/>
    </row>
    <row r="529" spans="4:4">
      <c r="D529" s="142"/>
    </row>
    <row r="530" spans="4:4">
      <c r="D530" s="142"/>
    </row>
    <row r="531" spans="4:4">
      <c r="D531" s="142"/>
    </row>
    <row r="532" spans="4:4">
      <c r="D532" s="142"/>
    </row>
    <row r="533" spans="4:4">
      <c r="D533" s="142"/>
    </row>
    <row r="534" spans="4:4">
      <c r="D534" s="142"/>
    </row>
    <row r="535" spans="4:4">
      <c r="D535" s="142"/>
    </row>
    <row r="536" spans="4:4">
      <c r="D536" s="142"/>
    </row>
    <row r="537" spans="4:4">
      <c r="D537" s="142"/>
    </row>
    <row r="538" spans="4:4">
      <c r="D538" s="142"/>
    </row>
    <row r="539" spans="4:4">
      <c r="D539" s="142"/>
    </row>
    <row r="540" spans="4:4">
      <c r="D540" s="142"/>
    </row>
    <row r="541" spans="4:4">
      <c r="D541" s="142"/>
    </row>
    <row r="542" spans="4:4">
      <c r="D542" s="142"/>
    </row>
    <row r="543" spans="4:4">
      <c r="D543" s="142"/>
    </row>
    <row r="544" spans="4:4">
      <c r="D544" s="142"/>
    </row>
    <row r="545" spans="4:4">
      <c r="D545" s="142"/>
    </row>
    <row r="546" spans="4:4">
      <c r="D546" s="142"/>
    </row>
    <row r="547" spans="4:4">
      <c r="D547" s="142"/>
    </row>
    <row r="548" spans="4:4">
      <c r="D548" s="142"/>
    </row>
    <row r="549" spans="4:4">
      <c r="D549" s="142"/>
    </row>
    <row r="550" spans="4:4">
      <c r="D550" s="142"/>
    </row>
    <row r="551" spans="4:4">
      <c r="D551" s="142"/>
    </row>
    <row r="552" spans="4:4">
      <c r="D552" s="142"/>
    </row>
    <row r="553" spans="4:4">
      <c r="D553" s="142"/>
    </row>
    <row r="554" spans="4:4">
      <c r="D554" s="142"/>
    </row>
    <row r="555" spans="4:4">
      <c r="D555" s="142"/>
    </row>
    <row r="556" spans="4:4">
      <c r="D556" s="142"/>
    </row>
    <row r="557" spans="4:4">
      <c r="D557" s="142"/>
    </row>
    <row r="558" spans="4:4">
      <c r="D558" s="142"/>
    </row>
    <row r="559" spans="4:4">
      <c r="D559" s="142"/>
    </row>
    <row r="560" spans="4:4">
      <c r="D560" s="142"/>
    </row>
    <row r="561" spans="4:4">
      <c r="D561" s="142"/>
    </row>
    <row r="562" spans="4:4">
      <c r="D562" s="142"/>
    </row>
    <row r="563" spans="4:4">
      <c r="D563" s="142"/>
    </row>
    <row r="564" spans="4:4">
      <c r="D564" s="142"/>
    </row>
    <row r="565" spans="4:4">
      <c r="D565" s="142"/>
    </row>
    <row r="566" spans="4:4">
      <c r="D566" s="142"/>
    </row>
    <row r="567" spans="4:4">
      <c r="D567" s="142"/>
    </row>
    <row r="568" spans="4:4">
      <c r="D568" s="142"/>
    </row>
    <row r="569" spans="4:4">
      <c r="D569" s="142"/>
    </row>
    <row r="570" spans="4:4">
      <c r="D570" s="142"/>
    </row>
    <row r="571" spans="4:4">
      <c r="D571" s="142"/>
    </row>
    <row r="572" spans="4:4">
      <c r="D572" s="142"/>
    </row>
    <row r="573" spans="4:4">
      <c r="D573" s="142"/>
    </row>
    <row r="574" spans="4:4">
      <c r="D574" s="142"/>
    </row>
    <row r="575" spans="4:4">
      <c r="D575" s="142"/>
    </row>
    <row r="576" spans="4:4">
      <c r="D576" s="142"/>
    </row>
    <row r="577" spans="4:4">
      <c r="D577" s="142"/>
    </row>
    <row r="578" spans="4:4">
      <c r="D578" s="142"/>
    </row>
    <row r="579" spans="4:4">
      <c r="D579" s="142"/>
    </row>
    <row r="580" spans="4:4">
      <c r="D580" s="142"/>
    </row>
    <row r="581" spans="4:4">
      <c r="D581" s="142"/>
    </row>
    <row r="582" spans="4:4">
      <c r="D582" s="142"/>
    </row>
    <row r="583" spans="4:4">
      <c r="D583" s="142"/>
    </row>
    <row r="584" spans="4:4">
      <c r="D584" s="142"/>
    </row>
    <row r="585" spans="4:4">
      <c r="D585" s="142"/>
    </row>
    <row r="586" spans="4:4">
      <c r="D586" s="142"/>
    </row>
    <row r="587" spans="4:4">
      <c r="D587" s="142"/>
    </row>
    <row r="588" spans="4:4">
      <c r="D588" s="142"/>
    </row>
    <row r="589" spans="4:4">
      <c r="D589" s="142"/>
    </row>
    <row r="590" spans="4:4">
      <c r="D590" s="142"/>
    </row>
    <row r="591" spans="4:4">
      <c r="D591" s="142"/>
    </row>
    <row r="592" spans="4:4">
      <c r="D592" s="142"/>
    </row>
    <row r="593" spans="4:4">
      <c r="D593" s="142"/>
    </row>
    <row r="594" spans="4:4">
      <c r="D594" s="142"/>
    </row>
    <row r="595" spans="4:4">
      <c r="D595" s="142"/>
    </row>
    <row r="596" spans="4:4">
      <c r="D596" s="142"/>
    </row>
    <row r="597" spans="4:4">
      <c r="D597" s="142"/>
    </row>
    <row r="598" spans="4:4">
      <c r="D598" s="142"/>
    </row>
    <row r="599" spans="4:4">
      <c r="D599" s="142"/>
    </row>
    <row r="600" spans="4:4">
      <c r="D600" s="142"/>
    </row>
    <row r="601" spans="4:4">
      <c r="D601" s="142"/>
    </row>
    <row r="602" spans="4:4">
      <c r="D602" s="142"/>
    </row>
    <row r="603" spans="4:4">
      <c r="D603" s="142"/>
    </row>
    <row r="604" spans="4:4">
      <c r="D604" s="142"/>
    </row>
    <row r="605" spans="4:4">
      <c r="D605" s="142"/>
    </row>
    <row r="606" spans="4:4">
      <c r="D606" s="142"/>
    </row>
    <row r="607" spans="4:4">
      <c r="D607" s="142"/>
    </row>
    <row r="608" spans="4:4">
      <c r="D608" s="142"/>
    </row>
    <row r="609" spans="4:4">
      <c r="D609" s="142"/>
    </row>
    <row r="610" spans="4:4">
      <c r="D610" s="142"/>
    </row>
    <row r="611" spans="4:4">
      <c r="D611" s="142"/>
    </row>
    <row r="612" spans="4:4">
      <c r="D612" s="142"/>
    </row>
    <row r="613" spans="4:4">
      <c r="D613" s="142"/>
    </row>
    <row r="614" spans="4:4">
      <c r="D614" s="142"/>
    </row>
    <row r="615" spans="4:4">
      <c r="D615" s="142"/>
    </row>
    <row r="616" spans="4:4">
      <c r="D616" s="142"/>
    </row>
    <row r="617" spans="4:4">
      <c r="D617" s="142"/>
    </row>
    <row r="618" spans="4:4">
      <c r="D618" s="142"/>
    </row>
    <row r="619" spans="4:4">
      <c r="D619" s="142"/>
    </row>
    <row r="620" spans="4:4">
      <c r="D620" s="142"/>
    </row>
    <row r="621" spans="4:4">
      <c r="D621" s="142"/>
    </row>
    <row r="622" spans="4:4">
      <c r="D622" s="142"/>
    </row>
    <row r="623" spans="4:4">
      <c r="D623" s="142"/>
    </row>
    <row r="624" spans="4:4">
      <c r="D624" s="142"/>
    </row>
    <row r="625" spans="4:4">
      <c r="D625" s="142"/>
    </row>
    <row r="626" spans="4:4">
      <c r="D626" s="142"/>
    </row>
    <row r="627" spans="4:4">
      <c r="D627" s="142"/>
    </row>
    <row r="628" spans="4:4">
      <c r="D628" s="142"/>
    </row>
    <row r="629" spans="4:4">
      <c r="D629" s="142"/>
    </row>
    <row r="630" spans="4:4">
      <c r="D630" s="142"/>
    </row>
    <row r="631" spans="4:4">
      <c r="D631" s="142"/>
    </row>
    <row r="632" spans="4:4">
      <c r="D632" s="142"/>
    </row>
    <row r="633" spans="4:4">
      <c r="D633" s="142"/>
    </row>
    <row r="634" spans="4:4">
      <c r="D634" s="142"/>
    </row>
    <row r="635" spans="4:4">
      <c r="D635" s="142"/>
    </row>
    <row r="636" spans="4:4">
      <c r="D636" s="142"/>
    </row>
    <row r="637" spans="4:4">
      <c r="D637" s="142"/>
    </row>
    <row r="638" spans="4:4">
      <c r="D638" s="142"/>
    </row>
    <row r="639" spans="4:4">
      <c r="D639" s="142"/>
    </row>
    <row r="640" spans="4:4">
      <c r="D640" s="142"/>
    </row>
    <row r="641" spans="4:4">
      <c r="D641" s="142"/>
    </row>
    <row r="642" spans="4:4">
      <c r="D642" s="142"/>
    </row>
    <row r="643" spans="4:4">
      <c r="D643" s="142"/>
    </row>
    <row r="644" spans="4:4">
      <c r="D644" s="142"/>
    </row>
    <row r="645" spans="4:4">
      <c r="D645" s="142"/>
    </row>
    <row r="646" spans="4:4">
      <c r="D646" s="142"/>
    </row>
    <row r="647" spans="4:4">
      <c r="D647" s="142"/>
    </row>
    <row r="648" spans="4:4">
      <c r="D648" s="142"/>
    </row>
    <row r="649" spans="4:4">
      <c r="D649" s="142"/>
    </row>
    <row r="650" spans="4:4">
      <c r="D650" s="142"/>
    </row>
    <row r="651" spans="4:4">
      <c r="D651" s="142"/>
    </row>
    <row r="652" spans="4:4">
      <c r="D652" s="142"/>
    </row>
    <row r="653" spans="4:4">
      <c r="D653" s="142"/>
    </row>
    <row r="654" spans="4:4">
      <c r="D654" s="142"/>
    </row>
    <row r="655" spans="4:4">
      <c r="D655" s="142"/>
    </row>
    <row r="656" spans="4:4">
      <c r="D656" s="142"/>
    </row>
    <row r="657" spans="4:4">
      <c r="D657" s="142"/>
    </row>
    <row r="658" spans="4:4">
      <c r="D658" s="142"/>
    </row>
    <row r="659" spans="4:4">
      <c r="D659" s="142"/>
    </row>
    <row r="660" spans="4:4">
      <c r="D660" s="142"/>
    </row>
    <row r="661" spans="4:4">
      <c r="D661" s="142"/>
    </row>
    <row r="662" spans="4:4">
      <c r="D662" s="142"/>
    </row>
    <row r="663" spans="4:4">
      <c r="D663" s="142"/>
    </row>
    <row r="664" spans="4:4">
      <c r="D664" s="142"/>
    </row>
    <row r="665" spans="4:4">
      <c r="D665" s="142"/>
    </row>
    <row r="666" spans="4:4">
      <c r="D666" s="142"/>
    </row>
    <row r="667" spans="4:4">
      <c r="D667" s="142"/>
    </row>
    <row r="668" spans="4:4">
      <c r="D668" s="142"/>
    </row>
    <row r="669" spans="4:4">
      <c r="D669" s="142"/>
    </row>
    <row r="670" spans="4:4">
      <c r="D670" s="142"/>
    </row>
    <row r="671" spans="4:4">
      <c r="D671" s="142"/>
    </row>
    <row r="672" spans="4:4">
      <c r="D672" s="142"/>
    </row>
    <row r="673" spans="4:4">
      <c r="D673" s="142"/>
    </row>
    <row r="674" spans="4:4">
      <c r="D674" s="142"/>
    </row>
    <row r="675" spans="4:4">
      <c r="D675" s="142"/>
    </row>
    <row r="676" spans="4:4">
      <c r="D676" s="142"/>
    </row>
    <row r="677" spans="4:4">
      <c r="D677" s="142"/>
    </row>
    <row r="678" spans="4:4">
      <c r="D678" s="142"/>
    </row>
    <row r="679" spans="4:4">
      <c r="D679" s="142"/>
    </row>
    <row r="680" spans="4:4">
      <c r="D680" s="142"/>
    </row>
    <row r="681" spans="4:4">
      <c r="D681" s="142"/>
    </row>
    <row r="682" spans="4:4">
      <c r="D682" s="142"/>
    </row>
    <row r="683" spans="4:4">
      <c r="D683" s="142"/>
    </row>
    <row r="684" spans="4:4">
      <c r="D684" s="142"/>
    </row>
    <row r="685" spans="4:4">
      <c r="D685" s="142"/>
    </row>
    <row r="686" spans="4:4">
      <c r="D686" s="142"/>
    </row>
    <row r="687" spans="4:4">
      <c r="D687" s="142"/>
    </row>
    <row r="688" spans="4:4">
      <c r="D688" s="142"/>
    </row>
    <row r="689" spans="4:4">
      <c r="D689" s="142"/>
    </row>
    <row r="690" spans="4:4">
      <c r="D690" s="142"/>
    </row>
    <row r="691" spans="4:4">
      <c r="D691" s="142"/>
    </row>
    <row r="692" spans="4:4">
      <c r="D692" s="142"/>
    </row>
    <row r="693" spans="4:4">
      <c r="D693" s="142"/>
    </row>
    <row r="694" spans="4:4">
      <c r="D694" s="142"/>
    </row>
    <row r="695" spans="4:4">
      <c r="D695" s="142"/>
    </row>
    <row r="696" spans="4:4">
      <c r="D696" s="142"/>
    </row>
    <row r="697" spans="4:4">
      <c r="D697" s="142"/>
    </row>
    <row r="698" spans="4:4">
      <c r="D698" s="142"/>
    </row>
    <row r="699" spans="4:4">
      <c r="D699" s="142"/>
    </row>
    <row r="700" spans="4:4">
      <c r="D700" s="142"/>
    </row>
    <row r="701" spans="4:4">
      <c r="D701" s="142"/>
    </row>
    <row r="702" spans="4:4">
      <c r="D702" s="142"/>
    </row>
    <row r="703" spans="4:4">
      <c r="D703" s="142"/>
    </row>
    <row r="704" spans="4:4">
      <c r="D704" s="142"/>
    </row>
    <row r="705" spans="4:4">
      <c r="D705" s="142"/>
    </row>
    <row r="706" spans="4:4">
      <c r="D706" s="142"/>
    </row>
    <row r="707" spans="4:4">
      <c r="D707" s="142"/>
    </row>
    <row r="708" spans="4:4">
      <c r="D708" s="142"/>
    </row>
    <row r="709" spans="4:4">
      <c r="D709" s="142"/>
    </row>
    <row r="710" spans="4:4">
      <c r="D710" s="142"/>
    </row>
    <row r="711" spans="4:4">
      <c r="D711" s="142"/>
    </row>
    <row r="712" spans="4:4">
      <c r="D712" s="142"/>
    </row>
    <row r="713" spans="4:4">
      <c r="D713" s="142"/>
    </row>
    <row r="714" spans="4:4">
      <c r="D714" s="142"/>
    </row>
    <row r="715" spans="4:4">
      <c r="D715" s="142"/>
    </row>
    <row r="716" spans="4:4">
      <c r="D716" s="142"/>
    </row>
    <row r="717" spans="4:4">
      <c r="D717" s="142"/>
    </row>
    <row r="718" spans="4:4">
      <c r="D718" s="142"/>
    </row>
    <row r="719" spans="4:4">
      <c r="D719" s="142"/>
    </row>
    <row r="720" spans="4:4">
      <c r="D720" s="142"/>
    </row>
    <row r="721" spans="4:4">
      <c r="D721" s="142"/>
    </row>
    <row r="722" spans="4:4">
      <c r="D722" s="142"/>
    </row>
    <row r="723" spans="4:4">
      <c r="D723" s="142"/>
    </row>
    <row r="724" spans="4:4">
      <c r="D724" s="142"/>
    </row>
    <row r="725" spans="4:4">
      <c r="D725" s="142"/>
    </row>
    <row r="726" spans="4:4">
      <c r="D726" s="142"/>
    </row>
    <row r="727" spans="4:4">
      <c r="D727" s="142"/>
    </row>
    <row r="728" spans="4:4">
      <c r="D728" s="142"/>
    </row>
    <row r="729" spans="4:4">
      <c r="D729" s="142"/>
    </row>
    <row r="730" spans="4:4">
      <c r="D730" s="142"/>
    </row>
    <row r="731" spans="4:4">
      <c r="D731" s="142"/>
    </row>
    <row r="732" spans="4:4">
      <c r="D732" s="142"/>
    </row>
    <row r="733" spans="4:4">
      <c r="D733" s="142"/>
    </row>
    <row r="734" spans="4:4">
      <c r="D734" s="142"/>
    </row>
    <row r="735" spans="4:4">
      <c r="D735" s="142"/>
    </row>
    <row r="736" spans="4:4">
      <c r="D736" s="142"/>
    </row>
    <row r="737" spans="4:4">
      <c r="D737" s="142"/>
    </row>
    <row r="738" spans="4:4">
      <c r="D738" s="142"/>
    </row>
    <row r="739" spans="4:4">
      <c r="D739" s="142"/>
    </row>
    <row r="740" spans="4:4">
      <c r="D740" s="142"/>
    </row>
    <row r="741" spans="4:4">
      <c r="D741" s="142"/>
    </row>
    <row r="742" spans="4:4">
      <c r="D742" s="142"/>
    </row>
    <row r="743" spans="4:4">
      <c r="D743" s="142"/>
    </row>
    <row r="744" spans="4:4">
      <c r="D744" s="142"/>
    </row>
    <row r="745" spans="4:4">
      <c r="D745" s="142"/>
    </row>
    <row r="746" spans="4:4">
      <c r="D746" s="142"/>
    </row>
    <row r="747" spans="4:4">
      <c r="D747" s="142"/>
    </row>
    <row r="748" spans="4:4">
      <c r="D748" s="142"/>
    </row>
    <row r="749" spans="4:4">
      <c r="D749" s="142"/>
    </row>
    <row r="750" spans="4:4">
      <c r="D750" s="142"/>
    </row>
    <row r="751" spans="4:4">
      <c r="D751" s="142"/>
    </row>
    <row r="752" spans="4:4">
      <c r="D752" s="142"/>
    </row>
    <row r="753" spans="4:4">
      <c r="D753" s="142"/>
    </row>
    <row r="754" spans="4:4">
      <c r="D754" s="142"/>
    </row>
    <row r="755" spans="4:4">
      <c r="D755" s="142"/>
    </row>
    <row r="756" spans="4:4">
      <c r="D756" s="142"/>
    </row>
    <row r="757" spans="4:4">
      <c r="D757" s="142"/>
    </row>
    <row r="758" spans="4:4">
      <c r="D758" s="142"/>
    </row>
    <row r="759" spans="4:4">
      <c r="D759" s="142"/>
    </row>
    <row r="760" spans="4:4">
      <c r="D760" s="142"/>
    </row>
    <row r="761" spans="4:4">
      <c r="D761" s="142"/>
    </row>
    <row r="762" spans="4:4">
      <c r="D762" s="142"/>
    </row>
    <row r="763" spans="4:4">
      <c r="D763" s="142"/>
    </row>
    <row r="764" spans="4:4">
      <c r="D764" s="142"/>
    </row>
    <row r="765" spans="4:4">
      <c r="D765" s="142"/>
    </row>
    <row r="766" spans="4:4">
      <c r="D766" s="142"/>
    </row>
    <row r="767" spans="4:4">
      <c r="D767" s="142"/>
    </row>
    <row r="768" spans="4:4">
      <c r="D768" s="142"/>
    </row>
    <row r="769" spans="4:4">
      <c r="D769" s="142"/>
    </row>
    <row r="770" spans="4:4">
      <c r="D770" s="142"/>
    </row>
    <row r="771" spans="4:4">
      <c r="D771" s="142"/>
    </row>
    <row r="772" spans="4:4">
      <c r="D772" s="142"/>
    </row>
    <row r="773" spans="4:4">
      <c r="D773" s="142"/>
    </row>
    <row r="774" spans="4:4">
      <c r="D774" s="142"/>
    </row>
    <row r="775" spans="4:4">
      <c r="D775" s="142"/>
    </row>
    <row r="776" spans="4:4">
      <c r="D776" s="142"/>
    </row>
    <row r="777" spans="4:4">
      <c r="D777" s="142"/>
    </row>
    <row r="778" spans="4:4">
      <c r="D778" s="142"/>
    </row>
    <row r="779" spans="4:4">
      <c r="D779" s="142"/>
    </row>
    <row r="780" spans="4:4">
      <c r="D780" s="142"/>
    </row>
    <row r="781" spans="4:4">
      <c r="D781" s="142"/>
    </row>
    <row r="782" spans="4:4">
      <c r="D782" s="142"/>
    </row>
    <row r="783" spans="4:4">
      <c r="D783" s="142"/>
    </row>
    <row r="784" spans="4:4">
      <c r="D784" s="142"/>
    </row>
    <row r="785" spans="4:4">
      <c r="D785" s="142"/>
    </row>
    <row r="786" spans="4:4">
      <c r="D786" s="142"/>
    </row>
    <row r="787" spans="4:4">
      <c r="D787" s="142"/>
    </row>
    <row r="788" spans="4:4">
      <c r="D788" s="142"/>
    </row>
    <row r="789" spans="4:4">
      <c r="D789" s="142"/>
    </row>
    <row r="790" spans="4:4">
      <c r="D790" s="142"/>
    </row>
    <row r="791" spans="4:4">
      <c r="D791" s="142"/>
    </row>
    <row r="792" spans="4:4">
      <c r="D792" s="142"/>
    </row>
    <row r="793" spans="4:4">
      <c r="D793" s="142"/>
    </row>
    <row r="794" spans="4:4">
      <c r="D794" s="142"/>
    </row>
    <row r="795" spans="4:4">
      <c r="D795" s="142"/>
    </row>
    <row r="796" spans="4:4">
      <c r="D796" s="142"/>
    </row>
    <row r="797" spans="4:4">
      <c r="D797" s="142"/>
    </row>
    <row r="798" spans="4:4">
      <c r="D798" s="142"/>
    </row>
    <row r="799" spans="4:4">
      <c r="D799" s="142"/>
    </row>
    <row r="800" spans="4:4">
      <c r="D800" s="142"/>
    </row>
    <row r="801" spans="4:4">
      <c r="D801" s="142"/>
    </row>
    <row r="802" spans="4:4">
      <c r="D802" s="142"/>
    </row>
    <row r="803" spans="4:4">
      <c r="D803" s="142"/>
    </row>
    <row r="804" spans="4:4">
      <c r="D804" s="142"/>
    </row>
    <row r="805" spans="4:4">
      <c r="D805" s="142"/>
    </row>
    <row r="806" spans="4:4">
      <c r="D806" s="142"/>
    </row>
    <row r="807" spans="4:4">
      <c r="D807" s="142"/>
    </row>
    <row r="808" spans="4:4">
      <c r="D808" s="142"/>
    </row>
    <row r="809" spans="4:4">
      <c r="D809" s="142"/>
    </row>
    <row r="810" spans="4:4">
      <c r="D810" s="142"/>
    </row>
    <row r="811" spans="4:4">
      <c r="D811" s="142"/>
    </row>
    <row r="812" spans="4:4">
      <c r="D812" s="142"/>
    </row>
    <row r="813" spans="4:4">
      <c r="D813" s="142"/>
    </row>
    <row r="814" spans="4:4">
      <c r="D814" s="142"/>
    </row>
    <row r="815" spans="4:4">
      <c r="D815" s="142"/>
    </row>
    <row r="816" spans="4:4">
      <c r="D816" s="142"/>
    </row>
    <row r="817" spans="4:4">
      <c r="D817" s="142"/>
    </row>
    <row r="818" spans="4:4">
      <c r="D818" s="142"/>
    </row>
    <row r="819" spans="4:4">
      <c r="D819" s="142"/>
    </row>
    <row r="820" spans="4:4">
      <c r="D820" s="142"/>
    </row>
    <row r="821" spans="4:4">
      <c r="D821" s="142"/>
    </row>
    <row r="822" spans="4:4">
      <c r="D822" s="142"/>
    </row>
    <row r="823" spans="4:4">
      <c r="D823" s="142"/>
    </row>
    <row r="824" spans="4:4">
      <c r="D824" s="142"/>
    </row>
    <row r="825" spans="4:4">
      <c r="D825" s="142"/>
    </row>
    <row r="826" spans="4:4">
      <c r="D826" s="142"/>
    </row>
    <row r="827" spans="4:4">
      <c r="D827" s="142"/>
    </row>
    <row r="828" spans="4:4">
      <c r="D828" s="142"/>
    </row>
    <row r="829" spans="4:4">
      <c r="D829" s="142"/>
    </row>
    <row r="830" spans="4:4">
      <c r="D830" s="142"/>
    </row>
    <row r="831" spans="4:4">
      <c r="D831" s="142"/>
    </row>
    <row r="832" spans="4:4">
      <c r="D832" s="142"/>
    </row>
    <row r="833" spans="4:4">
      <c r="D833" s="142"/>
    </row>
    <row r="834" spans="4:4">
      <c r="D834" s="142"/>
    </row>
    <row r="835" spans="4:4">
      <c r="D835" s="142"/>
    </row>
    <row r="836" spans="4:4">
      <c r="D836" s="142"/>
    </row>
    <row r="837" spans="4:4">
      <c r="D837" s="142"/>
    </row>
    <row r="838" spans="4:4">
      <c r="D838" s="142"/>
    </row>
    <row r="839" spans="4:4">
      <c r="D839" s="142"/>
    </row>
    <row r="840" spans="4:4">
      <c r="D840" s="142"/>
    </row>
    <row r="841" spans="4:4">
      <c r="D841" s="142"/>
    </row>
    <row r="842" spans="4:4">
      <c r="D842" s="142"/>
    </row>
    <row r="843" spans="4:4">
      <c r="D843" s="142"/>
    </row>
    <row r="844" spans="4:4">
      <c r="D844" s="142"/>
    </row>
    <row r="845" spans="4:4">
      <c r="D845" s="142"/>
    </row>
    <row r="846" spans="4:4">
      <c r="D846" s="142"/>
    </row>
    <row r="847" spans="4:4">
      <c r="D847" s="142"/>
    </row>
    <row r="848" spans="4:4">
      <c r="D848" s="142"/>
    </row>
    <row r="849" spans="4:4">
      <c r="D849" s="142"/>
    </row>
    <row r="850" spans="4:4">
      <c r="D850" s="142"/>
    </row>
    <row r="851" spans="4:4">
      <c r="D851" s="142"/>
    </row>
    <row r="852" spans="4:4">
      <c r="D852" s="142"/>
    </row>
    <row r="853" spans="4:4">
      <c r="D853" s="142"/>
    </row>
    <row r="854" spans="4:4">
      <c r="D854" s="142"/>
    </row>
    <row r="855" spans="4:4">
      <c r="D855" s="142"/>
    </row>
    <row r="856" spans="4:4">
      <c r="D856" s="142"/>
    </row>
    <row r="857" spans="4:4">
      <c r="D857" s="142"/>
    </row>
    <row r="858" spans="4:4">
      <c r="D858" s="142"/>
    </row>
    <row r="859" spans="4:4">
      <c r="D859" s="142"/>
    </row>
    <row r="860" spans="4:4">
      <c r="D860" s="142"/>
    </row>
    <row r="861" spans="4:4">
      <c r="D861" s="142"/>
    </row>
    <row r="862" spans="4:4">
      <c r="D862" s="142"/>
    </row>
    <row r="863" spans="4:4">
      <c r="D863" s="142"/>
    </row>
    <row r="864" spans="4:4">
      <c r="D864" s="142"/>
    </row>
    <row r="865" spans="4:4">
      <c r="D865" s="142"/>
    </row>
    <row r="866" spans="4:4">
      <c r="D866" s="142"/>
    </row>
    <row r="867" spans="4:4">
      <c r="D867" s="142"/>
    </row>
    <row r="868" spans="4:4">
      <c r="D868" s="142"/>
    </row>
    <row r="869" spans="4:4">
      <c r="D869" s="142"/>
    </row>
    <row r="870" spans="4:4">
      <c r="D870" s="142"/>
    </row>
    <row r="871" spans="4:4">
      <c r="D871" s="142"/>
    </row>
    <row r="872" spans="4:4">
      <c r="D872" s="142"/>
    </row>
    <row r="873" spans="4:4">
      <c r="D873" s="142"/>
    </row>
    <row r="874" spans="4:4">
      <c r="D874" s="142"/>
    </row>
    <row r="875" spans="4:4">
      <c r="D875" s="142"/>
    </row>
    <row r="876" spans="4:4">
      <c r="D876" s="142"/>
    </row>
    <row r="877" spans="4:4">
      <c r="D877" s="142"/>
    </row>
    <row r="878" spans="4:4">
      <c r="D878" s="142"/>
    </row>
    <row r="879" spans="4:4">
      <c r="D879" s="142"/>
    </row>
    <row r="880" spans="4:4">
      <c r="D880" s="142"/>
    </row>
    <row r="881" spans="4:4">
      <c r="D881" s="142"/>
    </row>
    <row r="882" spans="4:4">
      <c r="D882" s="142"/>
    </row>
    <row r="883" spans="4:4">
      <c r="D883" s="142"/>
    </row>
    <row r="884" spans="4:4">
      <c r="D884" s="142"/>
    </row>
    <row r="885" spans="4:4">
      <c r="D885" s="142"/>
    </row>
    <row r="886" spans="4:4">
      <c r="D886" s="142"/>
    </row>
    <row r="887" spans="4:4">
      <c r="D887" s="142"/>
    </row>
    <row r="888" spans="4:4">
      <c r="D888" s="142"/>
    </row>
    <row r="889" spans="4:4">
      <c r="D889" s="142"/>
    </row>
    <row r="890" spans="4:4">
      <c r="D890" s="142"/>
    </row>
    <row r="891" spans="4:4">
      <c r="D891" s="142"/>
    </row>
    <row r="892" spans="4:4">
      <c r="D892" s="142"/>
    </row>
    <row r="893" spans="4:4">
      <c r="D893" s="142"/>
    </row>
    <row r="894" spans="4:4">
      <c r="D894" s="142"/>
    </row>
    <row r="895" spans="4:4">
      <c r="D895" s="142"/>
    </row>
    <row r="896" spans="4:4">
      <c r="D896" s="142"/>
    </row>
    <row r="897" spans="4:4">
      <c r="D897" s="142"/>
    </row>
    <row r="898" spans="4:4">
      <c r="D898" s="142"/>
    </row>
    <row r="899" spans="4:4">
      <c r="D899" s="142"/>
    </row>
    <row r="900" spans="4:4">
      <c r="D900" s="142"/>
    </row>
    <row r="901" spans="4:4">
      <c r="D901" s="142"/>
    </row>
    <row r="902" spans="4:4">
      <c r="D902" s="142"/>
    </row>
    <row r="903" spans="4:4">
      <c r="D903" s="142"/>
    </row>
    <row r="904" spans="4:4">
      <c r="D904" s="142"/>
    </row>
    <row r="905" spans="4:4">
      <c r="D905" s="142"/>
    </row>
    <row r="906" spans="4:4">
      <c r="D906" s="142"/>
    </row>
    <row r="907" spans="4:4">
      <c r="D907" s="142"/>
    </row>
    <row r="908" spans="4:4">
      <c r="D908" s="142"/>
    </row>
    <row r="909" spans="4:4">
      <c r="D909" s="142"/>
    </row>
    <row r="910" spans="4:4">
      <c r="D910" s="142"/>
    </row>
    <row r="911" spans="4:4">
      <c r="D911" s="142"/>
    </row>
    <row r="912" spans="4:4">
      <c r="D912" s="142"/>
    </row>
    <row r="913" spans="4:4">
      <c r="D913" s="142"/>
    </row>
    <row r="914" spans="4:4">
      <c r="D914" s="142"/>
    </row>
    <row r="915" spans="4:4">
      <c r="D915" s="142"/>
    </row>
    <row r="916" spans="4:4">
      <c r="D916" s="142"/>
    </row>
    <row r="917" spans="4:4">
      <c r="D917" s="142"/>
    </row>
    <row r="918" spans="4:4">
      <c r="D918" s="142"/>
    </row>
    <row r="919" spans="4:4">
      <c r="D919" s="142"/>
    </row>
    <row r="920" spans="4:4">
      <c r="D920" s="142"/>
    </row>
    <row r="921" spans="4:4">
      <c r="D921" s="142"/>
    </row>
    <row r="922" spans="4:4">
      <c r="D922" s="142"/>
    </row>
    <row r="923" spans="4:4">
      <c r="D923" s="142"/>
    </row>
    <row r="924" spans="4:4">
      <c r="D924" s="142"/>
    </row>
    <row r="925" spans="4:4">
      <c r="D925" s="142"/>
    </row>
    <row r="926" spans="4:4">
      <c r="D926" s="142"/>
    </row>
    <row r="927" spans="4:4">
      <c r="D927" s="142"/>
    </row>
    <row r="928" spans="4:4">
      <c r="D928" s="142"/>
    </row>
    <row r="929" spans="4:4">
      <c r="D929" s="142"/>
    </row>
    <row r="930" spans="4:4">
      <c r="D930" s="142"/>
    </row>
    <row r="931" spans="4:4">
      <c r="D931" s="142"/>
    </row>
    <row r="932" spans="4:4">
      <c r="D932" s="142"/>
    </row>
    <row r="933" spans="4:4">
      <c r="D933" s="142"/>
    </row>
    <row r="934" spans="4:4">
      <c r="D934" s="142"/>
    </row>
    <row r="935" spans="4:4">
      <c r="D935" s="142"/>
    </row>
    <row r="936" spans="4:4">
      <c r="D936" s="142"/>
    </row>
    <row r="937" spans="4:4">
      <c r="D937" s="142"/>
    </row>
    <row r="938" spans="4:4">
      <c r="D938" s="142"/>
    </row>
    <row r="939" spans="4:4">
      <c r="D939" s="142"/>
    </row>
    <row r="940" spans="4:4">
      <c r="D940" s="142"/>
    </row>
    <row r="941" spans="4:4">
      <c r="D941" s="142"/>
    </row>
    <row r="942" spans="4:4">
      <c r="D942" s="142"/>
    </row>
    <row r="943" spans="4:4">
      <c r="D943" s="142"/>
    </row>
    <row r="944" spans="4:4">
      <c r="D944" s="142"/>
    </row>
    <row r="945" spans="4:4">
      <c r="D945" s="142"/>
    </row>
    <row r="946" spans="4:4">
      <c r="D946" s="142"/>
    </row>
    <row r="947" spans="4:4">
      <c r="D947" s="142"/>
    </row>
    <row r="948" spans="4:4">
      <c r="D948" s="142"/>
    </row>
    <row r="949" spans="4:4">
      <c r="D949" s="142"/>
    </row>
    <row r="950" spans="4:4">
      <c r="D950" s="142"/>
    </row>
    <row r="951" spans="4:4">
      <c r="D951" s="142"/>
    </row>
    <row r="952" spans="4:4">
      <c r="D952" s="142"/>
    </row>
    <row r="953" spans="4:4">
      <c r="D953" s="142"/>
    </row>
    <row r="954" spans="4:4">
      <c r="D954" s="142"/>
    </row>
    <row r="955" spans="4:4">
      <c r="D955" s="142"/>
    </row>
    <row r="956" spans="4:4">
      <c r="D956" s="142"/>
    </row>
    <row r="957" spans="4:4">
      <c r="D957" s="142"/>
    </row>
    <row r="958" spans="4:4">
      <c r="D958" s="142"/>
    </row>
    <row r="959" spans="4:4">
      <c r="D959" s="142"/>
    </row>
    <row r="960" spans="4:4">
      <c r="D960" s="142"/>
    </row>
    <row r="961" spans="4:4">
      <c r="D961" s="142"/>
    </row>
    <row r="962" spans="4:4">
      <c r="D962" s="142"/>
    </row>
    <row r="963" spans="4:4">
      <c r="D963" s="142"/>
    </row>
    <row r="964" spans="4:4">
      <c r="D964" s="142"/>
    </row>
    <row r="965" spans="4:4">
      <c r="D965" s="142"/>
    </row>
    <row r="966" spans="4:4">
      <c r="D966" s="142"/>
    </row>
    <row r="967" spans="4:4">
      <c r="D967" s="142"/>
    </row>
    <row r="968" spans="4:4">
      <c r="D968" s="142"/>
    </row>
    <row r="969" spans="4:4">
      <c r="D969" s="142"/>
    </row>
    <row r="970" spans="4:4">
      <c r="D970" s="142"/>
    </row>
    <row r="971" spans="4:4">
      <c r="D971" s="142"/>
    </row>
    <row r="972" spans="4:4">
      <c r="D972" s="142"/>
    </row>
    <row r="973" spans="4:4">
      <c r="D973" s="142"/>
    </row>
    <row r="974" spans="4:4">
      <c r="D974" s="142"/>
    </row>
    <row r="975" spans="4:4">
      <c r="D975" s="142"/>
    </row>
    <row r="976" spans="4:4">
      <c r="D976" s="142"/>
    </row>
    <row r="977" spans="4:4">
      <c r="D977" s="142"/>
    </row>
    <row r="978" spans="4:4">
      <c r="D978" s="142"/>
    </row>
    <row r="979" spans="4:4">
      <c r="D979" s="142"/>
    </row>
    <row r="980" spans="4:4">
      <c r="D980" s="142"/>
    </row>
    <row r="981" spans="4:4">
      <c r="D981" s="142"/>
    </row>
    <row r="982" spans="4:4">
      <c r="D982" s="142"/>
    </row>
    <row r="983" spans="4:4">
      <c r="D983" s="142"/>
    </row>
    <row r="984" spans="4:4">
      <c r="D984" s="142"/>
    </row>
    <row r="985" spans="4:4">
      <c r="D985" s="142"/>
    </row>
    <row r="986" spans="4:4">
      <c r="D986" s="142"/>
    </row>
    <row r="987" spans="4:4">
      <c r="D987" s="142"/>
    </row>
    <row r="988" spans="4:4">
      <c r="D988" s="142"/>
    </row>
    <row r="989" spans="4:4">
      <c r="D989" s="142"/>
    </row>
    <row r="990" spans="4:4">
      <c r="D990" s="142"/>
    </row>
    <row r="991" spans="4:4">
      <c r="D991" s="142"/>
    </row>
    <row r="992" spans="4:4">
      <c r="D992" s="142"/>
    </row>
    <row r="993" spans="4:4">
      <c r="D993" s="142"/>
    </row>
    <row r="994" spans="4:4">
      <c r="D994" s="142"/>
    </row>
    <row r="995" spans="4:4">
      <c r="D995" s="142"/>
    </row>
    <row r="996" spans="4:4">
      <c r="D996" s="142"/>
    </row>
    <row r="997" spans="4:4">
      <c r="D997" s="142"/>
    </row>
    <row r="998" spans="4:4">
      <c r="D998" s="142"/>
    </row>
    <row r="999" spans="4:4">
      <c r="D999" s="142"/>
    </row>
    <row r="1000" spans="4:4">
      <c r="D1000" s="142"/>
    </row>
    <row r="1001" spans="4:4">
      <c r="D1001" s="142"/>
    </row>
    <row r="1002" spans="4:4">
      <c r="D1002" s="142"/>
    </row>
    <row r="1003" spans="4:4">
      <c r="D1003" s="142"/>
    </row>
    <row r="1004" spans="4:4">
      <c r="D1004" s="142"/>
    </row>
    <row r="1005" spans="4:4">
      <c r="D1005" s="142"/>
    </row>
    <row r="1006" spans="4:4">
      <c r="D1006" s="142"/>
    </row>
    <row r="1007" spans="4:4">
      <c r="D1007" s="142"/>
    </row>
    <row r="1008" spans="4:4">
      <c r="D1008" s="142"/>
    </row>
    <row r="1009" spans="4:4">
      <c r="D1009" s="142"/>
    </row>
    <row r="1010" spans="4:4">
      <c r="D1010" s="142"/>
    </row>
    <row r="1011" spans="4:4">
      <c r="D1011" s="142"/>
    </row>
    <row r="1012" spans="4:4">
      <c r="D1012" s="142"/>
    </row>
    <row r="1013" spans="4:4">
      <c r="D1013" s="142"/>
    </row>
    <row r="1014" spans="4:4">
      <c r="D1014" s="142"/>
    </row>
    <row r="1015" spans="4:4">
      <c r="D1015" s="142"/>
    </row>
    <row r="1016" spans="4:4">
      <c r="D1016" s="142"/>
    </row>
    <row r="1017" spans="4:4">
      <c r="D1017" s="142"/>
    </row>
    <row r="1018" spans="4:4">
      <c r="D1018" s="142"/>
    </row>
    <row r="1019" spans="4:4">
      <c r="D1019" s="142"/>
    </row>
    <row r="1020" spans="4:4">
      <c r="D1020" s="142"/>
    </row>
    <row r="1021" spans="4:4">
      <c r="D1021" s="142"/>
    </row>
    <row r="1022" spans="4:4">
      <c r="D1022" s="142"/>
    </row>
    <row r="1023" spans="4:4">
      <c r="D1023" s="142"/>
    </row>
    <row r="1024" spans="4:4">
      <c r="D1024" s="142"/>
    </row>
    <row r="1025" spans="4:4">
      <c r="D1025" s="142"/>
    </row>
    <row r="1026" spans="4:4">
      <c r="D1026" s="142"/>
    </row>
    <row r="1027" spans="4:4">
      <c r="D1027" s="142"/>
    </row>
    <row r="1028" spans="4:4">
      <c r="D1028" s="142"/>
    </row>
    <row r="1029" spans="4:4">
      <c r="D1029" s="142"/>
    </row>
    <row r="1030" spans="4:4">
      <c r="D1030" s="142"/>
    </row>
    <row r="1031" spans="4:4">
      <c r="D1031" s="142"/>
    </row>
    <row r="1032" spans="4:4">
      <c r="D1032" s="142"/>
    </row>
    <row r="1033" spans="4:4">
      <c r="D1033" s="142"/>
    </row>
    <row r="1034" spans="4:4">
      <c r="D1034" s="142"/>
    </row>
    <row r="1035" spans="4:4">
      <c r="D1035" s="142"/>
    </row>
    <row r="1036" spans="4:4">
      <c r="D1036" s="142"/>
    </row>
    <row r="1037" spans="4:4">
      <c r="D1037" s="142"/>
    </row>
    <row r="1038" spans="4:4">
      <c r="D1038" s="142"/>
    </row>
    <row r="1039" spans="4:4">
      <c r="D1039" s="142"/>
    </row>
    <row r="1040" spans="4:4">
      <c r="D1040" s="142"/>
    </row>
    <row r="1041" spans="4:4">
      <c r="D1041" s="142"/>
    </row>
    <row r="1042" spans="4:4">
      <c r="D1042" s="142"/>
    </row>
    <row r="1043" spans="4:4">
      <c r="D1043" s="142"/>
    </row>
    <row r="1044" spans="4:4">
      <c r="D1044" s="142"/>
    </row>
    <row r="1045" spans="4:4">
      <c r="D1045" s="142"/>
    </row>
    <row r="1046" spans="4:4">
      <c r="D1046" s="142"/>
    </row>
    <row r="1047" spans="4:4">
      <c r="D1047" s="142"/>
    </row>
    <row r="1048" spans="4:4">
      <c r="D1048" s="142"/>
    </row>
    <row r="1049" spans="4:4">
      <c r="D1049" s="142"/>
    </row>
    <row r="1050" spans="4:4">
      <c r="D1050" s="142"/>
    </row>
    <row r="1051" spans="4:4">
      <c r="D1051" s="142"/>
    </row>
    <row r="1052" spans="4:4">
      <c r="D1052" s="142"/>
    </row>
    <row r="1053" spans="4:4">
      <c r="D1053" s="142"/>
    </row>
    <row r="1054" spans="4:4">
      <c r="D1054" s="142"/>
    </row>
    <row r="1055" spans="4:4">
      <c r="D1055" s="142"/>
    </row>
    <row r="1056" spans="4:4">
      <c r="D1056" s="142"/>
    </row>
    <row r="1057" spans="4:4">
      <c r="D1057" s="142"/>
    </row>
    <row r="1058" spans="4:4">
      <c r="D1058" s="142"/>
    </row>
    <row r="1059" spans="4:4">
      <c r="D1059" s="142"/>
    </row>
    <row r="1060" spans="4:4">
      <c r="D1060" s="142"/>
    </row>
    <row r="1061" spans="4:4">
      <c r="D1061" s="142"/>
    </row>
    <row r="1062" spans="4:4">
      <c r="D1062" s="142"/>
    </row>
    <row r="1063" spans="4:4">
      <c r="D1063" s="142"/>
    </row>
    <row r="1064" spans="4:4">
      <c r="D1064" s="142"/>
    </row>
    <row r="1065" spans="4:4">
      <c r="D1065" s="142"/>
    </row>
    <row r="1066" spans="4:4">
      <c r="D1066" s="142"/>
    </row>
    <row r="1067" spans="4:4">
      <c r="D1067" s="142"/>
    </row>
    <row r="1068" spans="4:4">
      <c r="D1068" s="142"/>
    </row>
    <row r="1069" spans="4:4">
      <c r="D1069" s="142"/>
    </row>
    <row r="1070" spans="4:4">
      <c r="D1070" s="142"/>
    </row>
    <row r="1071" spans="4:4">
      <c r="D1071" s="142"/>
    </row>
    <row r="1072" spans="4:4">
      <c r="D1072" s="142"/>
    </row>
    <row r="1073" spans="4:4">
      <c r="D1073" s="142"/>
    </row>
    <row r="1074" spans="4:4">
      <c r="D1074" s="142"/>
    </row>
    <row r="1075" spans="4:4">
      <c r="D1075" s="142"/>
    </row>
    <row r="1076" spans="4:4">
      <c r="D1076" s="142"/>
    </row>
    <row r="1077" spans="4:4">
      <c r="D1077" s="142"/>
    </row>
    <row r="1078" spans="4:4">
      <c r="D1078" s="142"/>
    </row>
    <row r="1079" spans="4:4">
      <c r="D1079" s="142"/>
    </row>
    <row r="1080" spans="4:4">
      <c r="D1080" s="142"/>
    </row>
    <row r="1081" spans="4:4">
      <c r="D1081" s="142"/>
    </row>
    <row r="1082" spans="4:4">
      <c r="D1082" s="142"/>
    </row>
    <row r="1083" spans="4:4">
      <c r="D1083" s="142"/>
    </row>
    <row r="1084" spans="4:4">
      <c r="D1084" s="142"/>
    </row>
    <row r="1085" spans="4:4">
      <c r="D1085" s="142"/>
    </row>
    <row r="1086" spans="4:4">
      <c r="D1086" s="142"/>
    </row>
    <row r="1087" spans="4:4">
      <c r="D1087" s="142"/>
    </row>
    <row r="1088" spans="4:4">
      <c r="D1088" s="142"/>
    </row>
    <row r="1089" spans="4:4">
      <c r="D1089" s="142"/>
    </row>
    <row r="1090" spans="4:4">
      <c r="D1090" s="142"/>
    </row>
    <row r="1091" spans="4:4">
      <c r="D1091" s="142"/>
    </row>
    <row r="1092" spans="4:4">
      <c r="D1092" s="142"/>
    </row>
    <row r="1093" spans="4:4">
      <c r="D1093" s="142"/>
    </row>
    <row r="1094" spans="4:4">
      <c r="D1094" s="142"/>
    </row>
    <row r="1095" spans="4:4">
      <c r="D1095" s="142"/>
    </row>
    <row r="1096" spans="4:4">
      <c r="D1096" s="142"/>
    </row>
    <row r="1097" spans="4:4">
      <c r="D1097" s="142"/>
    </row>
    <row r="1098" spans="4:4">
      <c r="D1098" s="142"/>
    </row>
    <row r="1099" spans="4:4">
      <c r="D1099" s="142"/>
    </row>
    <row r="1100" spans="4:4">
      <c r="D1100" s="142"/>
    </row>
    <row r="1101" spans="4:4">
      <c r="D1101" s="142"/>
    </row>
    <row r="1102" spans="4:4">
      <c r="D1102" s="142"/>
    </row>
    <row r="1103" spans="4:4">
      <c r="D1103" s="142"/>
    </row>
    <row r="1104" spans="4:4">
      <c r="D1104" s="142"/>
    </row>
    <row r="1105" spans="4:4">
      <c r="D1105" s="142"/>
    </row>
    <row r="1106" spans="4:4">
      <c r="D1106" s="142"/>
    </row>
    <row r="1107" spans="4:4">
      <c r="D1107" s="142"/>
    </row>
    <row r="1108" spans="4:4">
      <c r="D1108" s="142"/>
    </row>
    <row r="1109" spans="4:4">
      <c r="D1109" s="142"/>
    </row>
    <row r="1110" spans="4:4">
      <c r="D1110" s="142"/>
    </row>
    <row r="1111" spans="4:4">
      <c r="D1111" s="142"/>
    </row>
    <row r="1112" spans="4:4">
      <c r="D1112" s="142"/>
    </row>
    <row r="1113" spans="4:4">
      <c r="D1113" s="142"/>
    </row>
    <row r="1114" spans="4:4">
      <c r="D1114" s="142"/>
    </row>
    <row r="1115" spans="4:4">
      <c r="D1115" s="142"/>
    </row>
    <row r="1116" spans="4:4">
      <c r="D1116" s="142"/>
    </row>
    <row r="1117" spans="4:4">
      <c r="D1117" s="142"/>
    </row>
    <row r="1118" spans="4:4">
      <c r="D1118" s="142"/>
    </row>
    <row r="1119" spans="4:4">
      <c r="D1119" s="142"/>
    </row>
    <row r="1120" spans="4:4">
      <c r="D1120" s="142"/>
    </row>
    <row r="1121" spans="4:4">
      <c r="D1121" s="142"/>
    </row>
    <row r="1122" spans="4:4">
      <c r="D1122" s="142"/>
    </row>
    <row r="1123" spans="4:4">
      <c r="D1123" s="142"/>
    </row>
    <row r="1124" spans="4:4">
      <c r="D1124" s="142"/>
    </row>
    <row r="1125" spans="4:4">
      <c r="D1125" s="142"/>
    </row>
    <row r="1126" spans="4:4">
      <c r="D1126" s="142"/>
    </row>
    <row r="1127" spans="4:4">
      <c r="D1127" s="142"/>
    </row>
    <row r="1128" spans="4:4">
      <c r="D1128" s="142"/>
    </row>
    <row r="1129" spans="4:4">
      <c r="D1129" s="142"/>
    </row>
    <row r="1130" spans="4:4">
      <c r="D1130" s="142"/>
    </row>
    <row r="1131" spans="4:4">
      <c r="D1131" s="142"/>
    </row>
    <row r="1132" spans="4:4">
      <c r="D1132" s="142"/>
    </row>
    <row r="1133" spans="4:4">
      <c r="D1133" s="142"/>
    </row>
    <row r="1134" spans="4:4">
      <c r="D1134" s="142"/>
    </row>
    <row r="1135" spans="4:4">
      <c r="D1135" s="142"/>
    </row>
    <row r="1136" spans="4:4">
      <c r="D1136" s="142"/>
    </row>
    <row r="1137" spans="4:4">
      <c r="D1137" s="142"/>
    </row>
    <row r="1138" spans="4:4">
      <c r="D1138" s="142"/>
    </row>
    <row r="1139" spans="4:4">
      <c r="D1139" s="142"/>
    </row>
    <row r="1140" spans="4:4">
      <c r="D1140" s="142"/>
    </row>
    <row r="1141" spans="4:4">
      <c r="D1141" s="142"/>
    </row>
    <row r="1142" spans="4:4">
      <c r="D1142" s="142"/>
    </row>
    <row r="1143" spans="4:4">
      <c r="D1143" s="142"/>
    </row>
    <row r="1144" spans="4:4">
      <c r="D1144" s="142"/>
    </row>
    <row r="1145" spans="4:4">
      <c r="D1145" s="142"/>
    </row>
    <row r="1146" spans="4:4">
      <c r="D1146" s="142"/>
    </row>
    <row r="1147" spans="4:4">
      <c r="D1147" s="142"/>
    </row>
    <row r="1148" spans="4:4">
      <c r="D1148" s="142"/>
    </row>
    <row r="1149" spans="4:4">
      <c r="D1149" s="142"/>
    </row>
    <row r="1150" spans="4:4">
      <c r="D1150" s="142"/>
    </row>
    <row r="1151" spans="4:4">
      <c r="D1151" s="142"/>
    </row>
    <row r="1152" spans="4:4">
      <c r="D1152" s="142"/>
    </row>
    <row r="1153" spans="4:4">
      <c r="D1153" s="142"/>
    </row>
    <row r="1154" spans="4:4">
      <c r="D1154" s="142"/>
    </row>
    <row r="1155" spans="4:4">
      <c r="D1155" s="142"/>
    </row>
    <row r="1156" spans="4:4">
      <c r="D1156" s="142"/>
    </row>
    <row r="1157" spans="4:4">
      <c r="D1157" s="142"/>
    </row>
    <row r="1158" spans="4:4">
      <c r="D1158" s="142"/>
    </row>
    <row r="1159" spans="4:4">
      <c r="D1159" s="142"/>
    </row>
    <row r="1160" spans="4:4">
      <c r="D1160" s="142"/>
    </row>
    <row r="1161" spans="4:4">
      <c r="D1161" s="142"/>
    </row>
    <row r="1162" spans="4:4">
      <c r="D1162" s="142"/>
    </row>
    <row r="1163" spans="4:4">
      <c r="D1163" s="142"/>
    </row>
    <row r="1164" spans="4:4">
      <c r="D1164" s="142"/>
    </row>
    <row r="1165" spans="4:4">
      <c r="D1165" s="142"/>
    </row>
    <row r="1166" spans="4:4">
      <c r="D1166" s="142"/>
    </row>
    <row r="1167" spans="4:4">
      <c r="D1167" s="142"/>
    </row>
    <row r="1168" spans="4:4">
      <c r="D1168" s="142"/>
    </row>
    <row r="1169" spans="4:4">
      <c r="D1169" s="142"/>
    </row>
    <row r="1170" spans="4:4">
      <c r="D1170" s="142"/>
    </row>
    <row r="1171" spans="4:4">
      <c r="D1171" s="142"/>
    </row>
    <row r="1172" spans="4:4">
      <c r="D1172" s="142"/>
    </row>
    <row r="1173" spans="4:4">
      <c r="D1173" s="142"/>
    </row>
    <row r="1174" spans="4:4">
      <c r="D1174" s="142"/>
    </row>
    <row r="1175" spans="4:4">
      <c r="D1175" s="142"/>
    </row>
    <row r="1176" spans="4:4">
      <c r="D1176" s="142"/>
    </row>
    <row r="1177" spans="4:4">
      <c r="D1177" s="142"/>
    </row>
    <row r="1178" spans="4:4">
      <c r="D1178" s="142"/>
    </row>
    <row r="1179" spans="4:4">
      <c r="D1179" s="142"/>
    </row>
    <row r="1180" spans="4:4">
      <c r="D1180" s="142"/>
    </row>
    <row r="1181" spans="4:4">
      <c r="D1181" s="142"/>
    </row>
    <row r="1182" spans="4:4">
      <c r="D1182" s="142"/>
    </row>
    <row r="1183" spans="4:4">
      <c r="D1183" s="142"/>
    </row>
    <row r="1184" spans="4:4">
      <c r="D1184" s="142"/>
    </row>
    <row r="1185" spans="4:4">
      <c r="D1185" s="142"/>
    </row>
    <row r="1186" spans="4:4">
      <c r="D1186" s="142"/>
    </row>
    <row r="1187" spans="4:4">
      <c r="D1187" s="142"/>
    </row>
    <row r="1188" spans="4:4">
      <c r="D1188" s="142"/>
    </row>
    <row r="1189" spans="4:4">
      <c r="D1189" s="142"/>
    </row>
    <row r="1190" spans="4:4">
      <c r="D1190" s="142"/>
    </row>
    <row r="1191" spans="4:4">
      <c r="D1191" s="142"/>
    </row>
    <row r="1192" spans="4:4">
      <c r="D1192" s="142"/>
    </row>
    <row r="1193" spans="4:4">
      <c r="D1193" s="142"/>
    </row>
    <row r="1194" spans="4:4">
      <c r="D1194" s="142"/>
    </row>
    <row r="1195" spans="4:4">
      <c r="D1195" s="142"/>
    </row>
    <row r="1196" spans="4:4">
      <c r="D1196" s="142"/>
    </row>
    <row r="1197" spans="4:4">
      <c r="D1197" s="142"/>
    </row>
    <row r="1198" spans="4:4">
      <c r="D1198" s="142"/>
    </row>
    <row r="1199" spans="4:4">
      <c r="D1199" s="142"/>
    </row>
    <row r="1200" spans="4:4">
      <c r="D1200" s="142"/>
    </row>
    <row r="1201" spans="4:4">
      <c r="D1201" s="142"/>
    </row>
    <row r="1202" spans="4:4">
      <c r="D1202" s="142"/>
    </row>
    <row r="1203" spans="4:4">
      <c r="D1203" s="142"/>
    </row>
    <row r="1204" spans="4:4">
      <c r="D1204" s="142"/>
    </row>
    <row r="1205" spans="4:4">
      <c r="D1205" s="142"/>
    </row>
    <row r="1206" spans="4:4">
      <c r="D1206" s="142"/>
    </row>
    <row r="1207" spans="4:4">
      <c r="D1207" s="142"/>
    </row>
    <row r="1208" spans="4:4">
      <c r="D1208" s="142"/>
    </row>
    <row r="1209" spans="4:4">
      <c r="D1209" s="142"/>
    </row>
    <row r="1210" spans="4:4">
      <c r="D1210" s="142"/>
    </row>
    <row r="1211" spans="4:4">
      <c r="D1211" s="142"/>
    </row>
    <row r="1212" spans="4:4">
      <c r="D1212" s="142"/>
    </row>
    <row r="1213" spans="4:4">
      <c r="D1213" s="142"/>
    </row>
    <row r="1214" spans="4:4">
      <c r="D1214" s="142"/>
    </row>
    <row r="1215" spans="4:4">
      <c r="D1215" s="142"/>
    </row>
    <row r="1216" spans="4:4">
      <c r="D1216" s="142"/>
    </row>
    <row r="1217" spans="4:4">
      <c r="D1217" s="142"/>
    </row>
    <row r="1218" spans="4:4">
      <c r="D1218" s="142"/>
    </row>
    <row r="1219" spans="4:4">
      <c r="D1219" s="142"/>
    </row>
    <row r="1220" spans="4:4">
      <c r="D1220" s="142"/>
    </row>
    <row r="1221" spans="4:4">
      <c r="D1221" s="142"/>
    </row>
    <row r="1222" spans="4:4">
      <c r="D1222" s="142"/>
    </row>
    <row r="1223" spans="4:4">
      <c r="D1223" s="142"/>
    </row>
    <row r="1224" spans="4:4">
      <c r="D1224" s="142"/>
    </row>
    <row r="1225" spans="4:4">
      <c r="D1225" s="142"/>
    </row>
    <row r="1226" spans="4:4">
      <c r="D1226" s="142"/>
    </row>
    <row r="1227" spans="4:4">
      <c r="D1227" s="142"/>
    </row>
    <row r="1228" spans="4:4">
      <c r="D1228" s="142"/>
    </row>
    <row r="1229" spans="4:4">
      <c r="D1229" s="142"/>
    </row>
    <row r="1230" spans="4:4">
      <c r="D1230" s="142"/>
    </row>
    <row r="1231" spans="4:4">
      <c r="D1231" s="142"/>
    </row>
    <row r="1232" spans="4:4">
      <c r="D1232" s="142"/>
    </row>
    <row r="1233" spans="4:4">
      <c r="D1233" s="142"/>
    </row>
    <row r="1234" spans="4:4">
      <c r="D1234" s="142"/>
    </row>
    <row r="1235" spans="4:4">
      <c r="D1235" s="142"/>
    </row>
    <row r="1236" spans="4:4">
      <c r="D1236" s="142"/>
    </row>
    <row r="1237" spans="4:4">
      <c r="D1237" s="142"/>
    </row>
    <row r="1238" spans="4:4">
      <c r="D1238" s="142"/>
    </row>
    <row r="1239" spans="4:4">
      <c r="D1239" s="142"/>
    </row>
    <row r="1240" spans="4:4">
      <c r="D1240" s="142"/>
    </row>
    <row r="1241" spans="4:4">
      <c r="D1241" s="142"/>
    </row>
    <row r="1242" spans="4:4">
      <c r="D1242" s="142"/>
    </row>
    <row r="1243" spans="4:4">
      <c r="D1243" s="142"/>
    </row>
    <row r="1244" spans="4:4">
      <c r="D1244" s="142"/>
    </row>
    <row r="1245" spans="4:4">
      <c r="D1245" s="142"/>
    </row>
    <row r="1246" spans="4:4">
      <c r="D1246" s="142"/>
    </row>
    <row r="1247" spans="4:4">
      <c r="D1247" s="142"/>
    </row>
    <row r="1248" spans="4:4">
      <c r="D1248" s="142"/>
    </row>
    <row r="1249" spans="4:4">
      <c r="D1249" s="142"/>
    </row>
    <row r="1250" spans="4:4">
      <c r="D1250" s="142"/>
    </row>
    <row r="1251" spans="4:4">
      <c r="D1251" s="142"/>
    </row>
    <row r="1252" spans="4:4">
      <c r="D1252" s="142"/>
    </row>
    <row r="1253" spans="4:4">
      <c r="D1253" s="142"/>
    </row>
    <row r="1254" spans="4:4">
      <c r="D1254" s="142"/>
    </row>
    <row r="1255" spans="4:4">
      <c r="D1255" s="142"/>
    </row>
    <row r="1256" spans="4:4">
      <c r="D1256" s="142"/>
    </row>
    <row r="1257" spans="4:4">
      <c r="D1257" s="142"/>
    </row>
    <row r="1258" spans="4:4">
      <c r="D1258" s="142"/>
    </row>
    <row r="1259" spans="4:4">
      <c r="D1259" s="142"/>
    </row>
    <row r="1260" spans="4:4">
      <c r="D1260" s="142"/>
    </row>
    <row r="1261" spans="4:4">
      <c r="D1261" s="142"/>
    </row>
    <row r="1262" spans="4:4">
      <c r="D1262" s="142"/>
    </row>
    <row r="1263" spans="4:4">
      <c r="D1263" s="142"/>
    </row>
    <row r="1264" spans="4:4">
      <c r="D1264" s="142"/>
    </row>
    <row r="1265" spans="4:4">
      <c r="D1265" s="142"/>
    </row>
    <row r="1266" spans="4:4">
      <c r="D1266" s="142"/>
    </row>
    <row r="1267" spans="4:4">
      <c r="D1267" s="142"/>
    </row>
    <row r="1268" spans="4:4">
      <c r="D1268" s="142"/>
    </row>
    <row r="1269" spans="4:4">
      <c r="D1269" s="142"/>
    </row>
    <row r="1270" spans="4:4">
      <c r="D1270" s="142"/>
    </row>
    <row r="1271" spans="4:4">
      <c r="D1271" s="142"/>
    </row>
    <row r="1272" spans="4:4">
      <c r="D1272" s="142"/>
    </row>
    <row r="1273" spans="4:4">
      <c r="D1273" s="142"/>
    </row>
    <row r="1274" spans="4:4">
      <c r="D1274" s="142"/>
    </row>
    <row r="1275" spans="4:4">
      <c r="D1275" s="142"/>
    </row>
    <row r="1276" spans="4:4">
      <c r="D1276" s="142"/>
    </row>
    <row r="1277" spans="4:4">
      <c r="D1277" s="142"/>
    </row>
    <row r="1278" spans="4:4">
      <c r="D1278" s="142"/>
    </row>
    <row r="1279" spans="4:4">
      <c r="D1279" s="142"/>
    </row>
    <row r="1280" spans="4:4">
      <c r="D1280" s="142"/>
    </row>
    <row r="1281" spans="4:4">
      <c r="D1281" s="142"/>
    </row>
    <row r="1282" spans="4:4">
      <c r="D1282" s="142"/>
    </row>
    <row r="1283" spans="4:4">
      <c r="D1283" s="142"/>
    </row>
    <row r="1284" spans="4:4">
      <c r="D1284" s="142"/>
    </row>
    <row r="1285" spans="4:4">
      <c r="D1285" s="142"/>
    </row>
    <row r="1286" spans="4:4">
      <c r="D1286" s="142"/>
    </row>
    <row r="1287" spans="4:4">
      <c r="D1287" s="142"/>
    </row>
    <row r="1288" spans="4:4">
      <c r="D1288" s="142"/>
    </row>
    <row r="1289" spans="4:4">
      <c r="D1289" s="142"/>
    </row>
    <row r="1290" spans="4:4">
      <c r="D1290" s="142"/>
    </row>
    <row r="1291" spans="4:4">
      <c r="D1291" s="142"/>
    </row>
    <row r="1292" spans="4:4">
      <c r="D1292" s="142"/>
    </row>
    <row r="1293" spans="4:4">
      <c r="D1293" s="142"/>
    </row>
    <row r="1294" spans="4:4">
      <c r="D1294" s="142"/>
    </row>
    <row r="1295" spans="4:4">
      <c r="D1295" s="142"/>
    </row>
    <row r="1296" spans="4:4">
      <c r="D1296" s="142"/>
    </row>
    <row r="1297" spans="4:4">
      <c r="D1297" s="142"/>
    </row>
    <row r="1298" spans="4:4">
      <c r="D1298" s="142"/>
    </row>
    <row r="1299" spans="4:4">
      <c r="D1299" s="142"/>
    </row>
    <row r="1300" spans="4:4">
      <c r="D1300" s="142"/>
    </row>
    <row r="1301" spans="4:4">
      <c r="D1301" s="142"/>
    </row>
    <row r="1302" spans="4:4">
      <c r="D1302" s="142"/>
    </row>
    <row r="1303" spans="4:4">
      <c r="D1303" s="142"/>
    </row>
    <row r="1304" spans="4:4">
      <c r="D1304" s="142"/>
    </row>
    <row r="1305" spans="4:4">
      <c r="D1305" s="142"/>
    </row>
    <row r="1306" spans="4:4">
      <c r="D1306" s="142"/>
    </row>
    <row r="1307" spans="4:4">
      <c r="D1307" s="142"/>
    </row>
    <row r="1308" spans="4:4">
      <c r="D1308" s="142"/>
    </row>
    <row r="1309" spans="4:4">
      <c r="D1309" s="142"/>
    </row>
    <row r="1310" spans="4:4">
      <c r="D1310" s="142"/>
    </row>
    <row r="1311" spans="4:4">
      <c r="D1311" s="142"/>
    </row>
    <row r="1312" spans="4:4">
      <c r="D1312" s="142"/>
    </row>
    <row r="1313" spans="4:4">
      <c r="D1313" s="142"/>
    </row>
    <row r="1314" spans="4:4">
      <c r="D1314" s="142"/>
    </row>
    <row r="1315" spans="4:4">
      <c r="D1315" s="142"/>
    </row>
    <row r="1316" spans="4:4">
      <c r="D1316" s="142"/>
    </row>
    <row r="1317" spans="4:4">
      <c r="D1317" s="142"/>
    </row>
    <row r="1318" spans="4:4">
      <c r="D1318" s="142"/>
    </row>
    <row r="1319" spans="4:4">
      <c r="D1319" s="142"/>
    </row>
    <row r="1320" spans="4:4">
      <c r="D1320" s="142"/>
    </row>
    <row r="1321" spans="4:4">
      <c r="D1321" s="142"/>
    </row>
    <row r="1322" spans="4:4">
      <c r="D1322" s="142"/>
    </row>
    <row r="1323" spans="4:4">
      <c r="D1323" s="142"/>
    </row>
    <row r="1324" spans="4:4">
      <c r="D1324" s="142"/>
    </row>
    <row r="1325" spans="4:4">
      <c r="D1325" s="142"/>
    </row>
    <row r="1326" spans="4:4">
      <c r="D1326" s="142"/>
    </row>
    <row r="1327" spans="4:4">
      <c r="D1327" s="142"/>
    </row>
    <row r="1328" spans="4:4">
      <c r="D1328" s="142"/>
    </row>
    <row r="1329" spans="4:4">
      <c r="D1329" s="142"/>
    </row>
    <row r="1330" spans="4:4">
      <c r="D1330" s="142"/>
    </row>
    <row r="1331" spans="4:4">
      <c r="D1331" s="142"/>
    </row>
    <row r="1332" spans="4:4">
      <c r="D1332" s="142"/>
    </row>
    <row r="1333" spans="4:4">
      <c r="D1333" s="142"/>
    </row>
    <row r="1334" spans="4:4">
      <c r="D1334" s="142"/>
    </row>
    <row r="1335" spans="4:4">
      <c r="D1335" s="142"/>
    </row>
    <row r="1336" spans="4:4">
      <c r="D1336" s="142"/>
    </row>
    <row r="1337" spans="4:4">
      <c r="D1337" s="142"/>
    </row>
    <row r="1338" spans="4:4">
      <c r="D1338" s="142"/>
    </row>
    <row r="1339" spans="4:4">
      <c r="D1339" s="142"/>
    </row>
    <row r="1340" spans="4:4">
      <c r="D1340" s="142"/>
    </row>
    <row r="1341" spans="4:4">
      <c r="D1341" s="142"/>
    </row>
    <row r="1342" spans="4:4">
      <c r="D1342" s="142"/>
    </row>
    <row r="1343" spans="4:4">
      <c r="D1343" s="142"/>
    </row>
    <row r="1344" spans="4:4">
      <c r="D1344" s="142"/>
    </row>
    <row r="1345" spans="4:4">
      <c r="D1345" s="142"/>
    </row>
    <row r="1346" spans="4:4">
      <c r="D1346" s="142"/>
    </row>
    <row r="1347" spans="4:4">
      <c r="D1347" s="142"/>
    </row>
    <row r="1348" spans="4:4">
      <c r="D1348" s="142"/>
    </row>
    <row r="1349" spans="4:4">
      <c r="D1349" s="142"/>
    </row>
    <row r="1350" spans="4:4">
      <c r="D1350" s="142"/>
    </row>
    <row r="1351" spans="4:4">
      <c r="D1351" s="142"/>
    </row>
    <row r="1352" spans="4:4">
      <c r="D1352" s="142"/>
    </row>
    <row r="1353" spans="4:4">
      <c r="D1353" s="142"/>
    </row>
    <row r="1354" spans="4:4">
      <c r="D1354" s="142"/>
    </row>
    <row r="1355" spans="4:4">
      <c r="D1355" s="142"/>
    </row>
    <row r="1356" spans="4:4">
      <c r="D1356" s="142"/>
    </row>
    <row r="1357" spans="4:4">
      <c r="D1357" s="142"/>
    </row>
    <row r="1358" spans="4:4">
      <c r="D1358" s="142"/>
    </row>
    <row r="1359" spans="4:4">
      <c r="D1359" s="142"/>
    </row>
    <row r="1360" spans="4:4">
      <c r="D1360" s="142"/>
    </row>
    <row r="1361" spans="4:4">
      <c r="D1361" s="142"/>
    </row>
    <row r="1362" spans="4:4">
      <c r="D1362" s="142"/>
    </row>
    <row r="1363" spans="4:4">
      <c r="D1363" s="142"/>
    </row>
    <row r="1364" spans="4:4">
      <c r="D1364" s="142"/>
    </row>
    <row r="1365" spans="4:4">
      <c r="D1365" s="142"/>
    </row>
    <row r="1366" spans="4:4">
      <c r="D1366" s="142"/>
    </row>
    <row r="1367" spans="4:4">
      <c r="D1367" s="142"/>
    </row>
    <row r="1368" spans="4:4">
      <c r="D1368" s="142"/>
    </row>
    <row r="1369" spans="4:4">
      <c r="D1369" s="142"/>
    </row>
    <row r="1370" spans="4:4">
      <c r="D1370" s="142"/>
    </row>
    <row r="1371" spans="4:4">
      <c r="D1371" s="142"/>
    </row>
    <row r="1372" spans="4:4">
      <c r="D1372" s="142"/>
    </row>
    <row r="1373" spans="4:4">
      <c r="D1373" s="142"/>
    </row>
    <row r="1374" spans="4:4">
      <c r="D1374" s="142"/>
    </row>
    <row r="1375" spans="4:4">
      <c r="D1375" s="142"/>
    </row>
    <row r="1376" spans="4:4">
      <c r="D1376" s="142"/>
    </row>
    <row r="1377" spans="4:4">
      <c r="D1377" s="142"/>
    </row>
    <row r="1378" spans="4:4">
      <c r="D1378" s="142"/>
    </row>
    <row r="1379" spans="4:4">
      <c r="D1379" s="142"/>
    </row>
    <row r="1380" spans="4:4">
      <c r="D1380" s="142"/>
    </row>
    <row r="1381" spans="4:4">
      <c r="D1381" s="142"/>
    </row>
    <row r="1382" spans="4:4">
      <c r="D1382" s="142"/>
    </row>
    <row r="1383" spans="4:4">
      <c r="D1383" s="142"/>
    </row>
    <row r="1384" spans="4:4">
      <c r="D1384" s="142"/>
    </row>
    <row r="1385" spans="4:4">
      <c r="D1385" s="142"/>
    </row>
    <row r="1386" spans="4:4">
      <c r="D1386" s="142"/>
    </row>
    <row r="1387" spans="4:4">
      <c r="D1387" s="142"/>
    </row>
    <row r="1388" spans="4:4">
      <c r="D1388" s="142"/>
    </row>
    <row r="1389" spans="4:4">
      <c r="D1389" s="142"/>
    </row>
    <row r="1390" spans="4:4">
      <c r="D1390" s="142"/>
    </row>
    <row r="1391" spans="4:4">
      <c r="D1391" s="142"/>
    </row>
    <row r="1392" spans="4:4">
      <c r="D1392" s="142"/>
    </row>
    <row r="1393" spans="4:4">
      <c r="D1393" s="142"/>
    </row>
    <row r="1394" spans="4:4">
      <c r="D1394" s="142"/>
    </row>
    <row r="1395" spans="4:4">
      <c r="D1395" s="142"/>
    </row>
    <row r="1396" spans="4:4">
      <c r="D1396" s="142"/>
    </row>
    <row r="1397" spans="4:4">
      <c r="D1397" s="142"/>
    </row>
    <row r="1398" spans="4:4">
      <c r="D1398" s="142"/>
    </row>
    <row r="1399" spans="4:4">
      <c r="D1399" s="142"/>
    </row>
    <row r="1400" spans="4:4">
      <c r="D1400" s="142"/>
    </row>
    <row r="1401" spans="4:4">
      <c r="D1401" s="142"/>
    </row>
    <row r="1402" spans="4:4">
      <c r="D1402" s="142"/>
    </row>
    <row r="1403" spans="4:4">
      <c r="D1403" s="142"/>
    </row>
    <row r="1404" spans="4:4">
      <c r="D1404" s="142"/>
    </row>
    <row r="1405" spans="4:4">
      <c r="D1405" s="142"/>
    </row>
    <row r="1406" spans="4:4">
      <c r="D1406" s="142"/>
    </row>
    <row r="1407" spans="4:4">
      <c r="D1407" s="142"/>
    </row>
    <row r="1408" spans="4:4">
      <c r="D1408" s="142"/>
    </row>
    <row r="1409" spans="4:4">
      <c r="D1409" s="142"/>
    </row>
    <row r="1410" spans="4:4">
      <c r="D1410" s="142"/>
    </row>
    <row r="1411" spans="4:4">
      <c r="D1411" s="142"/>
    </row>
    <row r="1412" spans="4:4">
      <c r="D1412" s="142"/>
    </row>
    <row r="1413" spans="4:4">
      <c r="D1413" s="142"/>
    </row>
    <row r="1414" spans="4:4">
      <c r="D1414" s="142"/>
    </row>
    <row r="1415" spans="4:4">
      <c r="D1415" s="142"/>
    </row>
    <row r="1416" spans="4:4">
      <c r="D1416" s="142"/>
    </row>
    <row r="1417" spans="4:4">
      <c r="D1417" s="142"/>
    </row>
    <row r="1418" spans="4:4">
      <c r="D1418" s="142"/>
    </row>
    <row r="1419" spans="4:4">
      <c r="D1419" s="142"/>
    </row>
    <row r="1420" spans="4:4">
      <c r="D1420" s="142"/>
    </row>
    <row r="1421" spans="4:4">
      <c r="D1421" s="142"/>
    </row>
    <row r="1422" spans="4:4">
      <c r="D1422" s="142"/>
    </row>
    <row r="1423" spans="4:4">
      <c r="D1423" s="142"/>
    </row>
    <row r="1424" spans="4:4">
      <c r="D1424" s="142"/>
    </row>
    <row r="1425" spans="4:4">
      <c r="D1425" s="142"/>
    </row>
    <row r="1426" spans="4:4">
      <c r="D1426" s="142"/>
    </row>
    <row r="1427" spans="4:4">
      <c r="D1427" s="142"/>
    </row>
    <row r="1428" spans="4:4">
      <c r="D1428" s="142"/>
    </row>
    <row r="1429" spans="4:4">
      <c r="D1429" s="142"/>
    </row>
    <row r="1430" spans="4:4">
      <c r="D1430" s="142"/>
    </row>
    <row r="1431" spans="4:4">
      <c r="D1431" s="142"/>
    </row>
    <row r="1432" spans="4:4">
      <c r="D1432" s="142"/>
    </row>
    <row r="1433" spans="4:4">
      <c r="D1433" s="142"/>
    </row>
    <row r="1434" spans="4:4">
      <c r="D1434" s="142"/>
    </row>
    <row r="1435" spans="4:4">
      <c r="D1435" s="142"/>
    </row>
    <row r="1436" spans="4:4">
      <c r="D1436" s="142"/>
    </row>
    <row r="1437" spans="4:4">
      <c r="D1437" s="142"/>
    </row>
    <row r="1438" spans="4:4">
      <c r="D1438" s="142"/>
    </row>
    <row r="1439" spans="4:4">
      <c r="D1439" s="142"/>
    </row>
    <row r="1440" spans="4:4">
      <c r="D1440" s="142"/>
    </row>
    <row r="1441" spans="4:4">
      <c r="D1441" s="142"/>
    </row>
    <row r="1442" spans="4:4">
      <c r="D1442" s="142"/>
    </row>
    <row r="1443" spans="4:4">
      <c r="D1443" s="142"/>
    </row>
    <row r="1444" spans="4:4">
      <c r="D1444" s="142"/>
    </row>
    <row r="1445" spans="4:4">
      <c r="D1445" s="142"/>
    </row>
    <row r="1446" spans="4:4">
      <c r="D1446" s="142"/>
    </row>
    <row r="1447" spans="4:4">
      <c r="D1447" s="142"/>
    </row>
    <row r="1448" spans="4:4">
      <c r="D1448" s="142"/>
    </row>
    <row r="1449" spans="4:4">
      <c r="D1449" s="142"/>
    </row>
    <row r="1450" spans="4:4">
      <c r="D1450" s="142"/>
    </row>
    <row r="1451" spans="4:4">
      <c r="D1451" s="142"/>
    </row>
    <row r="1452" spans="4:4">
      <c r="D1452" s="142"/>
    </row>
    <row r="1453" spans="4:4">
      <c r="D1453" s="142"/>
    </row>
    <row r="1454" spans="4:4">
      <c r="D1454" s="142"/>
    </row>
    <row r="1455" spans="4:4">
      <c r="D1455" s="142"/>
    </row>
    <row r="1456" spans="4:4">
      <c r="D1456" s="142"/>
    </row>
    <row r="1457" spans="4:4">
      <c r="D1457" s="142"/>
    </row>
    <row r="1458" spans="4:4">
      <c r="D1458" s="142"/>
    </row>
    <row r="1459" spans="4:4">
      <c r="D1459" s="142"/>
    </row>
    <row r="1460" spans="4:4">
      <c r="D1460" s="142"/>
    </row>
    <row r="1461" spans="4:4">
      <c r="D1461" s="142"/>
    </row>
    <row r="1462" spans="4:4">
      <c r="D1462" s="142"/>
    </row>
    <row r="1463" spans="4:4">
      <c r="D1463" s="142"/>
    </row>
    <row r="1464" spans="4:4">
      <c r="D1464" s="142"/>
    </row>
    <row r="1465" spans="4:4">
      <c r="D1465" s="142"/>
    </row>
    <row r="1466" spans="4:4">
      <c r="D1466" s="142"/>
    </row>
    <row r="1467" spans="4:4">
      <c r="D1467" s="142"/>
    </row>
    <row r="1468" spans="4:4">
      <c r="D1468" s="142"/>
    </row>
    <row r="1469" spans="4:4">
      <c r="D1469" s="142"/>
    </row>
    <row r="1470" spans="4:4">
      <c r="D1470" s="142"/>
    </row>
    <row r="1471" spans="4:4">
      <c r="D1471" s="142"/>
    </row>
    <row r="1472" spans="4:4">
      <c r="D1472" s="142"/>
    </row>
    <row r="1473" spans="4:4">
      <c r="D1473" s="142"/>
    </row>
    <row r="1474" spans="4:4">
      <c r="D1474" s="142"/>
    </row>
    <row r="1475" spans="4:4">
      <c r="D1475" s="142"/>
    </row>
    <row r="1476" spans="4:4">
      <c r="D1476" s="142"/>
    </row>
    <row r="1477" spans="4:4">
      <c r="D1477" s="142"/>
    </row>
    <row r="1478" spans="4:4">
      <c r="D1478" s="142"/>
    </row>
    <row r="1479" spans="4:4">
      <c r="D1479" s="142"/>
    </row>
    <row r="1480" spans="4:4">
      <c r="D1480" s="142"/>
    </row>
    <row r="1481" spans="4:4">
      <c r="D1481" s="142"/>
    </row>
    <row r="1482" spans="4:4">
      <c r="D1482" s="142"/>
    </row>
    <row r="1483" spans="4:4">
      <c r="D1483" s="142"/>
    </row>
    <row r="1484" spans="4:4">
      <c r="D1484" s="142"/>
    </row>
    <row r="1485" spans="4:4">
      <c r="D1485" s="142"/>
    </row>
    <row r="1486" spans="4:4">
      <c r="D1486" s="142"/>
    </row>
    <row r="1487" spans="4:4">
      <c r="D1487" s="142"/>
    </row>
    <row r="1488" spans="4:4">
      <c r="D1488" s="142"/>
    </row>
    <row r="1489" spans="4:4">
      <c r="D1489" s="142"/>
    </row>
    <row r="1490" spans="4:4">
      <c r="D1490" s="142"/>
    </row>
    <row r="1491" spans="4:4">
      <c r="D1491" s="142"/>
    </row>
    <row r="1492" spans="4:4">
      <c r="D1492" s="142"/>
    </row>
    <row r="1493" spans="4:4">
      <c r="D1493" s="142"/>
    </row>
    <row r="1494" spans="4:4">
      <c r="D1494" s="142"/>
    </row>
    <row r="1495" spans="4:4">
      <c r="D1495" s="142"/>
    </row>
    <row r="1496" spans="4:4">
      <c r="D1496" s="142"/>
    </row>
    <row r="1497" spans="4:4">
      <c r="D1497" s="142"/>
    </row>
    <row r="1498" spans="4:4">
      <c r="D1498" s="142"/>
    </row>
    <row r="1499" spans="4:4">
      <c r="D1499" s="142"/>
    </row>
    <row r="1500" spans="4:4">
      <c r="D1500" s="142"/>
    </row>
    <row r="1501" spans="4:4">
      <c r="D1501" s="142"/>
    </row>
    <row r="1502" spans="4:4">
      <c r="D1502" s="142"/>
    </row>
    <row r="1503" spans="4:4">
      <c r="D1503" s="142"/>
    </row>
    <row r="1504" spans="4:4">
      <c r="D1504" s="142"/>
    </row>
    <row r="1505" spans="4:4">
      <c r="D1505" s="142"/>
    </row>
    <row r="1506" spans="4:4">
      <c r="D1506" s="142"/>
    </row>
    <row r="1507" spans="4:4">
      <c r="D1507" s="142"/>
    </row>
    <row r="1508" spans="4:4">
      <c r="D1508" s="142"/>
    </row>
    <row r="1509" spans="4:4">
      <c r="D1509" s="142"/>
    </row>
    <row r="1510" spans="4:4">
      <c r="D1510" s="142"/>
    </row>
    <row r="1511" spans="4:4">
      <c r="D1511" s="142"/>
    </row>
    <row r="1512" spans="4:4">
      <c r="D1512" s="142"/>
    </row>
    <row r="1513" spans="4:4">
      <c r="D1513" s="142"/>
    </row>
    <row r="1514" spans="4:4">
      <c r="D1514" s="142"/>
    </row>
    <row r="1515" spans="4:4">
      <c r="D1515" s="142"/>
    </row>
    <row r="1516" spans="4:4">
      <c r="D1516" s="142"/>
    </row>
    <row r="1517" spans="4:4">
      <c r="D1517" s="142"/>
    </row>
    <row r="1518" spans="4:4">
      <c r="D1518" s="142"/>
    </row>
    <row r="1519" spans="4:4">
      <c r="D1519" s="142"/>
    </row>
    <row r="1520" spans="4:4">
      <c r="D1520" s="142"/>
    </row>
    <row r="1521" spans="4:4">
      <c r="D1521" s="142"/>
    </row>
    <row r="1522" spans="4:4">
      <c r="D1522" s="142"/>
    </row>
    <row r="1523" spans="4:4">
      <c r="D1523" s="142"/>
    </row>
    <row r="1524" spans="4:4">
      <c r="D1524" s="142"/>
    </row>
    <row r="1525" spans="4:4">
      <c r="D1525" s="142"/>
    </row>
    <row r="1526" spans="4:4">
      <c r="D1526" s="142"/>
    </row>
    <row r="1527" spans="4:4">
      <c r="D1527" s="142"/>
    </row>
    <row r="1528" spans="4:4">
      <c r="D1528" s="142"/>
    </row>
    <row r="1529" spans="4:4">
      <c r="D1529" s="142"/>
    </row>
    <row r="1530" spans="4:4">
      <c r="D1530" s="142"/>
    </row>
    <row r="1531" spans="4:4">
      <c r="D1531" s="142"/>
    </row>
    <row r="1532" spans="4:4">
      <c r="D1532" s="142"/>
    </row>
    <row r="1533" spans="4:4">
      <c r="D1533" s="142"/>
    </row>
    <row r="1534" spans="4:4">
      <c r="D1534" s="142"/>
    </row>
    <row r="1535" spans="4:4">
      <c r="D1535" s="142"/>
    </row>
    <row r="1536" spans="4:4">
      <c r="D1536" s="142"/>
    </row>
    <row r="1537" spans="4:4">
      <c r="D1537" s="142"/>
    </row>
    <row r="1538" spans="4:4">
      <c r="D1538" s="142"/>
    </row>
    <row r="1539" spans="4:4">
      <c r="D1539" s="142"/>
    </row>
    <row r="1540" spans="4:4">
      <c r="D1540" s="142"/>
    </row>
    <row r="1541" spans="4:4">
      <c r="D1541" s="142"/>
    </row>
    <row r="1542" spans="4:4">
      <c r="D1542" s="142"/>
    </row>
    <row r="1543" spans="4:4">
      <c r="D1543" s="142"/>
    </row>
    <row r="1544" spans="4:4">
      <c r="D1544" s="142"/>
    </row>
    <row r="1545" spans="4:4">
      <c r="D1545" s="142"/>
    </row>
    <row r="1546" spans="4:4">
      <c r="D1546" s="142"/>
    </row>
    <row r="1547" spans="4:4">
      <c r="D1547" s="142"/>
    </row>
    <row r="1548" spans="4:4">
      <c r="D1548" s="142"/>
    </row>
    <row r="1549" spans="4:4">
      <c r="D1549" s="142"/>
    </row>
    <row r="1550" spans="4:4">
      <c r="D1550" s="142"/>
    </row>
    <row r="1551" spans="4:4">
      <c r="D1551" s="142"/>
    </row>
    <row r="1552" spans="4:4">
      <c r="D1552" s="142"/>
    </row>
    <row r="1553" spans="4:4">
      <c r="D1553" s="142"/>
    </row>
    <row r="1554" spans="4:4">
      <c r="D1554" s="142"/>
    </row>
    <row r="1555" spans="4:4">
      <c r="D1555" s="142"/>
    </row>
    <row r="1556" spans="4:4">
      <c r="D1556" s="142"/>
    </row>
    <row r="1557" spans="4:4">
      <c r="D1557" s="142"/>
    </row>
    <row r="1558" spans="4:4">
      <c r="D1558" s="142"/>
    </row>
    <row r="1559" spans="4:4">
      <c r="D1559" s="142"/>
    </row>
    <row r="1560" spans="4:4">
      <c r="D1560" s="142"/>
    </row>
    <row r="1561" spans="4:4">
      <c r="D1561" s="142"/>
    </row>
    <row r="1562" spans="4:4">
      <c r="D1562" s="142"/>
    </row>
    <row r="1563" spans="4:4">
      <c r="D1563" s="142"/>
    </row>
    <row r="1564" spans="4:4">
      <c r="D1564" s="142"/>
    </row>
    <row r="1565" spans="4:4">
      <c r="D1565" s="142"/>
    </row>
    <row r="1566" spans="4:4">
      <c r="D1566" s="142"/>
    </row>
    <row r="1567" spans="4:4">
      <c r="D1567" s="142"/>
    </row>
    <row r="1568" spans="4:4">
      <c r="D1568" s="142"/>
    </row>
    <row r="1569" spans="4:4">
      <c r="D1569" s="142"/>
    </row>
    <row r="1570" spans="4:4">
      <c r="D1570" s="142"/>
    </row>
    <row r="1571" spans="4:4">
      <c r="D1571" s="142"/>
    </row>
    <row r="1572" spans="4:4">
      <c r="D1572" s="142"/>
    </row>
    <row r="1573" spans="4:4">
      <c r="D1573" s="142"/>
    </row>
    <row r="1574" spans="4:4">
      <c r="D1574" s="142"/>
    </row>
    <row r="1575" spans="4:4">
      <c r="D1575" s="142"/>
    </row>
    <row r="1576" spans="4:4">
      <c r="D1576" s="142"/>
    </row>
    <row r="1577" spans="4:4">
      <c r="D1577" s="142"/>
    </row>
    <row r="1578" spans="4:4">
      <c r="D1578" s="142"/>
    </row>
    <row r="1579" spans="4:4">
      <c r="D1579" s="142"/>
    </row>
    <row r="1580" spans="4:4">
      <c r="D1580" s="142"/>
    </row>
    <row r="1581" spans="4:4">
      <c r="D1581" s="142"/>
    </row>
    <row r="1582" spans="4:4">
      <c r="D1582" s="142"/>
    </row>
    <row r="1583" spans="4:4">
      <c r="D1583" s="142"/>
    </row>
    <row r="1584" spans="4:4">
      <c r="D1584" s="142"/>
    </row>
    <row r="1585" spans="4:4">
      <c r="D1585" s="142"/>
    </row>
    <row r="1586" spans="4:4">
      <c r="D1586" s="142"/>
    </row>
    <row r="1587" spans="4:4">
      <c r="D1587" s="142"/>
    </row>
    <row r="1588" spans="4:4">
      <c r="D1588" s="142"/>
    </row>
    <row r="1589" spans="4:4">
      <c r="D1589" s="142"/>
    </row>
    <row r="1590" spans="4:4">
      <c r="D1590" s="142"/>
    </row>
    <row r="1591" spans="4:4">
      <c r="D1591" s="142"/>
    </row>
    <row r="1592" spans="4:4">
      <c r="D1592" s="142"/>
    </row>
    <row r="1593" spans="4:4">
      <c r="D1593" s="142"/>
    </row>
    <row r="1594" spans="4:4">
      <c r="D1594" s="142"/>
    </row>
    <row r="1595" spans="4:4">
      <c r="D1595" s="142"/>
    </row>
    <row r="1596" spans="4:4">
      <c r="D1596" s="142"/>
    </row>
    <row r="1597" spans="4:4">
      <c r="D1597" s="142"/>
    </row>
    <row r="1598" spans="4:4">
      <c r="D1598" s="142"/>
    </row>
    <row r="1599" spans="4:4">
      <c r="D1599" s="142"/>
    </row>
    <row r="1600" spans="4:4">
      <c r="D1600" s="142"/>
    </row>
    <row r="1601" spans="4:4">
      <c r="D1601" s="142"/>
    </row>
    <row r="1602" spans="4:4">
      <c r="D1602" s="142"/>
    </row>
    <row r="1603" spans="4:4">
      <c r="D1603" s="142"/>
    </row>
    <row r="1604" spans="4:4">
      <c r="D1604" s="142"/>
    </row>
    <row r="1605" spans="4:4">
      <c r="D1605" s="142"/>
    </row>
    <row r="1606" spans="4:4">
      <c r="D1606" s="142"/>
    </row>
    <row r="1607" spans="4:4">
      <c r="D1607" s="142"/>
    </row>
    <row r="1608" spans="4:4">
      <c r="D1608" s="142"/>
    </row>
    <row r="1609" spans="4:4">
      <c r="D1609" s="142"/>
    </row>
    <row r="1610" spans="4:4">
      <c r="D1610" s="142"/>
    </row>
    <row r="1611" spans="4:4">
      <c r="D1611" s="142"/>
    </row>
    <row r="1612" spans="4:4">
      <c r="D1612" s="142"/>
    </row>
    <row r="1613" spans="4:4">
      <c r="D1613" s="142"/>
    </row>
    <row r="1614" spans="4:4">
      <c r="D1614" s="142"/>
    </row>
    <row r="1615" spans="4:4">
      <c r="D1615" s="142"/>
    </row>
    <row r="1616" spans="4:4">
      <c r="D1616" s="142"/>
    </row>
    <row r="1617" spans="4:4">
      <c r="D1617" s="142"/>
    </row>
    <row r="1618" spans="4:4">
      <c r="D1618" s="142"/>
    </row>
    <row r="1619" spans="4:4">
      <c r="D1619" s="142"/>
    </row>
    <row r="1620" spans="4:4">
      <c r="D1620" s="142"/>
    </row>
    <row r="1621" spans="4:4">
      <c r="D1621" s="142"/>
    </row>
    <row r="1622" spans="4:4">
      <c r="D1622" s="142"/>
    </row>
    <row r="1623" spans="4:4">
      <c r="D1623" s="142"/>
    </row>
    <row r="1624" spans="4:4">
      <c r="D1624" s="142"/>
    </row>
    <row r="1625" spans="4:4">
      <c r="D1625" s="142"/>
    </row>
    <row r="1626" spans="4:4">
      <c r="D1626" s="142"/>
    </row>
    <row r="1627" spans="4:4">
      <c r="D1627" s="142"/>
    </row>
    <row r="1628" spans="4:4">
      <c r="D1628" s="142"/>
    </row>
    <row r="1629" spans="4:4">
      <c r="D1629" s="142"/>
    </row>
    <row r="1630" spans="4:4">
      <c r="D1630" s="142"/>
    </row>
    <row r="1631" spans="4:4">
      <c r="D1631" s="142"/>
    </row>
    <row r="1632" spans="4:4">
      <c r="D1632" s="142"/>
    </row>
    <row r="1633" spans="4:4">
      <c r="D1633" s="142"/>
    </row>
    <row r="1634" spans="4:4">
      <c r="D1634" s="142"/>
    </row>
    <row r="1635" spans="4:4">
      <c r="D1635" s="142"/>
    </row>
    <row r="1636" spans="4:4">
      <c r="D1636" s="142"/>
    </row>
    <row r="1637" spans="4:4">
      <c r="D1637" s="142"/>
    </row>
    <row r="1638" spans="4:4">
      <c r="D1638" s="142"/>
    </row>
    <row r="1639" spans="4:4">
      <c r="D1639" s="142"/>
    </row>
    <row r="1640" spans="4:4">
      <c r="D1640" s="142"/>
    </row>
    <row r="1641" spans="4:4">
      <c r="D1641" s="142"/>
    </row>
    <row r="1642" spans="4:4">
      <c r="D1642" s="142"/>
    </row>
    <row r="1643" spans="4:4">
      <c r="D1643" s="142"/>
    </row>
    <row r="1644" spans="4:4">
      <c r="D1644" s="142"/>
    </row>
    <row r="1645" spans="4:4">
      <c r="D1645" s="142"/>
    </row>
    <row r="1646" spans="4:4">
      <c r="D1646" s="142"/>
    </row>
    <row r="1647" spans="4:4">
      <c r="D1647" s="142"/>
    </row>
    <row r="1648" spans="4:4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password="ED5C" sheet="1"/>
  <mergeCells count="17">
    <mergeCell ref="C10:G10"/>
    <mergeCell ref="C43:G43"/>
    <mergeCell ref="C57:G57"/>
    <mergeCell ref="C70:G70"/>
    <mergeCell ref="A1:G1"/>
    <mergeCell ref="C2:G2"/>
    <mergeCell ref="C3:G3"/>
    <mergeCell ref="C4:G4"/>
    <mergeCell ref="C144:G144"/>
    <mergeCell ref="C104:G104"/>
    <mergeCell ref="C126:G126"/>
    <mergeCell ref="C139:G139"/>
    <mergeCell ref="C142:G142"/>
    <mergeCell ref="C84:G84"/>
    <mergeCell ref="C87:G87"/>
    <mergeCell ref="C90:G90"/>
    <mergeCell ref="C98:G98"/>
  </mergeCells>
  <phoneticPr fontId="17" type="noConversion"/>
  <pageMargins left="0.59055118110236204" right="0.196850393700787" top="0.984251969" bottom="0.984251969" header="0.4921259845" footer="0.4921259845"/>
  <pageSetup paperSize="9" orientation="landscape" verticalDpi="0" r:id="rId1"/>
  <headerFooter alignWithMargins="0"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32" t="s">
        <v>38</v>
      </c>
    </row>
    <row r="2" spans="1:7" ht="57.75" customHeight="1">
      <c r="A2" s="250" t="s">
        <v>39</v>
      </c>
      <c r="B2" s="250"/>
      <c r="C2" s="250"/>
      <c r="D2" s="250"/>
      <c r="E2" s="250"/>
      <c r="F2" s="250"/>
      <c r="G2" s="250"/>
    </row>
  </sheetData>
  <sheetProtection password="ED5C" sheet="1"/>
  <mergeCells count="1">
    <mergeCell ref="A2:G2"/>
  </mergeCells>
  <phoneticPr fontId="17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Stavba</vt:lpstr>
      <vt:lpstr>VzorPolozky</vt:lpstr>
      <vt:lpstr>01 01 Pol</vt:lpstr>
      <vt:lpstr>Pokyny pro vyplnění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Zdena</dc:creator>
  <cp:lastModifiedBy>Zdena</cp:lastModifiedBy>
  <cp:lastPrinted>2014-02-28T09:52:57Z</cp:lastPrinted>
  <dcterms:created xsi:type="dcterms:W3CDTF">2009-04-08T07:15:50Z</dcterms:created>
  <dcterms:modified xsi:type="dcterms:W3CDTF">2018-08-16T06:16:11Z</dcterms:modified>
</cp:coreProperties>
</file>