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VON - Vedlejší a ostatní ..." sheetId="2" r:id="rId2"/>
    <sheet name="D.1.1-2 - Architektonicko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'VON - Vedlejší a ostatní ...'!$C$85:$K$111</definedName>
    <definedName name="_xlnm.Print_Area" localSheetId="1">'VON - Vedlejší a ostatní ...'!$C$4:$J$39,'VON - Vedlejší a ostatní ...'!$C$45:$J$67,'VON - Vedlejší a ostatní ...'!$C$73:$K$111</definedName>
    <definedName name="_xlnm.Print_Titles" localSheetId="1">'VON - Vedlejší a ostatní ...'!$85:$85</definedName>
    <definedName name="_xlnm._FilterDatabase" localSheetId="2" hidden="1">'D.1.1-2 - Architektonicko...'!$C$91:$K$254</definedName>
    <definedName name="_xlnm.Print_Area" localSheetId="2">'D.1.1-2 - Architektonicko...'!$C$4:$J$39,'D.1.1-2 - Architektonicko...'!$C$45:$J$73,'D.1.1-2 - Architektonicko...'!$C$79:$K$254</definedName>
    <definedName name="_xlnm.Print_Titles" localSheetId="2">'D.1.1-2 - Architektonicko...'!$91:$91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38"/>
  <c r="BH238"/>
  <c r="BG238"/>
  <c r="BF238"/>
  <c r="T238"/>
  <c r="T237"/>
  <c r="T236"/>
  <c r="R238"/>
  <c r="R237"/>
  <c r="R236"/>
  <c r="P238"/>
  <c r="P237"/>
  <c r="P236"/>
  <c r="BK238"/>
  <c r="BK237"/>
  <c r="J237"/>
  <c r="BK236"/>
  <c r="J236"/>
  <c r="J238"/>
  <c r="BE238"/>
  <c r="J72"/>
  <c r="J71"/>
  <c r="BI235"/>
  <c r="BH235"/>
  <c r="BG235"/>
  <c r="BF235"/>
  <c r="T235"/>
  <c r="R235"/>
  <c r="P235"/>
  <c r="BK235"/>
  <c r="J235"/>
  <c r="BE235"/>
  <c r="BI232"/>
  <c r="BH232"/>
  <c r="BG232"/>
  <c r="BF232"/>
  <c r="T232"/>
  <c r="T231"/>
  <c r="R232"/>
  <c r="R231"/>
  <c r="P232"/>
  <c r="P231"/>
  <c r="BK232"/>
  <c r="BK231"/>
  <c r="J231"/>
  <c r="J232"/>
  <c r="BE232"/>
  <c r="J70"/>
  <c r="BI226"/>
  <c r="BH226"/>
  <c r="BG226"/>
  <c r="BF226"/>
  <c r="T226"/>
  <c r="T225"/>
  <c r="R226"/>
  <c r="R225"/>
  <c r="P226"/>
  <c r="P225"/>
  <c r="BK226"/>
  <c r="BK225"/>
  <c r="J225"/>
  <c r="J226"/>
  <c r="BE226"/>
  <c r="J69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8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3"/>
  <c r="BH153"/>
  <c r="BG153"/>
  <c r="BF153"/>
  <c r="T153"/>
  <c r="T152"/>
  <c r="T151"/>
  <c r="R153"/>
  <c r="R152"/>
  <c r="R151"/>
  <c r="P153"/>
  <c r="P152"/>
  <c r="P151"/>
  <c r="BK153"/>
  <c r="BK152"/>
  <c r="J152"/>
  <c r="BK151"/>
  <c r="J151"/>
  <c r="J153"/>
  <c r="BE153"/>
  <c r="J67"/>
  <c r="J66"/>
  <c r="BI150"/>
  <c r="BH150"/>
  <c r="BG150"/>
  <c r="BF150"/>
  <c r="T150"/>
  <c r="T149"/>
  <c r="R150"/>
  <c r="R149"/>
  <c r="P150"/>
  <c r="P149"/>
  <c r="BK150"/>
  <c r="BK149"/>
  <c r="J149"/>
  <c r="J150"/>
  <c r="BE150"/>
  <c r="J65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4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T118"/>
  <c r="R119"/>
  <c r="R118"/>
  <c r="P119"/>
  <c r="P118"/>
  <c r="BK119"/>
  <c r="BK118"/>
  <c r="J118"/>
  <c r="J119"/>
  <c r="BE119"/>
  <c r="J63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T100"/>
  <c r="R101"/>
  <c r="R100"/>
  <c r="P101"/>
  <c r="P100"/>
  <c r="BK101"/>
  <c r="BK100"/>
  <c r="J100"/>
  <c r="J101"/>
  <c r="BE101"/>
  <c r="J62"/>
  <c r="BI97"/>
  <c r="BH97"/>
  <c r="BG97"/>
  <c r="BF97"/>
  <c r="T97"/>
  <c r="R97"/>
  <c r="P97"/>
  <c r="BK97"/>
  <c r="J97"/>
  <c r="BE97"/>
  <c r="BI95"/>
  <c r="F37"/>
  <c i="1" r="BD56"/>
  <c i="3" r="BH95"/>
  <c r="F36"/>
  <c i="1" r="BC56"/>
  <c i="3" r="BG95"/>
  <c r="F35"/>
  <c i="1" r="BB56"/>
  <c i="3" r="BF95"/>
  <c r="J34"/>
  <c i="1" r="AW56"/>
  <c i="3" r="F34"/>
  <c i="1" r="BA56"/>
  <c i="3" r="T95"/>
  <c r="T94"/>
  <c r="T93"/>
  <c r="T92"/>
  <c r="R95"/>
  <c r="R94"/>
  <c r="R93"/>
  <c r="R92"/>
  <c r="P95"/>
  <c r="P94"/>
  <c r="P93"/>
  <c r="P92"/>
  <c i="1" r="AU56"/>
  <c i="3" r="BK95"/>
  <c r="BK94"/>
  <c r="J94"/>
  <c r="BK93"/>
  <c r="J93"/>
  <c r="BK92"/>
  <c r="J92"/>
  <c r="J59"/>
  <c r="J30"/>
  <c i="1" r="AG56"/>
  <c i="3" r="J95"/>
  <c r="BE95"/>
  <c r="J33"/>
  <c i="1" r="AV56"/>
  <c i="3" r="F33"/>
  <c i="1" r="AZ56"/>
  <c i="3" r="J61"/>
  <c r="J60"/>
  <c r="J88"/>
  <c r="F88"/>
  <c r="F86"/>
  <c r="E84"/>
  <c r="J54"/>
  <c r="F54"/>
  <c r="F52"/>
  <c r="E50"/>
  <c r="J39"/>
  <c r="J24"/>
  <c r="E24"/>
  <c r="J89"/>
  <c r="J55"/>
  <c r="J23"/>
  <c r="J18"/>
  <c r="E18"/>
  <c r="F89"/>
  <c r="F55"/>
  <c r="J17"/>
  <c r="J12"/>
  <c r="J86"/>
  <c r="J52"/>
  <c r="E7"/>
  <c r="E82"/>
  <c r="E48"/>
  <c i="2" r="J37"/>
  <c r="J36"/>
  <c i="1" r="AY55"/>
  <c i="2" r="J35"/>
  <c i="1" r="AX55"/>
  <c i="2" r="BI110"/>
  <c r="BH110"/>
  <c r="BG110"/>
  <c r="BF110"/>
  <c r="T110"/>
  <c r="T109"/>
  <c r="R110"/>
  <c r="R109"/>
  <c r="P110"/>
  <c r="P109"/>
  <c r="BK110"/>
  <c r="BK109"/>
  <c r="J109"/>
  <c r="J110"/>
  <c r="BE110"/>
  <c r="J66"/>
  <c r="BI107"/>
  <c r="BH107"/>
  <c r="BG107"/>
  <c r="BF107"/>
  <c r="T107"/>
  <c r="T106"/>
  <c r="R107"/>
  <c r="R106"/>
  <c r="P107"/>
  <c r="P106"/>
  <c r="BK107"/>
  <c r="BK106"/>
  <c r="J106"/>
  <c r="J107"/>
  <c r="BE107"/>
  <c r="J65"/>
  <c r="BI104"/>
  <c r="BH104"/>
  <c r="BG104"/>
  <c r="BF104"/>
  <c r="T104"/>
  <c r="T103"/>
  <c r="R104"/>
  <c r="R103"/>
  <c r="P104"/>
  <c r="P103"/>
  <c r="BK104"/>
  <c r="BK103"/>
  <c r="J103"/>
  <c r="J104"/>
  <c r="BE104"/>
  <c r="J64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3"/>
  <c r="BI96"/>
  <c r="BH96"/>
  <c r="BG96"/>
  <c r="BF96"/>
  <c r="T96"/>
  <c r="T95"/>
  <c r="R96"/>
  <c r="R95"/>
  <c r="P96"/>
  <c r="P95"/>
  <c r="BK96"/>
  <c r="BK95"/>
  <c r="J95"/>
  <c r="J96"/>
  <c r="BE96"/>
  <c r="J62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<sst xmlns="http://schemas.openxmlformats.org/spreadsheetml/2006/main">
  <si>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</si>
  <si>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</si>
  <si>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</si>
  <si>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</si>
  <si>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</si>
  <si>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{739d8987-6884-4ec3-bcac-3a32d3007d85}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</si>
  <si>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</si>
  <si>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</si>
  <si>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</si>
  <si>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</si>
  <si>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</si>
  <si>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</si>
  <si>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</si>
  <si>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</si>
  <si>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N18-194_exp3_R2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</si>
  <si>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</si>
  <si>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</si>
  <si>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Provizorní zabezpečení stropních trámů nad 2.NP a krovu v objektu Národního domu Palackého č.p. 134 FM</t>
  </si>
  <si>
    <t>KSO:</t>
  </si>
  <si>
    <t>CC-CZ:</t>
  </si>
  <si>
    <t>Místo:</t>
  </si>
  <si>
    <t xml:space="preserve"> Palackého č.p. 134 FM</t>
  </si>
  <si>
    <t>Datum:</t>
  </si>
  <si>
    <t>5. 12. 2018</t>
  </si>
  <si>
    <t>Zadavatel:</t>
  </si>
  <si>
    <t>IČ:</t>
  </si>
  <si>
    <t>Statutární město Frýdek Místek</t>
  </si>
  <si>
    <t>DIČ:</t>
  </si>
  <si>
    <t>Uchazeč:</t>
  </si>
  <si>
    <t>Vyplň údaj</t>
  </si>
  <si>
    <t>Projektant:</t>
  </si>
  <si>
    <t>MARPO s.r.o., Ostrava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</si>
  <si>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</si>
  <si>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</si>
  <si>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</si>
  <si>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</si>
  <si>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odkazují._x000d_
S OHLEDEM NA CHARAKTER STAVBY JE SOUPIS PRACÍ SESTAVEN JAKO PROPOČET NÁKLADŮ , KTERÝ SE MŮŽE V PRŮBĚHU REALIZACE STAVBY UPŘESNOVAT . FAKTURACE BUDE PROBÍHAT NA ZÁKLADĚ SKUTEČNĚ ODSOUHLASENÝCH PRACÍ V PRŮBĚHU REALIZACE STAVBY.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</si>
  <si>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</si>
  <si>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</si>
  <si>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</si>
  <si>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</si>
  <si>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</si>
  <si>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</si>
  <si>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</si>
  <si>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</si>
  <si>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</si>
  <si>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</si>
  <si>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</si>
  <si>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</si>
  <si>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</si>
  <si>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</si>
  <si>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</si>
  <si>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</si>
  <si>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</si>
  <si>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</si>
  <si>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</si>
  <si>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</si>
  <si>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</si>
  <si>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</si>
  <si>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</si>
  <si>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</si>
  <si>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</si>
  <si>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</si>
  <si>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</si>
  <si>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</si>
  <si>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</si>
  <si>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</si>
  <si>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</si>
  <si>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</si>
  <si>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</si>
  <si>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</si>
  <si>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</si>
  <si>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</si>
  <si>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</si>
  <si>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</si>
  <si>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</si>
  <si>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</si>
  <si>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</si>
  <si>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STA</t>
  </si>
  <si>
    <t>1</t>
  </si>
  <si>
    <t>{a2a2b2e6-31d7-46c2-827e-fdd9cb896d51}</t>
  </si>
  <si>
    <t>2</t>
  </si>
  <si>
    <t>D.1.1-2</t>
  </si>
  <si>
    <t>Architektonicko-stavební a stavebně konstrukční řešení</t>
  </si>
  <si>
    <t>{281ca0ba-a66e-40e7-a081-a365a1937759}</t>
  </si>
  <si>
    <t>KRYCÍ LIST SOUPISU PRACÍ</t>
  </si>
  <si>
    <t>Objekt:</t>
  </si>
  <si>
    <t>VON - Vedlejší a ostatní náklady stavby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</si>
  <si>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</si>
  <si>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</si>
  <si>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</si>
  <si>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</si>
  <si>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</si>
  <si>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</si>
  <si>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</si>
  <si>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</si>
  <si>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</si>
  <si>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</si>
  <si>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</si>
  <si>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</si>
  <si>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</si>
  <si>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</si>
  <si>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</si>
  <si>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</si>
  <si>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</si>
  <si>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</si>
  <si>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</si>
  <si>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</si>
  <si>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</si>
  <si>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</si>
  <si>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</si>
  <si>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</si>
  <si>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</si>
  <si>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</si>
  <si>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</si>
  <si>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</si>
  <si>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</si>
  <si>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</si>
  <si>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</si>
  <si>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</si>
  <si>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011224000</t>
  </si>
  <si>
    <t xml:space="preserve">Mykologický průzkum a kontrola konstrukcí/obnažených prvků + spolupráce mykologa </t>
  </si>
  <si>
    <t>HZS</t>
  </si>
  <si>
    <t>CS ÚRS 2018 01</t>
  </si>
  <si>
    <t>1024</t>
  </si>
  <si>
    <t>1721152472</t>
  </si>
  <si>
    <t>P</t>
  </si>
  <si>
    <t>Poznámka k položce:_x000d_
-rozsah činnosti dle požadavku PD a situace při provádění díla</t>
  </si>
  <si>
    <t>013244000</t>
  </si>
  <si>
    <t>Dokumentace dílenská pro realizaci stavby</t>
  </si>
  <si>
    <t>kpl.</t>
  </si>
  <si>
    <t>-330688494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</si>
  <si>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</si>
  <si>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3</t>
  </si>
  <si>
    <t>013254000</t>
  </si>
  <si>
    <t>Dokumentace skutečného provedení stavby</t>
  </si>
  <si>
    <t>1717208237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</si>
  <si>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</si>
  <si>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</si>
  <si>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</si>
  <si>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</si>
  <si>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</si>
  <si>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</si>
  <si>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1174438727</t>
  </si>
  <si>
    <t xml:space="preserve">Poznámka k položce:_x000d_
-Zřízení trvalé, dočasné deponie a mezideponie_x000d_
-zřízení příjezdů a přístupů na staveniště_x000d_
-dodržení podmínek pro provádění staveb z hlediska BOZP (vč. označení stavby)_x000d_
-dodržení podmínek - možnosti nakládání s odpady_x000d_
-splnění zvláštních požadavků na provádění stavby, které vyžadují zvláštní bezpečnostní opatření_x000d_
_x000d_
</t>
  </si>
  <si>
    <t>VRN3</t>
  </si>
  <si>
    <t>Zařízení staveniště</t>
  </si>
  <si>
    <t>030001000</t>
  </si>
  <si>
    <t xml:space="preserve">Zařízení staveniště </t>
  </si>
  <si>
    <t>1148419526</t>
  </si>
  <si>
    <t xml:space="preserve">Poznámka k položce:_x000d_
-kancelářské/skladovací/sociální objekty, kompletní vnitrostaveništní rozvody všech potřebných energií vč. jejich poplatků, zajištění podružných měření spotřeby_x000d_
-oplocení ZS_viz příloha "situace zařízení staveniště" - montáž/nájem (po dobu min 6 měšíců) /demontáž _x000d_
</t>
  </si>
  <si>
    <t>6</t>
  </si>
  <si>
    <t>039002000</t>
  </si>
  <si>
    <t>Zrušení zařízení staveniště</t>
  </si>
  <si>
    <t>1747657369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</si>
  <si>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</si>
  <si>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</si>
  <si>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</si>
  <si>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7</t>
  </si>
  <si>
    <t>045002000</t>
  </si>
  <si>
    <t xml:space="preserve">Kompletační a koordinační činnost </t>
  </si>
  <si>
    <t>1081740070</t>
  </si>
  <si>
    <t>Poznámka k položce:_x000d_
-příprava předávací dokumentace dle ZD_x000d_
-ostatní kompletační činnost</t>
  </si>
  <si>
    <t>VRN7</t>
  </si>
  <si>
    <t>Provozní vlivy</t>
  </si>
  <si>
    <t>8</t>
  </si>
  <si>
    <t>071103000</t>
  </si>
  <si>
    <t>Provoz investora</t>
  </si>
  <si>
    <t>2139863449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</si>
  <si>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případná ochrana a zakrytí určených prvků a konstrukcí - ZABEZPEČENÍ PŘED POŠKOZENÍM STAVEBNÍ ČINNOSTÍ)</t>
  </si>
  <si>
    <t>VRN9</t>
  </si>
  <si>
    <t>Ostatní náklady</t>
  </si>
  <si>
    <t>9</t>
  </si>
  <si>
    <t>090001000</t>
  </si>
  <si>
    <t>-1154990168</t>
  </si>
  <si>
    <t xml:space="preserve">Poznámka k položce:_x000d_
V jednotkové ceně zahrnuty náklady :_x000d_
-------------------------------------------------_x000d_
-uvedení všech dotčených ploch, konstrukcí a povrchů do původního, bezvadného stavu_x000d_
</t>
  </si>
  <si>
    <t>D.1.1-2 - Architektonicko-stavební a stavebně konstrukční řešení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</si>
  <si>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 S OHLEDEM NA CHARAKTER STAVBY JE SOUPIS PRACÍ SESTAVEN JAKO PROPOČET NÁKLADŮ , KTERÝ SE MŮŽE V PRŮBĚHU REALIZACE STAVBY UPŘESNOVAT . FAKTURACE BUDE PROBÍHAT NA ZÁKLADĚ SKUTEČNĚ ODSOUHLASENÝCH PRACÍ V PRŮBĚHU REALIZACE STAVBY.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</si>
  <si>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</si>
  <si>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</si>
  <si>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</si>
  <si>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</si>
  <si>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</si>
  <si>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</si>
  <si>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</si>
  <si>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</si>
  <si>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</si>
  <si>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771 - Podlahy a dlažby </t>
  </si>
  <si>
    <t xml:space="preserve">    784 - Dokončovací práce - malby a tapety</t>
  </si>
  <si>
    <t>Ostatní - Ostatní</t>
  </si>
  <si>
    <t xml:space="preserve">    OST1 - Ostatní práce a dodávky</t>
  </si>
  <si>
    <t>HSV</t>
  </si>
  <si>
    <t>Práce a dodávky HSV</t>
  </si>
  <si>
    <t>Vodorovné konstrukce</t>
  </si>
  <si>
    <t>413231231</t>
  </si>
  <si>
    <t xml:space="preserve">Zazdívka zhlaví stropních trámů </t>
  </si>
  <si>
    <t>kus</t>
  </si>
  <si>
    <t>868435588</t>
  </si>
  <si>
    <t>Poznámka k položce:_x000d_
Podmínka dle PD:_x000d_
-kolem zhlaví bude zachována vzduchová mezera min 50 mm</t>
  </si>
  <si>
    <t>451315114</t>
  </si>
  <si>
    <t>Podkladní nebo výplňová vrstva z betonu C 12/15 tl do 100 mm</t>
  </si>
  <si>
    <t>m2</t>
  </si>
  <si>
    <t>1315374292</t>
  </si>
  <si>
    <t>VV</t>
  </si>
  <si>
    <t>"úprava ložné spáry pro osazení příložek na zdivo" 0,1*34</t>
  </si>
  <si>
    <t>Součet</t>
  </si>
  <si>
    <t>Úpravy povrchů, podlahy a osazování výplní</t>
  </si>
  <si>
    <t>611131100</t>
  </si>
  <si>
    <t>Spojovací/podkladní postřik vnitřních stropů nanášený ručně</t>
  </si>
  <si>
    <t>-1694592432</t>
  </si>
  <si>
    <t>"rozsah= předpoklad 50% plochy sanace_bude upřesněno při realizaci stavby" 266,8/2</t>
  </si>
  <si>
    <t>611142012</t>
  </si>
  <si>
    <t>Potažení vnitřních stropů rabicovým pletivem</t>
  </si>
  <si>
    <t>1152070477</t>
  </si>
  <si>
    <t>"rozsah= předpoklad 50% plochy sanace_bude upřesněno při realizaci stavby" 266,8/2*1,1</t>
  </si>
  <si>
    <t>611311141</t>
  </si>
  <si>
    <t>Vápenná omítka štuková dvouvrstvá vnitřních stropů nanášená ručně</t>
  </si>
  <si>
    <t>-1147542665</t>
  </si>
  <si>
    <t>611311191</t>
  </si>
  <si>
    <t>Příplatek k vápenné omítce vnitřních stropů za každých dalších 5 mm tloušťky ručně</t>
  </si>
  <si>
    <t>1145180386</t>
  </si>
  <si>
    <t>133,4*3 'Přepočtené koeficientem množství</t>
  </si>
  <si>
    <t>619991001</t>
  </si>
  <si>
    <t>Zakrytí podlah fólií přilepenou lepící páskou včetně pozdějšího odstranění</t>
  </si>
  <si>
    <t>-1621044920</t>
  </si>
  <si>
    <t>"ochrana stávajících podlah_předpoklad-bude upřesněno při realizaci stavby" 544,0</t>
  </si>
  <si>
    <t>619996115</t>
  </si>
  <si>
    <t>Ochrana stavebních konstrukcí a samostatných prvků včetně pozdějšího odstranění obedněním podlahy</t>
  </si>
  <si>
    <t>-1455759238</t>
  </si>
  <si>
    <t>Ostatní konstrukce a práce, bourání</t>
  </si>
  <si>
    <t>952901111</t>
  </si>
  <si>
    <t xml:space="preserve">Vyčištění budov bytové a občanské výstavby </t>
  </si>
  <si>
    <t>-1452517130</t>
  </si>
  <si>
    <t>10</t>
  </si>
  <si>
    <t>959101R11</t>
  </si>
  <si>
    <t xml:space="preserve">Provizorní plošné  podepření stropů  výdřevou - plocha 5 x 5 m - celkem 2 kusy (vícenásobné použití (demontáž/montáž) dle potřeby a situace při realizaci stavby)  </t>
  </si>
  <si>
    <t>CS VLASTNÍ</t>
  </si>
  <si>
    <t>-618607157</t>
  </si>
  <si>
    <t>11</t>
  </si>
  <si>
    <t>959101R12</t>
  </si>
  <si>
    <t xml:space="preserve">Plošné  lešení v prostoru sálu (demontáž/nájem/montáž) </t>
  </si>
  <si>
    <t>1972595333</t>
  </si>
  <si>
    <t>12</t>
  </si>
  <si>
    <t>965081113</t>
  </si>
  <si>
    <t>Bourání dlažby z půdovek plochy přes 1 m2</t>
  </si>
  <si>
    <t>1414262235</t>
  </si>
  <si>
    <t>Poznámka k položce:_x000d_
V JC zahrnuty náklady na vybourání ložné cementové vrstvy v tl. cca 10 mm.</t>
  </si>
  <si>
    <t>(6+25+29+12+15+25+14+12+25+5)</t>
  </si>
  <si>
    <t>"stavební práce-kontrola zhlaví trámů" (252,0*0,4)</t>
  </si>
  <si>
    <t>13</t>
  </si>
  <si>
    <t>965083112</t>
  </si>
  <si>
    <t>Odstranění násypů pod podlahami mezi trámy tl do 100 mm pl přes 2 m2</t>
  </si>
  <si>
    <t>m3</t>
  </si>
  <si>
    <t>-1024833654</t>
  </si>
  <si>
    <t>"objem prací a dodávek-předpoklad_bude upřesněno při realizaci stavby"</t>
  </si>
  <si>
    <t>(6+25+29+12+15+25+14+12+25+5)*0,1</t>
  </si>
  <si>
    <t>"stavební práce-kontrola zhlaví trámů" (252,0*0,4)*0,1</t>
  </si>
  <si>
    <t>14</t>
  </si>
  <si>
    <t>973022251</t>
  </si>
  <si>
    <t>Vysekání kapes ve zdivu z kamene pl do 0,10 m2 hl do 300 mm</t>
  </si>
  <si>
    <t>-1799705410</t>
  </si>
  <si>
    <t>975073131</t>
  </si>
  <si>
    <t xml:space="preserve">Jednostranné podchycení střešních konstrukcí v do 3,5 m </t>
  </si>
  <si>
    <t>m</t>
  </si>
  <si>
    <t>2054359938</t>
  </si>
  <si>
    <t>"předpoklad-bude upřesněno při realizaci stavby" 35,0</t>
  </si>
  <si>
    <t>16</t>
  </si>
  <si>
    <t>978012191</t>
  </si>
  <si>
    <t>Otlučení (osekání) vnitřní vápenné nebo vápenocementové omítky stropů rákosových v rozsahu do 100 %</t>
  </si>
  <si>
    <t>1736591725</t>
  </si>
  <si>
    <t>997</t>
  </si>
  <si>
    <t>Přesun sutě</t>
  </si>
  <si>
    <t>17</t>
  </si>
  <si>
    <t>997013216</t>
  </si>
  <si>
    <t>Vnitrostaveništní doprava suti a vybouraných hmot ručně</t>
  </si>
  <si>
    <t>t</t>
  </si>
  <si>
    <t>592921862</t>
  </si>
  <si>
    <t>18</t>
  </si>
  <si>
    <t>997013R31</t>
  </si>
  <si>
    <t xml:space="preserve">Poplatek za uložení na skládce (skládkovné) stavebního odpadu bez rozlišení </t>
  </si>
  <si>
    <t>19460087</t>
  </si>
  <si>
    <t>Poznámka k položce:_x000d_
Stavební odpad bez rozlišení.</t>
  </si>
  <si>
    <t>19</t>
  </si>
  <si>
    <t>997321511</t>
  </si>
  <si>
    <t>Vodorovná doprava suti a vybouraných hmot po suchu do 1 km</t>
  </si>
  <si>
    <t>1806806849</t>
  </si>
  <si>
    <t>20</t>
  </si>
  <si>
    <t>997321519</t>
  </si>
  <si>
    <t>Příplatek ZKD 1km vodorovné dopravy suti a vybouraných hmot po suchu</t>
  </si>
  <si>
    <t>-932068080</t>
  </si>
  <si>
    <t>77,916*9 'Přepočtené koeficientem množství</t>
  </si>
  <si>
    <t>997321611</t>
  </si>
  <si>
    <t>Nakládání nebo překládání suti a vybouraných hmot</t>
  </si>
  <si>
    <t>-1105679264</t>
  </si>
  <si>
    <t>998</t>
  </si>
  <si>
    <t>Přesun hmot</t>
  </si>
  <si>
    <t>22</t>
  </si>
  <si>
    <t>998018003</t>
  </si>
  <si>
    <t xml:space="preserve">Přesun hmot ruční </t>
  </si>
  <si>
    <t>1184372826</t>
  </si>
  <si>
    <t>PSV</t>
  </si>
  <si>
    <t>Práce a dodávky PSV</t>
  </si>
  <si>
    <t>713</t>
  </si>
  <si>
    <t>Izolace tepelné</t>
  </si>
  <si>
    <t>23</t>
  </si>
  <si>
    <t>713121111</t>
  </si>
  <si>
    <t>Montáž izolace tepelné podlah volně kladenými rohožemi, pásy, dílci, deskami 1 vrstva</t>
  </si>
  <si>
    <t>-1255181191</t>
  </si>
  <si>
    <t>24</t>
  </si>
  <si>
    <t>M</t>
  </si>
  <si>
    <t>28372305</t>
  </si>
  <si>
    <t>deska EPS 100 pro trvalé zatížení v tlaku (max. 2000 kg/m2) tl 50mm</t>
  </si>
  <si>
    <t>32</t>
  </si>
  <si>
    <t>419728237</t>
  </si>
  <si>
    <t>268,8*1,05 'Přepočtené koeficientem množství</t>
  </si>
  <si>
    <t>25</t>
  </si>
  <si>
    <t>998713203</t>
  </si>
  <si>
    <t xml:space="preserve">Přesun hmot procentní pro izolace tepelné </t>
  </si>
  <si>
    <t>%</t>
  </si>
  <si>
    <t>847608876</t>
  </si>
  <si>
    <t>762</t>
  </si>
  <si>
    <t>Konstrukce tesařské</t>
  </si>
  <si>
    <t>26</t>
  </si>
  <si>
    <t>762083121</t>
  </si>
  <si>
    <t xml:space="preserve">Impregnace řeziva proti dřevokaznému hmyzu, houbám a plísním </t>
  </si>
  <si>
    <t>-908277290</t>
  </si>
  <si>
    <t>27</t>
  </si>
  <si>
    <t>762085113</t>
  </si>
  <si>
    <t>Montáž svorníků nebo šroubů délky přes 450 mm</t>
  </si>
  <si>
    <t>-1615155249</t>
  </si>
  <si>
    <t>"stropní konstrukce" (86,0+34)/2*4</t>
  </si>
  <si>
    <t>"kce krovu" (400,0+50,0)/2*4</t>
  </si>
  <si>
    <t>28</t>
  </si>
  <si>
    <t>31197006</t>
  </si>
  <si>
    <t>tyč závitová Pz M16</t>
  </si>
  <si>
    <t>400978766</t>
  </si>
  <si>
    <t>1140*0,8 'Přepočtené koeficientem množství</t>
  </si>
  <si>
    <t>29</t>
  </si>
  <si>
    <t>31111008</t>
  </si>
  <si>
    <t>matice přesná šestihranná Pz DIN 934-8 M16</t>
  </si>
  <si>
    <t>100 kus</t>
  </si>
  <si>
    <t>-36401646</t>
  </si>
  <si>
    <t>1140*0,02 'Přepočtené koeficientem množství</t>
  </si>
  <si>
    <t>30</t>
  </si>
  <si>
    <t>31121005</t>
  </si>
  <si>
    <t>podložka pod dřevěnou konstrukci D 16mm</t>
  </si>
  <si>
    <t>-962244181</t>
  </si>
  <si>
    <t>31</t>
  </si>
  <si>
    <t>762331812</t>
  </si>
  <si>
    <t>Demontáž vázaných kcí krovů z hranolů průřezové plochy do 224 cm2</t>
  </si>
  <si>
    <t>7911521</t>
  </si>
  <si>
    <t>"předpoklad-bude upřesněno při realizaci stavby" 200,0</t>
  </si>
  <si>
    <t>762331813</t>
  </si>
  <si>
    <t>Demontáž vázaných kcí krovů z hranolů průřezové plochy přes 288 cm2</t>
  </si>
  <si>
    <t>-1561453949</t>
  </si>
  <si>
    <t>"předpoklad-bude upřesněno při realizaci stavby" 25,0</t>
  </si>
  <si>
    <t>33</t>
  </si>
  <si>
    <t>762331814</t>
  </si>
  <si>
    <t>Demontáž vázaných kcí krovů z hranolů průřezové plochy přes 450 cm2</t>
  </si>
  <si>
    <t>-1618492583</t>
  </si>
  <si>
    <t>"předpoklad-bude upřesněno při realizaci stavby" 20,0</t>
  </si>
  <si>
    <t>34</t>
  </si>
  <si>
    <t>762332924</t>
  </si>
  <si>
    <t>Doplnění části střešní vazby z hranolů průřezové plochy přes 450 cm2 včetně materiálu</t>
  </si>
  <si>
    <t>-808722745</t>
  </si>
  <si>
    <t>35</t>
  </si>
  <si>
    <t>762332141</t>
  </si>
  <si>
    <t>Montáž dřevěných kcí krovů nebo stropů pravidelných z hraněného řeziva plochy do 120 cm2 s ocelovými spojkami</t>
  </si>
  <si>
    <t>600339834</t>
  </si>
  <si>
    <t>Poznámka k položce:_x000d_
V jednotkové ceně zahrnuty náklady na montáže přímo souvisejících prvků (viz PD a TZ)</t>
  </si>
  <si>
    <t>"příložky krov včetně souvisejících prvků" 2*((2,5*6)+(5,0*37))</t>
  </si>
  <si>
    <t>36</t>
  </si>
  <si>
    <t>762332144</t>
  </si>
  <si>
    <t>Montáž dřevěných kcí krovů nebo stropů pravidelných z hraněného řeziva plochy do 450 cm2 s ocelovými spojkami</t>
  </si>
  <si>
    <t>-78532955</t>
  </si>
  <si>
    <t>"příložky A1 včetně souvisejících prvků" 2*(2,5+4,0+4,0+4,0+4,0+4,0+2,5+2,5+2,5+4,0+4,0+2,5+2,5)</t>
  </si>
  <si>
    <t>"příložky A2 včetně souvisejících prvků" 2*(4,0+4,0+4,0+2,5+2,5)</t>
  </si>
  <si>
    <t>"příložky krov včetně souvisejících prvků" 2*(5*5)</t>
  </si>
  <si>
    <t>37</t>
  </si>
  <si>
    <t>60511168</t>
  </si>
  <si>
    <t>řezivo jehličnaté hranol jakost I.</t>
  </si>
  <si>
    <t>1885042586</t>
  </si>
  <si>
    <t>"A1" 86*0,12*0,28*1,15</t>
  </si>
  <si>
    <t>"A2" 34*0,14*0,3*1,15</t>
  </si>
  <si>
    <t>"krov" 400,0*0,06*0,15*1,15</t>
  </si>
  <si>
    <t>"krov" 50,0*0,12*0,28*1,15</t>
  </si>
  <si>
    <t>Mezisoučet</t>
  </si>
  <si>
    <t>"související prvky_viz PD a TZ_bude upřesněno v dílenské dokumentaci" 0,2*11,037</t>
  </si>
  <si>
    <t>38</t>
  </si>
  <si>
    <t>762341210</t>
  </si>
  <si>
    <t>Montáž bednění střech rovných a šikmých sklonu do 60° z hrubých prken na sraz</t>
  </si>
  <si>
    <t>447386143</t>
  </si>
  <si>
    <t>39</t>
  </si>
  <si>
    <t>60511011</t>
  </si>
  <si>
    <t>řezivo jehličnaté deskové jakost I _ prkna tl. min 30 mm</t>
  </si>
  <si>
    <t>2029477695</t>
  </si>
  <si>
    <t>20*0,033 'Přepočtené koeficientem množství</t>
  </si>
  <si>
    <t>40</t>
  </si>
  <si>
    <t>762341811</t>
  </si>
  <si>
    <t>Demontáž bednění střech z prken</t>
  </si>
  <si>
    <t>-1761644052</t>
  </si>
  <si>
    <t>41</t>
  </si>
  <si>
    <t>762395000</t>
  </si>
  <si>
    <t>Spojovací prostředky pro montáž krovu, bednění, laťování, světlíky, klíny</t>
  </si>
  <si>
    <t>-881573035</t>
  </si>
  <si>
    <t>42</t>
  </si>
  <si>
    <t>762521104</t>
  </si>
  <si>
    <t>Položení podlahy z hrubých prken na sraz</t>
  </si>
  <si>
    <t>-1251550665</t>
  </si>
  <si>
    <t>43</t>
  </si>
  <si>
    <t>-1246026343</t>
  </si>
  <si>
    <t>268,8*0,033 'Přepočtené koeficientem množství</t>
  </si>
  <si>
    <t>44</t>
  </si>
  <si>
    <t>762522811</t>
  </si>
  <si>
    <t>Demontáž podlah s polštáři z prken tloušťky do 32 mm</t>
  </si>
  <si>
    <t>592892614</t>
  </si>
  <si>
    <t>45</t>
  </si>
  <si>
    <t>762595001</t>
  </si>
  <si>
    <t>Spojovací prostředky pro položení dřevěných podlah a zakrytí kanálů</t>
  </si>
  <si>
    <t>-612580120</t>
  </si>
  <si>
    <t>46</t>
  </si>
  <si>
    <t>762822850</t>
  </si>
  <si>
    <t>Demontáž stropních trámů z hraněného řeziva průřezové plochy přes 540 cm2</t>
  </si>
  <si>
    <t>1722893588</t>
  </si>
  <si>
    <t>"předpoklad-bude upřesněno při realizaci stavby" 30,0</t>
  </si>
  <si>
    <t>47</t>
  </si>
  <si>
    <t>762332925</t>
  </si>
  <si>
    <t>Doplnění části stropních trámů z hranolů průřezové plochy do 600 cm2 včetně materiálu</t>
  </si>
  <si>
    <t>-629071320</t>
  </si>
  <si>
    <t>48</t>
  </si>
  <si>
    <t>998762203</t>
  </si>
  <si>
    <t xml:space="preserve">Přesun hmot procentní pro kce tesařské </t>
  </si>
  <si>
    <t>669999159</t>
  </si>
  <si>
    <t>771</t>
  </si>
  <si>
    <t xml:space="preserve">Podlahy a dlažby </t>
  </si>
  <si>
    <t>49</t>
  </si>
  <si>
    <t>771015R01</t>
  </si>
  <si>
    <t>Zpětná pokládka dlažby půdní včetně podkladní ložné vrstvy</t>
  </si>
  <si>
    <t>27424380</t>
  </si>
  <si>
    <t>Poznámka k položce:_x000d_
Kompletní provedení dle specifikace PD a TZ včetně všech přímo souvisejících prací a dodávek.</t>
  </si>
  <si>
    <t>784</t>
  </si>
  <si>
    <t>Dokončovací práce - malby a tapety</t>
  </si>
  <si>
    <t>50</t>
  </si>
  <si>
    <t>784181101</t>
  </si>
  <si>
    <t xml:space="preserve">Základní jednonásobná penetrace podkladu </t>
  </si>
  <si>
    <t>981019199</t>
  </si>
  <si>
    <t>"rozsah= předpoklad 50% plochy sanace_bude upřesněno při realizaci stavby" (266,8/2)*2</t>
  </si>
  <si>
    <t>51</t>
  </si>
  <si>
    <t>784221101</t>
  </si>
  <si>
    <t xml:space="preserve">Dvojnásobné bílé malby  ze směsí za sucha dobře otěruvzdorných </t>
  </si>
  <si>
    <t>1235229829</t>
  </si>
  <si>
    <t>Ostatní</t>
  </si>
  <si>
    <t>OST1</t>
  </si>
  <si>
    <t>Ostatní práce a dodávky</t>
  </si>
  <si>
    <t>52</t>
  </si>
  <si>
    <t>OST1_R01</t>
  </si>
  <si>
    <t>Kompletní výměna nebo lokální oprava podhledové skladby (dřevěné podbití tl. 20 mm + vápenná omítka stropů tl. 25-30 mm na rákosovém podkladu)</t>
  </si>
  <si>
    <t>512</t>
  </si>
  <si>
    <t>1786621722</t>
  </si>
  <si>
    <t>Poznámka k položce:_x000d_
Kompletní provedení dle specifikace PD a TZ vč. všech přímo souvisejících prací a dodávek._x000d_
--------------------------------------------------------------------------------------------------------------_x000d_
Bourací a demontážní práce:_x000d_
-otlučení omítek stropů na rákosu_x000d_
-demontáž dřevěného podbití _x000d_
-kompletní přeuny a likvidace odpadů_x000d_
Nový stav(dosávky a montáže) :_x000d_
-dřevěné podbití stropů_x000d_
-omítky vápenná na rákosu_x000d_
-povrchové úpravy _x000d_
-kompletní přesuny hmot</t>
  </si>
  <si>
    <t>(6+25+29+12+15+25+14+12+25+5)*0,25</t>
  </si>
  <si>
    <t>53</t>
  </si>
  <si>
    <t>OST1_R02</t>
  </si>
  <si>
    <t xml:space="preserve">Odstranění napadených částí dřevěných prvků do tl. 20 mm </t>
  </si>
  <si>
    <t>-34981294</t>
  </si>
  <si>
    <t>Poznámka k položce:_x000d_
Kompletní provedení dle specifikace PD a TZ vč. všech přímo souvisejících prací a dodávek._x000d_
--------------------------------------------------------------------------------------------------------------_x000d_
V jednotkové ceně zahrnuty náklady na kompletní odstranění napadených částí dřevěných prvků _x000d_
včetně přesunů a likvidace .</t>
  </si>
  <si>
    <t>"objem prací a dodávek-předpoklad_bude upřesněno při realizaci stavby" 15,0</t>
  </si>
  <si>
    <t>54</t>
  </si>
  <si>
    <t>OST1_R03</t>
  </si>
  <si>
    <t>Dodávka a provedení "chemické sanace dřevěných prvků a konstrukcí"</t>
  </si>
  <si>
    <t>-633010782</t>
  </si>
  <si>
    <t xml:space="preserve">Poznámka k položce:_x000d_
Kompletní provedení dle specifikace PD a TZ vč. všech přímo souvisejících prací a dodávek._x000d_
--------------------------------------------------------------------------------------------------------------_x000d_
V jednotkové ceně zahrnuty náklady na kompletní systémové provedení včetně přípravy podkladu. </t>
  </si>
  <si>
    <t>"objem prací a dodávek-předpoklad_bude upřesněno při realizaci stavby" 25,0</t>
  </si>
  <si>
    <t>55</t>
  </si>
  <si>
    <t>OST1_R04</t>
  </si>
  <si>
    <t>Dodávka a provedení "chemické sanace cihelného zdiva"</t>
  </si>
  <si>
    <t>-361775169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</si>
</sst>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78.7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N18-194_exp3_R2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Provizorní zabezpečení stropních trámů nad 2.NP a krovu v objektu Národního domu Palackého č.p. 134 FM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 xml:space="preserve"> Palackého č.p. 134 FM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5. 12. 2018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Statutární město Frýdek Místek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MARPO s.r.o., Ostrava</v>
      </c>
      <c r="AN49" s="38"/>
      <c r="AO49" s="38"/>
      <c r="AP49" s="38"/>
      <c r="AQ49" s="38"/>
      <c r="AR49" s="42"/>
      <c r="AS49" s="68" t="s">
        <v>51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52</v>
      </c>
      <c r="D52" s="81"/>
      <c r="E52" s="81"/>
      <c r="F52" s="81"/>
      <c r="G52" s="81"/>
      <c r="H52" s="82"/>
      <c r="I52" s="83" t="s">
        <v>53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54</v>
      </c>
      <c r="AH52" s="81"/>
      <c r="AI52" s="81"/>
      <c r="AJ52" s="81"/>
      <c r="AK52" s="81"/>
      <c r="AL52" s="81"/>
      <c r="AM52" s="81"/>
      <c r="AN52" s="83" t="s">
        <v>55</v>
      </c>
      <c r="AO52" s="81"/>
      <c r="AP52" s="85"/>
      <c r="AQ52" s="86" t="s">
        <v>56</v>
      </c>
      <c r="AR52" s="42"/>
      <c r="AS52" s="87" t="s">
        <v>57</v>
      </c>
      <c r="AT52" s="88" t="s">
        <v>58</v>
      </c>
      <c r="AU52" s="88" t="s">
        <v>59</v>
      </c>
      <c r="AV52" s="88" t="s">
        <v>60</v>
      </c>
      <c r="AW52" s="88" t="s">
        <v>61</v>
      </c>
      <c r="AX52" s="88" t="s">
        <v>62</v>
      </c>
      <c r="AY52" s="88" t="s">
        <v>63</v>
      </c>
      <c r="AZ52" s="88" t="s">
        <v>64</v>
      </c>
      <c r="BA52" s="88" t="s">
        <v>65</v>
      </c>
      <c r="BB52" s="88" t="s">
        <v>66</v>
      </c>
      <c r="BC52" s="88" t="s">
        <v>67</v>
      </c>
      <c r="BD52" s="89" t="s">
        <v>68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70</v>
      </c>
      <c r="BT54" s="104" t="s">
        <v>71</v>
      </c>
      <c r="BU54" s="105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16.5" customHeight="1">
      <c r="A55" s="106" t="s">
        <v>75</v>
      </c>
      <c r="B55" s="107"/>
      <c r="C55" s="108"/>
      <c r="D55" s="109" t="s">
        <v>76</v>
      </c>
      <c r="E55" s="109"/>
      <c r="F55" s="109"/>
      <c r="G55" s="109"/>
      <c r="H55" s="109"/>
      <c r="I55" s="110"/>
      <c r="J55" s="109" t="s">
        <v>77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'VON - Vedlejší a ostatní 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78</v>
      </c>
      <c r="AR55" s="113"/>
      <c r="AS55" s="114">
        <v>0</v>
      </c>
      <c r="AT55" s="115">
        <f>ROUND(SUM(AV55:AW55),2)</f>
        <v>0</v>
      </c>
      <c r="AU55" s="116">
        <f>'VON - Vedlejší a ostatní ...'!P86</f>
        <v>0</v>
      </c>
      <c r="AV55" s="115">
        <f>'VON - Vedlejší a ostatní ...'!J33</f>
        <v>0</v>
      </c>
      <c r="AW55" s="115">
        <f>'VON - Vedlejší a ostatní ...'!J34</f>
        <v>0</v>
      </c>
      <c r="AX55" s="115">
        <f>'VON - Vedlejší a ostatní ...'!J35</f>
        <v>0</v>
      </c>
      <c r="AY55" s="115">
        <f>'VON - Vedlejší a ostatní ...'!J36</f>
        <v>0</v>
      </c>
      <c r="AZ55" s="115">
        <f>'VON - Vedlejší a ostatní ...'!F33</f>
        <v>0</v>
      </c>
      <c r="BA55" s="115">
        <f>'VON - Vedlejší a ostatní ...'!F34</f>
        <v>0</v>
      </c>
      <c r="BB55" s="115">
        <f>'VON - Vedlejší a ostatní ...'!F35</f>
        <v>0</v>
      </c>
      <c r="BC55" s="115">
        <f>'VON - Vedlejší a ostatní ...'!F36</f>
        <v>0</v>
      </c>
      <c r="BD55" s="117">
        <f>'VON - Vedlejší a ostatní ...'!F37</f>
        <v>0</v>
      </c>
      <c r="BT55" s="118" t="s">
        <v>79</v>
      </c>
      <c r="BV55" s="118" t="s">
        <v>73</v>
      </c>
      <c r="BW55" s="118" t="s">
        <v>80</v>
      </c>
      <c r="BX55" s="118" t="s">
        <v>5</v>
      </c>
      <c r="CL55" s="118" t="s">
        <v>1</v>
      </c>
      <c r="CM55" s="118" t="s">
        <v>81</v>
      </c>
    </row>
    <row r="56" s="5" customFormat="1" ht="27" customHeight="1">
      <c r="A56" s="106" t="s">
        <v>75</v>
      </c>
      <c r="B56" s="107"/>
      <c r="C56" s="108"/>
      <c r="D56" s="109" t="s">
        <v>82</v>
      </c>
      <c r="E56" s="109"/>
      <c r="F56" s="109"/>
      <c r="G56" s="109"/>
      <c r="H56" s="109"/>
      <c r="I56" s="110"/>
      <c r="J56" s="109" t="s">
        <v>83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'D.1.1-2 - Architektonicko...'!J30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78</v>
      </c>
      <c r="AR56" s="113"/>
      <c r="AS56" s="119">
        <v>0</v>
      </c>
      <c r="AT56" s="120">
        <f>ROUND(SUM(AV56:AW56),2)</f>
        <v>0</v>
      </c>
      <c r="AU56" s="121">
        <f>'D.1.1-2 - Architektonicko...'!P92</f>
        <v>0</v>
      </c>
      <c r="AV56" s="120">
        <f>'D.1.1-2 - Architektonicko...'!J33</f>
        <v>0</v>
      </c>
      <c r="AW56" s="120">
        <f>'D.1.1-2 - Architektonicko...'!J34</f>
        <v>0</v>
      </c>
      <c r="AX56" s="120">
        <f>'D.1.1-2 - Architektonicko...'!J35</f>
        <v>0</v>
      </c>
      <c r="AY56" s="120">
        <f>'D.1.1-2 - Architektonicko...'!J36</f>
        <v>0</v>
      </c>
      <c r="AZ56" s="120">
        <f>'D.1.1-2 - Architektonicko...'!F33</f>
        <v>0</v>
      </c>
      <c r="BA56" s="120">
        <f>'D.1.1-2 - Architektonicko...'!F34</f>
        <v>0</v>
      </c>
      <c r="BB56" s="120">
        <f>'D.1.1-2 - Architektonicko...'!F35</f>
        <v>0</v>
      </c>
      <c r="BC56" s="120">
        <f>'D.1.1-2 - Architektonicko...'!F36</f>
        <v>0</v>
      </c>
      <c r="BD56" s="122">
        <f>'D.1.1-2 - Architektonicko...'!F37</f>
        <v>0</v>
      </c>
      <c r="BT56" s="118" t="s">
        <v>79</v>
      </c>
      <c r="BV56" s="118" t="s">
        <v>73</v>
      </c>
      <c r="BW56" s="118" t="s">
        <v>84</v>
      </c>
      <c r="BX56" s="118" t="s">
        <v>5</v>
      </c>
      <c r="CL56" s="118" t="s">
        <v>1</v>
      </c>
      <c r="CM56" s="118" t="s">
        <v>81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4UGzX54ypBxcjSLi+422RPhgfSLN0ni9dYJ0kE1gewrhSsM9SBrvhz/2Gi0jJwFzImrXFJ6gbVM7r+eXC5VvfQ==" hashValue="4ewP0urSOM6h4wVqc9GShdcgFkfJpPVmkofNXfALWfeA3b1RSUiWLGRgpoqyeOZNvMSpUdvtEi7yJbjN9IEnN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VON - Vedlejší a ostatní ...'!C2" display="/"/>
    <hyperlink ref="A56" location="'D.1.1-2 - Architektonick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80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81</v>
      </c>
    </row>
    <row r="4" ht="24.96" customHeight="1">
      <c r="B4" s="19"/>
      <c r="D4" s="127" t="s">
        <v>85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Provizorní zabezpečení stropních trámů nad 2.NP a krovu v objektu Národního domu Palackého č.p. 134 FM</v>
      </c>
      <c r="F7" s="128"/>
      <c r="G7" s="128"/>
      <c r="H7" s="128"/>
      <c r="L7" s="19"/>
    </row>
    <row r="8" s="1" customFormat="1" ht="12" customHeight="1">
      <c r="B8" s="42"/>
      <c r="D8" s="128" t="s">
        <v>86</v>
      </c>
      <c r="I8" s="130"/>
      <c r="L8" s="42"/>
    </row>
    <row r="9" s="1" customFormat="1" ht="36.96" customHeight="1">
      <c r="B9" s="42"/>
      <c r="E9" s="131" t="s">
        <v>87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5. 12. 2018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56.25" customHeight="1">
      <c r="B27" s="134"/>
      <c r="E27" s="135" t="s">
        <v>88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37</v>
      </c>
      <c r="I30" s="130"/>
      <c r="J30" s="139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39</v>
      </c>
      <c r="I32" s="141" t="s">
        <v>38</v>
      </c>
      <c r="J32" s="140" t="s">
        <v>40</v>
      </c>
      <c r="L32" s="42"/>
    </row>
    <row r="33" s="1" customFormat="1" ht="14.4" customHeight="1">
      <c r="B33" s="42"/>
      <c r="D33" s="128" t="s">
        <v>41</v>
      </c>
      <c r="E33" s="128" t="s">
        <v>42</v>
      </c>
      <c r="F33" s="142">
        <f>ROUND((SUM(BE86:BE111)),  2)</f>
        <v>0</v>
      </c>
      <c r="I33" s="143">
        <v>0.20999999999999999</v>
      </c>
      <c r="J33" s="142">
        <f>ROUND(((SUM(BE86:BE111))*I33),  2)</f>
        <v>0</v>
      </c>
      <c r="L33" s="42"/>
    </row>
    <row r="34" s="1" customFormat="1" ht="14.4" customHeight="1">
      <c r="B34" s="42"/>
      <c r="E34" s="128" t="s">
        <v>43</v>
      </c>
      <c r="F34" s="142">
        <f>ROUND((SUM(BF86:BF111)),  2)</f>
        <v>0</v>
      </c>
      <c r="I34" s="143">
        <v>0.14999999999999999</v>
      </c>
      <c r="J34" s="142">
        <f>ROUND(((SUM(BF86:BF111))*I34),  2)</f>
        <v>0</v>
      </c>
      <c r="L34" s="42"/>
    </row>
    <row r="35" hidden="1" s="1" customFormat="1" ht="14.4" customHeight="1">
      <c r="B35" s="42"/>
      <c r="E35" s="128" t="s">
        <v>44</v>
      </c>
      <c r="F35" s="142">
        <f>ROUND((SUM(BG86:BG111)),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45</v>
      </c>
      <c r="F36" s="142">
        <f>ROUND((SUM(BH86:BH111)),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46</v>
      </c>
      <c r="F37" s="142">
        <f>ROUND((SUM(BI86:BI111)),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89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Provizorní zabezpečení stropních trámů nad 2.NP a krovu v objektu Národního domu Palackého č.p. 134 FM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86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VON - Vedlejší a ostatní náklady stavby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 xml:space="preserve"> Palackého č.p. 134 FM</v>
      </c>
      <c r="G52" s="38"/>
      <c r="H52" s="38"/>
      <c r="I52" s="132" t="s">
        <v>22</v>
      </c>
      <c r="J52" s="66" t="str">
        <f>IF(J12="","",J12)</f>
        <v>5. 12. 2018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Statutární město Frýdek Místek</v>
      </c>
      <c r="G54" s="38"/>
      <c r="H54" s="38"/>
      <c r="I54" s="132" t="s">
        <v>30</v>
      </c>
      <c r="J54" s="35" t="str">
        <f>E21</f>
        <v>MARPO s.r.o., Ostrava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90</v>
      </c>
      <c r="D57" s="160"/>
      <c r="E57" s="160"/>
      <c r="F57" s="160"/>
      <c r="G57" s="160"/>
      <c r="H57" s="160"/>
      <c r="I57" s="161"/>
      <c r="J57" s="162" t="s">
        <v>91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92</v>
      </c>
      <c r="D59" s="38"/>
      <c r="E59" s="38"/>
      <c r="F59" s="38"/>
      <c r="G59" s="38"/>
      <c r="H59" s="38"/>
      <c r="I59" s="130"/>
      <c r="J59" s="97">
        <f>J86</f>
        <v>0</v>
      </c>
      <c r="K59" s="38"/>
      <c r="L59" s="42"/>
      <c r="AU59" s="16" t="s">
        <v>93</v>
      </c>
    </row>
    <row r="60" s="7" customFormat="1" ht="24.96" customHeight="1">
      <c r="B60" s="164"/>
      <c r="C60" s="165"/>
      <c r="D60" s="166" t="s">
        <v>94</v>
      </c>
      <c r="E60" s="167"/>
      <c r="F60" s="167"/>
      <c r="G60" s="167"/>
      <c r="H60" s="167"/>
      <c r="I60" s="168"/>
      <c r="J60" s="169">
        <f>J87</f>
        <v>0</v>
      </c>
      <c r="K60" s="165"/>
      <c r="L60" s="170"/>
    </row>
    <row r="61" s="8" customFormat="1" ht="19.92" customHeight="1">
      <c r="B61" s="171"/>
      <c r="C61" s="172"/>
      <c r="D61" s="173" t="s">
        <v>95</v>
      </c>
      <c r="E61" s="174"/>
      <c r="F61" s="174"/>
      <c r="G61" s="174"/>
      <c r="H61" s="174"/>
      <c r="I61" s="175"/>
      <c r="J61" s="176">
        <f>J88</f>
        <v>0</v>
      </c>
      <c r="K61" s="172"/>
      <c r="L61" s="177"/>
    </row>
    <row r="62" s="8" customFormat="1" ht="19.92" customHeight="1">
      <c r="B62" s="171"/>
      <c r="C62" s="172"/>
      <c r="D62" s="173" t="s">
        <v>96</v>
      </c>
      <c r="E62" s="174"/>
      <c r="F62" s="174"/>
      <c r="G62" s="174"/>
      <c r="H62" s="174"/>
      <c r="I62" s="175"/>
      <c r="J62" s="176">
        <f>J95</f>
        <v>0</v>
      </c>
      <c r="K62" s="172"/>
      <c r="L62" s="177"/>
    </row>
    <row r="63" s="8" customFormat="1" ht="19.92" customHeight="1">
      <c r="B63" s="171"/>
      <c r="C63" s="172"/>
      <c r="D63" s="173" t="s">
        <v>97</v>
      </c>
      <c r="E63" s="174"/>
      <c r="F63" s="174"/>
      <c r="G63" s="174"/>
      <c r="H63" s="174"/>
      <c r="I63" s="175"/>
      <c r="J63" s="176">
        <f>J98</f>
        <v>0</v>
      </c>
      <c r="K63" s="172"/>
      <c r="L63" s="177"/>
    </row>
    <row r="64" s="8" customFormat="1" ht="19.92" customHeight="1">
      <c r="B64" s="171"/>
      <c r="C64" s="172"/>
      <c r="D64" s="173" t="s">
        <v>98</v>
      </c>
      <c r="E64" s="174"/>
      <c r="F64" s="174"/>
      <c r="G64" s="174"/>
      <c r="H64" s="174"/>
      <c r="I64" s="175"/>
      <c r="J64" s="176">
        <f>J103</f>
        <v>0</v>
      </c>
      <c r="K64" s="172"/>
      <c r="L64" s="177"/>
    </row>
    <row r="65" s="8" customFormat="1" ht="19.92" customHeight="1">
      <c r="B65" s="171"/>
      <c r="C65" s="172"/>
      <c r="D65" s="173" t="s">
        <v>99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8" customFormat="1" ht="19.92" customHeight="1">
      <c r="B66" s="171"/>
      <c r="C66" s="172"/>
      <c r="D66" s="173" t="s">
        <v>100</v>
      </c>
      <c r="E66" s="174"/>
      <c r="F66" s="174"/>
      <c r="G66" s="174"/>
      <c r="H66" s="174"/>
      <c r="I66" s="175"/>
      <c r="J66" s="176">
        <f>J109</f>
        <v>0</v>
      </c>
      <c r="K66" s="172"/>
      <c r="L66" s="177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30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54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57"/>
      <c r="J72" s="59"/>
      <c r="K72" s="59"/>
      <c r="L72" s="42"/>
    </row>
    <row r="73" s="1" customFormat="1" ht="24.96" customHeight="1">
      <c r="B73" s="37"/>
      <c r="C73" s="22" t="s">
        <v>101</v>
      </c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2" customHeight="1">
      <c r="B75" s="37"/>
      <c r="C75" s="31" t="s">
        <v>16</v>
      </c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16.5" customHeight="1">
      <c r="B76" s="37"/>
      <c r="C76" s="38"/>
      <c r="D76" s="38"/>
      <c r="E76" s="158" t="str">
        <f>E7</f>
        <v>Provizorní zabezpečení stropních trámů nad 2.NP a krovu v objektu Národního domu Palackého č.p. 134 FM</v>
      </c>
      <c r="F76" s="31"/>
      <c r="G76" s="31"/>
      <c r="H76" s="31"/>
      <c r="I76" s="130"/>
      <c r="J76" s="38"/>
      <c r="K76" s="38"/>
      <c r="L76" s="42"/>
    </row>
    <row r="77" s="1" customFormat="1" ht="12" customHeight="1">
      <c r="B77" s="37"/>
      <c r="C77" s="31" t="s">
        <v>86</v>
      </c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>VON - Vedlejší a ostatní náklady stavby</v>
      </c>
      <c r="F78" s="38"/>
      <c r="G78" s="38"/>
      <c r="H78" s="38"/>
      <c r="I78" s="130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12" customHeight="1">
      <c r="B80" s="37"/>
      <c r="C80" s="31" t="s">
        <v>20</v>
      </c>
      <c r="D80" s="38"/>
      <c r="E80" s="38"/>
      <c r="F80" s="26" t="str">
        <f>F12</f>
        <v xml:space="preserve"> Palackého č.p. 134 FM</v>
      </c>
      <c r="G80" s="38"/>
      <c r="H80" s="38"/>
      <c r="I80" s="132" t="s">
        <v>22</v>
      </c>
      <c r="J80" s="66" t="str">
        <f>IF(J12="","",J12)</f>
        <v>5. 12. 2018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3.65" customHeight="1">
      <c r="B82" s="37"/>
      <c r="C82" s="31" t="s">
        <v>24</v>
      </c>
      <c r="D82" s="38"/>
      <c r="E82" s="38"/>
      <c r="F82" s="26" t="str">
        <f>E15</f>
        <v>Statutární město Frýdek Místek</v>
      </c>
      <c r="G82" s="38"/>
      <c r="H82" s="38"/>
      <c r="I82" s="132" t="s">
        <v>30</v>
      </c>
      <c r="J82" s="35" t="str">
        <f>E21</f>
        <v>MARPO s.r.o., Ostrava</v>
      </c>
      <c r="K82" s="38"/>
      <c r="L82" s="42"/>
    </row>
    <row r="83" s="1" customFormat="1" ht="13.65" customHeight="1">
      <c r="B83" s="37"/>
      <c r="C83" s="31" t="s">
        <v>28</v>
      </c>
      <c r="D83" s="38"/>
      <c r="E83" s="38"/>
      <c r="F83" s="26" t="str">
        <f>IF(E18="","",E18)</f>
        <v>Vyplň údaj</v>
      </c>
      <c r="G83" s="38"/>
      <c r="H83" s="38"/>
      <c r="I83" s="132" t="s">
        <v>33</v>
      </c>
      <c r="J83" s="35" t="str">
        <f>E24</f>
        <v xml:space="preserve"> 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9" customFormat="1" ht="29.28" customHeight="1">
      <c r="B85" s="178"/>
      <c r="C85" s="179" t="s">
        <v>102</v>
      </c>
      <c r="D85" s="180" t="s">
        <v>56</v>
      </c>
      <c r="E85" s="180" t="s">
        <v>52</v>
      </c>
      <c r="F85" s="180" t="s">
        <v>53</v>
      </c>
      <c r="G85" s="180" t="s">
        <v>103</v>
      </c>
      <c r="H85" s="180" t="s">
        <v>104</v>
      </c>
      <c r="I85" s="181" t="s">
        <v>105</v>
      </c>
      <c r="J85" s="180" t="s">
        <v>91</v>
      </c>
      <c r="K85" s="182" t="s">
        <v>106</v>
      </c>
      <c r="L85" s="183"/>
      <c r="M85" s="87" t="s">
        <v>1</v>
      </c>
      <c r="N85" s="88" t="s">
        <v>41</v>
      </c>
      <c r="O85" s="88" t="s">
        <v>107</v>
      </c>
      <c r="P85" s="88" t="s">
        <v>108</v>
      </c>
      <c r="Q85" s="88" t="s">
        <v>109</v>
      </c>
      <c r="R85" s="88" t="s">
        <v>110</v>
      </c>
      <c r="S85" s="88" t="s">
        <v>111</v>
      </c>
      <c r="T85" s="89" t="s">
        <v>112</v>
      </c>
    </row>
    <row r="86" s="1" customFormat="1" ht="22.8" customHeight="1">
      <c r="B86" s="37"/>
      <c r="C86" s="94" t="s">
        <v>113</v>
      </c>
      <c r="D86" s="38"/>
      <c r="E86" s="38"/>
      <c r="F86" s="38"/>
      <c r="G86" s="38"/>
      <c r="H86" s="38"/>
      <c r="I86" s="130"/>
      <c r="J86" s="184">
        <f>BK86</f>
        <v>0</v>
      </c>
      <c r="K86" s="38"/>
      <c r="L86" s="42"/>
      <c r="M86" s="90"/>
      <c r="N86" s="91"/>
      <c r="O86" s="91"/>
      <c r="P86" s="185">
        <f>P87</f>
        <v>0</v>
      </c>
      <c r="Q86" s="91"/>
      <c r="R86" s="185">
        <f>R87</f>
        <v>0</v>
      </c>
      <c r="S86" s="91"/>
      <c r="T86" s="186">
        <f>T87</f>
        <v>0</v>
      </c>
      <c r="AT86" s="16" t="s">
        <v>70</v>
      </c>
      <c r="AU86" s="16" t="s">
        <v>93</v>
      </c>
      <c r="BK86" s="187">
        <f>BK87</f>
        <v>0</v>
      </c>
    </row>
    <row r="87" s="10" customFormat="1" ht="25.92" customHeight="1">
      <c r="B87" s="188"/>
      <c r="C87" s="189"/>
      <c r="D87" s="190" t="s">
        <v>70</v>
      </c>
      <c r="E87" s="191" t="s">
        <v>114</v>
      </c>
      <c r="F87" s="191" t="s">
        <v>114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P88+P95+P98+P103+P106+P109</f>
        <v>0</v>
      </c>
      <c r="Q87" s="196"/>
      <c r="R87" s="197">
        <f>R88+R95+R98+R103+R106+R109</f>
        <v>0</v>
      </c>
      <c r="S87" s="196"/>
      <c r="T87" s="198">
        <f>T88+T95+T98+T103+T106+T109</f>
        <v>0</v>
      </c>
      <c r="AR87" s="199" t="s">
        <v>115</v>
      </c>
      <c r="AT87" s="200" t="s">
        <v>70</v>
      </c>
      <c r="AU87" s="200" t="s">
        <v>71</v>
      </c>
      <c r="AY87" s="199" t="s">
        <v>116</v>
      </c>
      <c r="BK87" s="201">
        <f>BK88+BK95+BK98+BK103+BK106+BK109</f>
        <v>0</v>
      </c>
    </row>
    <row r="88" s="10" customFormat="1" ht="22.8" customHeight="1">
      <c r="B88" s="188"/>
      <c r="C88" s="189"/>
      <c r="D88" s="190" t="s">
        <v>70</v>
      </c>
      <c r="E88" s="202" t="s">
        <v>117</v>
      </c>
      <c r="F88" s="202" t="s">
        <v>118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SUM(P89:P94)</f>
        <v>0</v>
      </c>
      <c r="Q88" s="196"/>
      <c r="R88" s="197">
        <f>SUM(R89:R94)</f>
        <v>0</v>
      </c>
      <c r="S88" s="196"/>
      <c r="T88" s="198">
        <f>SUM(T89:T94)</f>
        <v>0</v>
      </c>
      <c r="AR88" s="199" t="s">
        <v>115</v>
      </c>
      <c r="AT88" s="200" t="s">
        <v>70</v>
      </c>
      <c r="AU88" s="200" t="s">
        <v>79</v>
      </c>
      <c r="AY88" s="199" t="s">
        <v>116</v>
      </c>
      <c r="BK88" s="201">
        <f>SUM(BK89:BK94)</f>
        <v>0</v>
      </c>
    </row>
    <row r="89" s="1" customFormat="1" ht="16.5" customHeight="1">
      <c r="B89" s="37"/>
      <c r="C89" s="204" t="s">
        <v>79</v>
      </c>
      <c r="D89" s="204" t="s">
        <v>119</v>
      </c>
      <c r="E89" s="205" t="s">
        <v>120</v>
      </c>
      <c r="F89" s="206" t="s">
        <v>121</v>
      </c>
      <c r="G89" s="207" t="s">
        <v>122</v>
      </c>
      <c r="H89" s="208">
        <v>40</v>
      </c>
      <c r="I89" s="209"/>
      <c r="J89" s="210">
        <f>ROUND(I89*H89,2)</f>
        <v>0</v>
      </c>
      <c r="K89" s="206" t="s">
        <v>123</v>
      </c>
      <c r="L89" s="42"/>
      <c r="M89" s="211" t="s">
        <v>1</v>
      </c>
      <c r="N89" s="212" t="s">
        <v>42</v>
      </c>
      <c r="O89" s="78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6" t="s">
        <v>124</v>
      </c>
      <c r="AT89" s="16" t="s">
        <v>119</v>
      </c>
      <c r="AU89" s="16" t="s">
        <v>81</v>
      </c>
      <c r="AY89" s="16" t="s">
        <v>116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79</v>
      </c>
      <c r="BK89" s="215">
        <f>ROUND(I89*H89,2)</f>
        <v>0</v>
      </c>
      <c r="BL89" s="16" t="s">
        <v>124</v>
      </c>
      <c r="BM89" s="16" t="s">
        <v>125</v>
      </c>
    </row>
    <row r="90" s="1" customFormat="1">
      <c r="B90" s="37"/>
      <c r="C90" s="38"/>
      <c r="D90" s="216" t="s">
        <v>126</v>
      </c>
      <c r="E90" s="38"/>
      <c r="F90" s="217" t="s">
        <v>127</v>
      </c>
      <c r="G90" s="38"/>
      <c r="H90" s="38"/>
      <c r="I90" s="130"/>
      <c r="J90" s="38"/>
      <c r="K90" s="38"/>
      <c r="L90" s="42"/>
      <c r="M90" s="218"/>
      <c r="N90" s="78"/>
      <c r="O90" s="78"/>
      <c r="P90" s="78"/>
      <c r="Q90" s="78"/>
      <c r="R90" s="78"/>
      <c r="S90" s="78"/>
      <c r="T90" s="79"/>
      <c r="AT90" s="16" t="s">
        <v>126</v>
      </c>
      <c r="AU90" s="16" t="s">
        <v>81</v>
      </c>
    </row>
    <row r="91" s="1" customFormat="1" ht="16.5" customHeight="1">
      <c r="B91" s="37"/>
      <c r="C91" s="204" t="s">
        <v>81</v>
      </c>
      <c r="D91" s="204" t="s">
        <v>119</v>
      </c>
      <c r="E91" s="205" t="s">
        <v>128</v>
      </c>
      <c r="F91" s="206" t="s">
        <v>129</v>
      </c>
      <c r="G91" s="207" t="s">
        <v>130</v>
      </c>
      <c r="H91" s="208">
        <v>1</v>
      </c>
      <c r="I91" s="209"/>
      <c r="J91" s="210">
        <f>ROUND(I91*H91,2)</f>
        <v>0</v>
      </c>
      <c r="K91" s="206" t="s">
        <v>123</v>
      </c>
      <c r="L91" s="42"/>
      <c r="M91" s="211" t="s">
        <v>1</v>
      </c>
      <c r="N91" s="212" t="s">
        <v>42</v>
      </c>
      <c r="O91" s="78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6" t="s">
        <v>124</v>
      </c>
      <c r="AT91" s="16" t="s">
        <v>119</v>
      </c>
      <c r="AU91" s="16" t="s">
        <v>81</v>
      </c>
      <c r="AY91" s="16" t="s">
        <v>116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79</v>
      </c>
      <c r="BK91" s="215">
        <f>ROUND(I91*H91,2)</f>
        <v>0</v>
      </c>
      <c r="BL91" s="16" t="s">
        <v>124</v>
      </c>
      <c r="BM91" s="16" t="s">
        <v>131</v>
      </c>
    </row>
    <row r="92" s="1" customFormat="1">
      <c r="B92" s="37"/>
      <c r="C92" s="38"/>
      <c r="D92" s="216" t="s">
        <v>126</v>
      </c>
      <c r="E92" s="38"/>
      <c r="F92" s="217" t="s">
        <v>132</v>
      </c>
      <c r="G92" s="38"/>
      <c r="H92" s="38"/>
      <c r="I92" s="130"/>
      <c r="J92" s="38"/>
      <c r="K92" s="38"/>
      <c r="L92" s="42"/>
      <c r="M92" s="218"/>
      <c r="N92" s="78"/>
      <c r="O92" s="78"/>
      <c r="P92" s="78"/>
      <c r="Q92" s="78"/>
      <c r="R92" s="78"/>
      <c r="S92" s="78"/>
      <c r="T92" s="79"/>
      <c r="AT92" s="16" t="s">
        <v>126</v>
      </c>
      <c r="AU92" s="16" t="s">
        <v>81</v>
      </c>
    </row>
    <row r="93" s="1" customFormat="1" ht="16.5" customHeight="1">
      <c r="B93" s="37"/>
      <c r="C93" s="204" t="s">
        <v>133</v>
      </c>
      <c r="D93" s="204" t="s">
        <v>119</v>
      </c>
      <c r="E93" s="205" t="s">
        <v>134</v>
      </c>
      <c r="F93" s="206" t="s">
        <v>135</v>
      </c>
      <c r="G93" s="207" t="s">
        <v>130</v>
      </c>
      <c r="H93" s="208">
        <v>1</v>
      </c>
      <c r="I93" s="209"/>
      <c r="J93" s="210">
        <f>ROUND(I93*H93,2)</f>
        <v>0</v>
      </c>
      <c r="K93" s="206" t="s">
        <v>123</v>
      </c>
      <c r="L93" s="42"/>
      <c r="M93" s="211" t="s">
        <v>1</v>
      </c>
      <c r="N93" s="212" t="s">
        <v>42</v>
      </c>
      <c r="O93" s="78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16" t="s">
        <v>124</v>
      </c>
      <c r="AT93" s="16" t="s">
        <v>119</v>
      </c>
      <c r="AU93" s="16" t="s">
        <v>81</v>
      </c>
      <c r="AY93" s="16" t="s">
        <v>116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79</v>
      </c>
      <c r="BK93" s="215">
        <f>ROUND(I93*H93,2)</f>
        <v>0</v>
      </c>
      <c r="BL93" s="16" t="s">
        <v>124</v>
      </c>
      <c r="BM93" s="16" t="s">
        <v>136</v>
      </c>
    </row>
    <row r="94" s="1" customFormat="1">
      <c r="B94" s="37"/>
      <c r="C94" s="38"/>
      <c r="D94" s="216" t="s">
        <v>126</v>
      </c>
      <c r="E94" s="38"/>
      <c r="F94" s="217" t="s">
        <v>137</v>
      </c>
      <c r="G94" s="38"/>
      <c r="H94" s="38"/>
      <c r="I94" s="130"/>
      <c r="J94" s="38"/>
      <c r="K94" s="38"/>
      <c r="L94" s="42"/>
      <c r="M94" s="218"/>
      <c r="N94" s="78"/>
      <c r="O94" s="78"/>
      <c r="P94" s="78"/>
      <c r="Q94" s="78"/>
      <c r="R94" s="78"/>
      <c r="S94" s="78"/>
      <c r="T94" s="79"/>
      <c r="AT94" s="16" t="s">
        <v>126</v>
      </c>
      <c r="AU94" s="16" t="s">
        <v>81</v>
      </c>
    </row>
    <row r="95" s="10" customFormat="1" ht="22.8" customHeight="1">
      <c r="B95" s="188"/>
      <c r="C95" s="189"/>
      <c r="D95" s="190" t="s">
        <v>70</v>
      </c>
      <c r="E95" s="202" t="s">
        <v>138</v>
      </c>
      <c r="F95" s="202" t="s">
        <v>139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SUM(P96:P97)</f>
        <v>0</v>
      </c>
      <c r="Q95" s="196"/>
      <c r="R95" s="197">
        <f>SUM(R96:R97)</f>
        <v>0</v>
      </c>
      <c r="S95" s="196"/>
      <c r="T95" s="198">
        <f>SUM(T96:T97)</f>
        <v>0</v>
      </c>
      <c r="AR95" s="199" t="s">
        <v>115</v>
      </c>
      <c r="AT95" s="200" t="s">
        <v>70</v>
      </c>
      <c r="AU95" s="200" t="s">
        <v>79</v>
      </c>
      <c r="AY95" s="199" t="s">
        <v>116</v>
      </c>
      <c r="BK95" s="201">
        <f>SUM(BK96:BK97)</f>
        <v>0</v>
      </c>
    </row>
    <row r="96" s="1" customFormat="1" ht="16.5" customHeight="1">
      <c r="B96" s="37"/>
      <c r="C96" s="204" t="s">
        <v>140</v>
      </c>
      <c r="D96" s="204" t="s">
        <v>119</v>
      </c>
      <c r="E96" s="205" t="s">
        <v>141</v>
      </c>
      <c r="F96" s="206" t="s">
        <v>142</v>
      </c>
      <c r="G96" s="207" t="s">
        <v>130</v>
      </c>
      <c r="H96" s="208">
        <v>1</v>
      </c>
      <c r="I96" s="209"/>
      <c r="J96" s="210">
        <f>ROUND(I96*H96,2)</f>
        <v>0</v>
      </c>
      <c r="K96" s="206" t="s">
        <v>123</v>
      </c>
      <c r="L96" s="42"/>
      <c r="M96" s="211" t="s">
        <v>1</v>
      </c>
      <c r="N96" s="212" t="s">
        <v>42</v>
      </c>
      <c r="O96" s="78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16" t="s">
        <v>124</v>
      </c>
      <c r="AT96" s="16" t="s">
        <v>119</v>
      </c>
      <c r="AU96" s="16" t="s">
        <v>81</v>
      </c>
      <c r="AY96" s="16" t="s">
        <v>116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124</v>
      </c>
      <c r="BM96" s="16" t="s">
        <v>143</v>
      </c>
    </row>
    <row r="97" s="1" customFormat="1">
      <c r="B97" s="37"/>
      <c r="C97" s="38"/>
      <c r="D97" s="216" t="s">
        <v>126</v>
      </c>
      <c r="E97" s="38"/>
      <c r="F97" s="217" t="s">
        <v>144</v>
      </c>
      <c r="G97" s="38"/>
      <c r="H97" s="38"/>
      <c r="I97" s="130"/>
      <c r="J97" s="38"/>
      <c r="K97" s="38"/>
      <c r="L97" s="42"/>
      <c r="M97" s="218"/>
      <c r="N97" s="78"/>
      <c r="O97" s="78"/>
      <c r="P97" s="78"/>
      <c r="Q97" s="78"/>
      <c r="R97" s="78"/>
      <c r="S97" s="78"/>
      <c r="T97" s="79"/>
      <c r="AT97" s="16" t="s">
        <v>126</v>
      </c>
      <c r="AU97" s="16" t="s">
        <v>81</v>
      </c>
    </row>
    <row r="98" s="10" customFormat="1" ht="22.8" customHeight="1">
      <c r="B98" s="188"/>
      <c r="C98" s="189"/>
      <c r="D98" s="190" t="s">
        <v>70</v>
      </c>
      <c r="E98" s="202" t="s">
        <v>145</v>
      </c>
      <c r="F98" s="202" t="s">
        <v>146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SUM(P99:P102)</f>
        <v>0</v>
      </c>
      <c r="Q98" s="196"/>
      <c r="R98" s="197">
        <f>SUM(R99:R102)</f>
        <v>0</v>
      </c>
      <c r="S98" s="196"/>
      <c r="T98" s="198">
        <f>SUM(T99:T102)</f>
        <v>0</v>
      </c>
      <c r="AR98" s="199" t="s">
        <v>115</v>
      </c>
      <c r="AT98" s="200" t="s">
        <v>70</v>
      </c>
      <c r="AU98" s="200" t="s">
        <v>79</v>
      </c>
      <c r="AY98" s="199" t="s">
        <v>116</v>
      </c>
      <c r="BK98" s="201">
        <f>SUM(BK99:BK102)</f>
        <v>0</v>
      </c>
    </row>
    <row r="99" s="1" customFormat="1" ht="16.5" customHeight="1">
      <c r="B99" s="37"/>
      <c r="C99" s="204" t="s">
        <v>115</v>
      </c>
      <c r="D99" s="204" t="s">
        <v>119</v>
      </c>
      <c r="E99" s="205" t="s">
        <v>147</v>
      </c>
      <c r="F99" s="206" t="s">
        <v>148</v>
      </c>
      <c r="G99" s="207" t="s">
        <v>130</v>
      </c>
      <c r="H99" s="208">
        <v>1</v>
      </c>
      <c r="I99" s="209"/>
      <c r="J99" s="210">
        <f>ROUND(I99*H99,2)</f>
        <v>0</v>
      </c>
      <c r="K99" s="206" t="s">
        <v>123</v>
      </c>
      <c r="L99" s="42"/>
      <c r="M99" s="211" t="s">
        <v>1</v>
      </c>
      <c r="N99" s="212" t="s">
        <v>42</v>
      </c>
      <c r="O99" s="78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16" t="s">
        <v>124</v>
      </c>
      <c r="AT99" s="16" t="s">
        <v>119</v>
      </c>
      <c r="AU99" s="16" t="s">
        <v>81</v>
      </c>
      <c r="AY99" s="16" t="s">
        <v>116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79</v>
      </c>
      <c r="BK99" s="215">
        <f>ROUND(I99*H99,2)</f>
        <v>0</v>
      </c>
      <c r="BL99" s="16" t="s">
        <v>124</v>
      </c>
      <c r="BM99" s="16" t="s">
        <v>149</v>
      </c>
    </row>
    <row r="100" s="1" customFormat="1">
      <c r="B100" s="37"/>
      <c r="C100" s="38"/>
      <c r="D100" s="216" t="s">
        <v>126</v>
      </c>
      <c r="E100" s="38"/>
      <c r="F100" s="217" t="s">
        <v>150</v>
      </c>
      <c r="G100" s="38"/>
      <c r="H100" s="38"/>
      <c r="I100" s="130"/>
      <c r="J100" s="38"/>
      <c r="K100" s="38"/>
      <c r="L100" s="42"/>
      <c r="M100" s="218"/>
      <c r="N100" s="78"/>
      <c r="O100" s="78"/>
      <c r="P100" s="78"/>
      <c r="Q100" s="78"/>
      <c r="R100" s="78"/>
      <c r="S100" s="78"/>
      <c r="T100" s="79"/>
      <c r="AT100" s="16" t="s">
        <v>126</v>
      </c>
      <c r="AU100" s="16" t="s">
        <v>81</v>
      </c>
    </row>
    <row r="101" s="1" customFormat="1" ht="16.5" customHeight="1">
      <c r="B101" s="37"/>
      <c r="C101" s="204" t="s">
        <v>151</v>
      </c>
      <c r="D101" s="204" t="s">
        <v>119</v>
      </c>
      <c r="E101" s="205" t="s">
        <v>152</v>
      </c>
      <c r="F101" s="206" t="s">
        <v>153</v>
      </c>
      <c r="G101" s="207" t="s">
        <v>130</v>
      </c>
      <c r="H101" s="208">
        <v>1</v>
      </c>
      <c r="I101" s="209"/>
      <c r="J101" s="210">
        <f>ROUND(I101*H101,2)</f>
        <v>0</v>
      </c>
      <c r="K101" s="206" t="s">
        <v>123</v>
      </c>
      <c r="L101" s="42"/>
      <c r="M101" s="211" t="s">
        <v>1</v>
      </c>
      <c r="N101" s="212" t="s">
        <v>42</v>
      </c>
      <c r="O101" s="78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16" t="s">
        <v>124</v>
      </c>
      <c r="AT101" s="16" t="s">
        <v>119</v>
      </c>
      <c r="AU101" s="16" t="s">
        <v>81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124</v>
      </c>
      <c r="BM101" s="16" t="s">
        <v>154</v>
      </c>
    </row>
    <row r="102" s="1" customFormat="1">
      <c r="B102" s="37"/>
      <c r="C102" s="38"/>
      <c r="D102" s="216" t="s">
        <v>126</v>
      </c>
      <c r="E102" s="38"/>
      <c r="F102" s="217" t="s">
        <v>155</v>
      </c>
      <c r="G102" s="38"/>
      <c r="H102" s="38"/>
      <c r="I102" s="130"/>
      <c r="J102" s="38"/>
      <c r="K102" s="38"/>
      <c r="L102" s="42"/>
      <c r="M102" s="218"/>
      <c r="N102" s="78"/>
      <c r="O102" s="78"/>
      <c r="P102" s="78"/>
      <c r="Q102" s="78"/>
      <c r="R102" s="78"/>
      <c r="S102" s="78"/>
      <c r="T102" s="79"/>
      <c r="AT102" s="16" t="s">
        <v>126</v>
      </c>
      <c r="AU102" s="16" t="s">
        <v>81</v>
      </c>
    </row>
    <row r="103" s="10" customFormat="1" ht="22.8" customHeight="1">
      <c r="B103" s="188"/>
      <c r="C103" s="189"/>
      <c r="D103" s="190" t="s">
        <v>70</v>
      </c>
      <c r="E103" s="202" t="s">
        <v>156</v>
      </c>
      <c r="F103" s="202" t="s">
        <v>157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</v>
      </c>
      <c r="S103" s="196"/>
      <c r="T103" s="198">
        <f>SUM(T104:T105)</f>
        <v>0</v>
      </c>
      <c r="AR103" s="199" t="s">
        <v>115</v>
      </c>
      <c r="AT103" s="200" t="s">
        <v>70</v>
      </c>
      <c r="AU103" s="200" t="s">
        <v>79</v>
      </c>
      <c r="AY103" s="199" t="s">
        <v>116</v>
      </c>
      <c r="BK103" s="201">
        <f>SUM(BK104:BK105)</f>
        <v>0</v>
      </c>
    </row>
    <row r="104" s="1" customFormat="1" ht="16.5" customHeight="1">
      <c r="B104" s="37"/>
      <c r="C104" s="204" t="s">
        <v>158</v>
      </c>
      <c r="D104" s="204" t="s">
        <v>119</v>
      </c>
      <c r="E104" s="205" t="s">
        <v>159</v>
      </c>
      <c r="F104" s="206" t="s">
        <v>160</v>
      </c>
      <c r="G104" s="207" t="s">
        <v>130</v>
      </c>
      <c r="H104" s="208">
        <v>1</v>
      </c>
      <c r="I104" s="209"/>
      <c r="J104" s="210">
        <f>ROUND(I104*H104,2)</f>
        <v>0</v>
      </c>
      <c r="K104" s="206" t="s">
        <v>123</v>
      </c>
      <c r="L104" s="42"/>
      <c r="M104" s="211" t="s">
        <v>1</v>
      </c>
      <c r="N104" s="212" t="s">
        <v>42</v>
      </c>
      <c r="O104" s="78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16" t="s">
        <v>124</v>
      </c>
      <c r="AT104" s="16" t="s">
        <v>119</v>
      </c>
      <c r="AU104" s="16" t="s">
        <v>81</v>
      </c>
      <c r="AY104" s="16" t="s">
        <v>116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79</v>
      </c>
      <c r="BK104" s="215">
        <f>ROUND(I104*H104,2)</f>
        <v>0</v>
      </c>
      <c r="BL104" s="16" t="s">
        <v>124</v>
      </c>
      <c r="BM104" s="16" t="s">
        <v>161</v>
      </c>
    </row>
    <row r="105" s="1" customFormat="1">
      <c r="B105" s="37"/>
      <c r="C105" s="38"/>
      <c r="D105" s="216" t="s">
        <v>126</v>
      </c>
      <c r="E105" s="38"/>
      <c r="F105" s="217" t="s">
        <v>162</v>
      </c>
      <c r="G105" s="38"/>
      <c r="H105" s="38"/>
      <c r="I105" s="130"/>
      <c r="J105" s="38"/>
      <c r="K105" s="38"/>
      <c r="L105" s="42"/>
      <c r="M105" s="218"/>
      <c r="N105" s="78"/>
      <c r="O105" s="78"/>
      <c r="P105" s="78"/>
      <c r="Q105" s="78"/>
      <c r="R105" s="78"/>
      <c r="S105" s="78"/>
      <c r="T105" s="79"/>
      <c r="AT105" s="16" t="s">
        <v>126</v>
      </c>
      <c r="AU105" s="16" t="s">
        <v>81</v>
      </c>
    </row>
    <row r="106" s="10" customFormat="1" ht="22.8" customHeight="1">
      <c r="B106" s="188"/>
      <c r="C106" s="189"/>
      <c r="D106" s="190" t="s">
        <v>70</v>
      </c>
      <c r="E106" s="202" t="s">
        <v>163</v>
      </c>
      <c r="F106" s="202" t="s">
        <v>164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SUM(P107:P108)</f>
        <v>0</v>
      </c>
      <c r="Q106" s="196"/>
      <c r="R106" s="197">
        <f>SUM(R107:R108)</f>
        <v>0</v>
      </c>
      <c r="S106" s="196"/>
      <c r="T106" s="198">
        <f>SUM(T107:T108)</f>
        <v>0</v>
      </c>
      <c r="AR106" s="199" t="s">
        <v>115</v>
      </c>
      <c r="AT106" s="200" t="s">
        <v>70</v>
      </c>
      <c r="AU106" s="200" t="s">
        <v>79</v>
      </c>
      <c r="AY106" s="199" t="s">
        <v>116</v>
      </c>
      <c r="BK106" s="201">
        <f>SUM(BK107:BK108)</f>
        <v>0</v>
      </c>
    </row>
    <row r="107" s="1" customFormat="1" ht="16.5" customHeight="1">
      <c r="B107" s="37"/>
      <c r="C107" s="204" t="s">
        <v>165</v>
      </c>
      <c r="D107" s="204" t="s">
        <v>119</v>
      </c>
      <c r="E107" s="205" t="s">
        <v>166</v>
      </c>
      <c r="F107" s="206" t="s">
        <v>167</v>
      </c>
      <c r="G107" s="207" t="s">
        <v>130</v>
      </c>
      <c r="H107" s="208">
        <v>1</v>
      </c>
      <c r="I107" s="209"/>
      <c r="J107" s="210">
        <f>ROUND(I107*H107,2)</f>
        <v>0</v>
      </c>
      <c r="K107" s="206" t="s">
        <v>123</v>
      </c>
      <c r="L107" s="42"/>
      <c r="M107" s="211" t="s">
        <v>1</v>
      </c>
      <c r="N107" s="212" t="s">
        <v>42</v>
      </c>
      <c r="O107" s="78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16" t="s">
        <v>124</v>
      </c>
      <c r="AT107" s="16" t="s">
        <v>119</v>
      </c>
      <c r="AU107" s="16" t="s">
        <v>81</v>
      </c>
      <c r="AY107" s="16" t="s">
        <v>116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79</v>
      </c>
      <c r="BK107" s="215">
        <f>ROUND(I107*H107,2)</f>
        <v>0</v>
      </c>
      <c r="BL107" s="16" t="s">
        <v>124</v>
      </c>
      <c r="BM107" s="16" t="s">
        <v>168</v>
      </c>
    </row>
    <row r="108" s="1" customFormat="1">
      <c r="B108" s="37"/>
      <c r="C108" s="38"/>
      <c r="D108" s="216" t="s">
        <v>126</v>
      </c>
      <c r="E108" s="38"/>
      <c r="F108" s="217" t="s">
        <v>169</v>
      </c>
      <c r="G108" s="38"/>
      <c r="H108" s="38"/>
      <c r="I108" s="130"/>
      <c r="J108" s="38"/>
      <c r="K108" s="38"/>
      <c r="L108" s="42"/>
      <c r="M108" s="218"/>
      <c r="N108" s="78"/>
      <c r="O108" s="78"/>
      <c r="P108" s="78"/>
      <c r="Q108" s="78"/>
      <c r="R108" s="78"/>
      <c r="S108" s="78"/>
      <c r="T108" s="79"/>
      <c r="AT108" s="16" t="s">
        <v>126</v>
      </c>
      <c r="AU108" s="16" t="s">
        <v>81</v>
      </c>
    </row>
    <row r="109" s="10" customFormat="1" ht="22.8" customHeight="1">
      <c r="B109" s="188"/>
      <c r="C109" s="189"/>
      <c r="D109" s="190" t="s">
        <v>70</v>
      </c>
      <c r="E109" s="202" t="s">
        <v>170</v>
      </c>
      <c r="F109" s="202" t="s">
        <v>171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SUM(P110:P111)</f>
        <v>0</v>
      </c>
      <c r="Q109" s="196"/>
      <c r="R109" s="197">
        <f>SUM(R110:R111)</f>
        <v>0</v>
      </c>
      <c r="S109" s="196"/>
      <c r="T109" s="198">
        <f>SUM(T110:T111)</f>
        <v>0</v>
      </c>
      <c r="AR109" s="199" t="s">
        <v>115</v>
      </c>
      <c r="AT109" s="200" t="s">
        <v>70</v>
      </c>
      <c r="AU109" s="200" t="s">
        <v>79</v>
      </c>
      <c r="AY109" s="199" t="s">
        <v>116</v>
      </c>
      <c r="BK109" s="201">
        <f>SUM(BK110:BK111)</f>
        <v>0</v>
      </c>
    </row>
    <row r="110" s="1" customFormat="1" ht="16.5" customHeight="1">
      <c r="B110" s="37"/>
      <c r="C110" s="204" t="s">
        <v>172</v>
      </c>
      <c r="D110" s="204" t="s">
        <v>119</v>
      </c>
      <c r="E110" s="205" t="s">
        <v>173</v>
      </c>
      <c r="F110" s="206" t="s">
        <v>171</v>
      </c>
      <c r="G110" s="207" t="s">
        <v>130</v>
      </c>
      <c r="H110" s="208">
        <v>1</v>
      </c>
      <c r="I110" s="209"/>
      <c r="J110" s="210">
        <f>ROUND(I110*H110,2)</f>
        <v>0</v>
      </c>
      <c r="K110" s="206" t="s">
        <v>123</v>
      </c>
      <c r="L110" s="42"/>
      <c r="M110" s="211" t="s">
        <v>1</v>
      </c>
      <c r="N110" s="212" t="s">
        <v>42</v>
      </c>
      <c r="O110" s="78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16" t="s">
        <v>124</v>
      </c>
      <c r="AT110" s="16" t="s">
        <v>119</v>
      </c>
      <c r="AU110" s="16" t="s">
        <v>81</v>
      </c>
      <c r="AY110" s="16" t="s">
        <v>116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79</v>
      </c>
      <c r="BK110" s="215">
        <f>ROUND(I110*H110,2)</f>
        <v>0</v>
      </c>
      <c r="BL110" s="16" t="s">
        <v>124</v>
      </c>
      <c r="BM110" s="16" t="s">
        <v>174</v>
      </c>
    </row>
    <row r="111" s="1" customFormat="1">
      <c r="B111" s="37"/>
      <c r="C111" s="38"/>
      <c r="D111" s="216" t="s">
        <v>126</v>
      </c>
      <c r="E111" s="38"/>
      <c r="F111" s="217" t="s">
        <v>175</v>
      </c>
      <c r="G111" s="38"/>
      <c r="H111" s="38"/>
      <c r="I111" s="130"/>
      <c r="J111" s="38"/>
      <c r="K111" s="38"/>
      <c r="L111" s="42"/>
      <c r="M111" s="219"/>
      <c r="N111" s="220"/>
      <c r="O111" s="220"/>
      <c r="P111" s="220"/>
      <c r="Q111" s="220"/>
      <c r="R111" s="220"/>
      <c r="S111" s="220"/>
      <c r="T111" s="221"/>
      <c r="AT111" s="16" t="s">
        <v>126</v>
      </c>
      <c r="AU111" s="16" t="s">
        <v>81</v>
      </c>
    </row>
    <row r="112" s="1" customFormat="1" ht="6.96" customHeight="1">
      <c r="B112" s="56"/>
      <c r="C112" s="57"/>
      <c r="D112" s="57"/>
      <c r="E112" s="57"/>
      <c r="F112" s="57"/>
      <c r="G112" s="57"/>
      <c r="H112" s="57"/>
      <c r="I112" s="154"/>
      <c r="J112" s="57"/>
      <c r="K112" s="57"/>
      <c r="L112" s="42"/>
    </row>
  </sheetData>
  <sheetProtection sheet="1" autoFilter="0" formatColumns="0" formatRows="0" objects="1" scenarios="1" spinCount="100000" saltValue="ry3wvsPhDLS4JGkOqA2KznlkiIokxSRSYSeKC+ZHhMoiQp0KVu7Aqlr1CtEovcap/IRkvgV10pVd5cn7DmhFVw==" hashValue="nfvfVz0FzMd9Vo0e39K7UQTmUMivezm+O0RpsFetIp/Sjh89Bk+hLOQ0GyqJvgkq623uT1l0Md8f5SFXHKAuqQ==" algorithmName="SHA-512" password="CC35"/>
  <autoFilter ref="C85:K11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81</v>
      </c>
    </row>
    <row r="4" ht="24.96" customHeight="1">
      <c r="B4" s="19"/>
      <c r="D4" s="127" t="s">
        <v>85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Provizorní zabezpečení stropních trámů nad 2.NP a krovu v objektu Národního domu Palackého č.p. 134 FM</v>
      </c>
      <c r="F7" s="128"/>
      <c r="G7" s="128"/>
      <c r="H7" s="128"/>
      <c r="L7" s="19"/>
    </row>
    <row r="8" s="1" customFormat="1" ht="12" customHeight="1">
      <c r="B8" s="42"/>
      <c r="D8" s="128" t="s">
        <v>86</v>
      </c>
      <c r="I8" s="130"/>
      <c r="L8" s="42"/>
    </row>
    <row r="9" s="1" customFormat="1" ht="36.96" customHeight="1">
      <c r="B9" s="42"/>
      <c r="E9" s="131" t="s">
        <v>176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5. 12. 2018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78.75" customHeight="1">
      <c r="B27" s="134"/>
      <c r="E27" s="135" t="s">
        <v>177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37</v>
      </c>
      <c r="I30" s="130"/>
      <c r="J30" s="139">
        <f>ROUND(J92,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39</v>
      </c>
      <c r="I32" s="141" t="s">
        <v>38</v>
      </c>
      <c r="J32" s="140" t="s">
        <v>40</v>
      </c>
      <c r="L32" s="42"/>
    </row>
    <row r="33" s="1" customFormat="1" ht="14.4" customHeight="1">
      <c r="B33" s="42"/>
      <c r="D33" s="128" t="s">
        <v>41</v>
      </c>
      <c r="E33" s="128" t="s">
        <v>42</v>
      </c>
      <c r="F33" s="142">
        <f>ROUND((SUM(BE92:BE254)),  2)</f>
        <v>0</v>
      </c>
      <c r="I33" s="143">
        <v>0.20999999999999999</v>
      </c>
      <c r="J33" s="142">
        <f>ROUND(((SUM(BE92:BE254))*I33),  2)</f>
        <v>0</v>
      </c>
      <c r="L33" s="42"/>
    </row>
    <row r="34" s="1" customFormat="1" ht="14.4" customHeight="1">
      <c r="B34" s="42"/>
      <c r="E34" s="128" t="s">
        <v>43</v>
      </c>
      <c r="F34" s="142">
        <f>ROUND((SUM(BF92:BF254)),  2)</f>
        <v>0</v>
      </c>
      <c r="I34" s="143">
        <v>0.14999999999999999</v>
      </c>
      <c r="J34" s="142">
        <f>ROUND(((SUM(BF92:BF254))*I34),  2)</f>
        <v>0</v>
      </c>
      <c r="L34" s="42"/>
    </row>
    <row r="35" hidden="1" s="1" customFormat="1" ht="14.4" customHeight="1">
      <c r="B35" s="42"/>
      <c r="E35" s="128" t="s">
        <v>44</v>
      </c>
      <c r="F35" s="142">
        <f>ROUND((SUM(BG92:BG254)),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45</v>
      </c>
      <c r="F36" s="142">
        <f>ROUND((SUM(BH92:BH254)),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46</v>
      </c>
      <c r="F37" s="142">
        <f>ROUND((SUM(BI92:BI254)),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89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Provizorní zabezpečení stropních trámů nad 2.NP a krovu v objektu Národního domu Palackého č.p. 134 FM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86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D.1.1-2 - Architektonicko-stavební a stavebně konstrukční řešení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 xml:space="preserve"> Palackého č.p. 134 FM</v>
      </c>
      <c r="G52" s="38"/>
      <c r="H52" s="38"/>
      <c r="I52" s="132" t="s">
        <v>22</v>
      </c>
      <c r="J52" s="66" t="str">
        <f>IF(J12="","",J12)</f>
        <v>5. 12. 2018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Statutární město Frýdek Místek</v>
      </c>
      <c r="G54" s="38"/>
      <c r="H54" s="38"/>
      <c r="I54" s="132" t="s">
        <v>30</v>
      </c>
      <c r="J54" s="35" t="str">
        <f>E21</f>
        <v>MARPO s.r.o., Ostrava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90</v>
      </c>
      <c r="D57" s="160"/>
      <c r="E57" s="160"/>
      <c r="F57" s="160"/>
      <c r="G57" s="160"/>
      <c r="H57" s="160"/>
      <c r="I57" s="161"/>
      <c r="J57" s="162" t="s">
        <v>91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92</v>
      </c>
      <c r="D59" s="38"/>
      <c r="E59" s="38"/>
      <c r="F59" s="38"/>
      <c r="G59" s="38"/>
      <c r="H59" s="38"/>
      <c r="I59" s="130"/>
      <c r="J59" s="97">
        <f>J92</f>
        <v>0</v>
      </c>
      <c r="K59" s="38"/>
      <c r="L59" s="42"/>
      <c r="AU59" s="16" t="s">
        <v>93</v>
      </c>
    </row>
    <row r="60" s="7" customFormat="1" ht="24.96" customHeight="1">
      <c r="B60" s="164"/>
      <c r="C60" s="165"/>
      <c r="D60" s="166" t="s">
        <v>178</v>
      </c>
      <c r="E60" s="167"/>
      <c r="F60" s="167"/>
      <c r="G60" s="167"/>
      <c r="H60" s="167"/>
      <c r="I60" s="168"/>
      <c r="J60" s="169">
        <f>J93</f>
        <v>0</v>
      </c>
      <c r="K60" s="165"/>
      <c r="L60" s="170"/>
    </row>
    <row r="61" s="8" customFormat="1" ht="19.92" customHeight="1">
      <c r="B61" s="171"/>
      <c r="C61" s="172"/>
      <c r="D61" s="173" t="s">
        <v>179</v>
      </c>
      <c r="E61" s="174"/>
      <c r="F61" s="174"/>
      <c r="G61" s="174"/>
      <c r="H61" s="174"/>
      <c r="I61" s="175"/>
      <c r="J61" s="176">
        <f>J94</f>
        <v>0</v>
      </c>
      <c r="K61" s="172"/>
      <c r="L61" s="177"/>
    </row>
    <row r="62" s="8" customFormat="1" ht="19.92" customHeight="1">
      <c r="B62" s="171"/>
      <c r="C62" s="172"/>
      <c r="D62" s="173" t="s">
        <v>180</v>
      </c>
      <c r="E62" s="174"/>
      <c r="F62" s="174"/>
      <c r="G62" s="174"/>
      <c r="H62" s="174"/>
      <c r="I62" s="175"/>
      <c r="J62" s="176">
        <f>J100</f>
        <v>0</v>
      </c>
      <c r="K62" s="172"/>
      <c r="L62" s="177"/>
    </row>
    <row r="63" s="8" customFormat="1" ht="19.92" customHeight="1">
      <c r="B63" s="171"/>
      <c r="C63" s="172"/>
      <c r="D63" s="173" t="s">
        <v>181</v>
      </c>
      <c r="E63" s="174"/>
      <c r="F63" s="174"/>
      <c r="G63" s="174"/>
      <c r="H63" s="174"/>
      <c r="I63" s="175"/>
      <c r="J63" s="176">
        <f>J118</f>
        <v>0</v>
      </c>
      <c r="K63" s="172"/>
      <c r="L63" s="177"/>
    </row>
    <row r="64" s="8" customFormat="1" ht="19.92" customHeight="1">
      <c r="B64" s="171"/>
      <c r="C64" s="172"/>
      <c r="D64" s="173" t="s">
        <v>182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8" customFormat="1" ht="19.92" customHeight="1">
      <c r="B65" s="171"/>
      <c r="C65" s="172"/>
      <c r="D65" s="173" t="s">
        <v>183</v>
      </c>
      <c r="E65" s="174"/>
      <c r="F65" s="174"/>
      <c r="G65" s="174"/>
      <c r="H65" s="174"/>
      <c r="I65" s="175"/>
      <c r="J65" s="176">
        <f>J149</f>
        <v>0</v>
      </c>
      <c r="K65" s="172"/>
      <c r="L65" s="177"/>
    </row>
    <row r="66" s="7" customFormat="1" ht="24.96" customHeight="1">
      <c r="B66" s="164"/>
      <c r="C66" s="165"/>
      <c r="D66" s="166" t="s">
        <v>184</v>
      </c>
      <c r="E66" s="167"/>
      <c r="F66" s="167"/>
      <c r="G66" s="167"/>
      <c r="H66" s="167"/>
      <c r="I66" s="168"/>
      <c r="J66" s="169">
        <f>J151</f>
        <v>0</v>
      </c>
      <c r="K66" s="165"/>
      <c r="L66" s="170"/>
    </row>
    <row r="67" s="8" customFormat="1" ht="19.92" customHeight="1">
      <c r="B67" s="171"/>
      <c r="C67" s="172"/>
      <c r="D67" s="173" t="s">
        <v>185</v>
      </c>
      <c r="E67" s="174"/>
      <c r="F67" s="174"/>
      <c r="G67" s="174"/>
      <c r="H67" s="174"/>
      <c r="I67" s="175"/>
      <c r="J67" s="176">
        <f>J152</f>
        <v>0</v>
      </c>
      <c r="K67" s="172"/>
      <c r="L67" s="177"/>
    </row>
    <row r="68" s="8" customFormat="1" ht="19.92" customHeight="1">
      <c r="B68" s="171"/>
      <c r="C68" s="172"/>
      <c r="D68" s="173" t="s">
        <v>186</v>
      </c>
      <c r="E68" s="174"/>
      <c r="F68" s="174"/>
      <c r="G68" s="174"/>
      <c r="H68" s="174"/>
      <c r="I68" s="175"/>
      <c r="J68" s="176">
        <f>J160</f>
        <v>0</v>
      </c>
      <c r="K68" s="172"/>
      <c r="L68" s="177"/>
    </row>
    <row r="69" s="8" customFormat="1" ht="19.92" customHeight="1">
      <c r="B69" s="171"/>
      <c r="C69" s="172"/>
      <c r="D69" s="173" t="s">
        <v>187</v>
      </c>
      <c r="E69" s="174"/>
      <c r="F69" s="174"/>
      <c r="G69" s="174"/>
      <c r="H69" s="174"/>
      <c r="I69" s="175"/>
      <c r="J69" s="176">
        <f>J225</f>
        <v>0</v>
      </c>
      <c r="K69" s="172"/>
      <c r="L69" s="177"/>
    </row>
    <row r="70" s="8" customFormat="1" ht="19.92" customHeight="1">
      <c r="B70" s="171"/>
      <c r="C70" s="172"/>
      <c r="D70" s="173" t="s">
        <v>188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7" customFormat="1" ht="24.96" customHeight="1">
      <c r="B71" s="164"/>
      <c r="C71" s="165"/>
      <c r="D71" s="166" t="s">
        <v>189</v>
      </c>
      <c r="E71" s="167"/>
      <c r="F71" s="167"/>
      <c r="G71" s="167"/>
      <c r="H71" s="167"/>
      <c r="I71" s="168"/>
      <c r="J71" s="169">
        <f>J236</f>
        <v>0</v>
      </c>
      <c r="K71" s="165"/>
      <c r="L71" s="170"/>
    </row>
    <row r="72" s="8" customFormat="1" ht="19.92" customHeight="1">
      <c r="B72" s="171"/>
      <c r="C72" s="172"/>
      <c r="D72" s="173" t="s">
        <v>190</v>
      </c>
      <c r="E72" s="174"/>
      <c r="F72" s="174"/>
      <c r="G72" s="174"/>
      <c r="H72" s="174"/>
      <c r="I72" s="175"/>
      <c r="J72" s="176">
        <f>J237</f>
        <v>0</v>
      </c>
      <c r="K72" s="172"/>
      <c r="L72" s="177"/>
    </row>
    <row r="73" s="1" customFormat="1" ht="21.84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2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57"/>
      <c r="J78" s="59"/>
      <c r="K78" s="59"/>
      <c r="L78" s="42"/>
    </row>
    <row r="79" s="1" customFormat="1" ht="24.96" customHeight="1">
      <c r="B79" s="37"/>
      <c r="C79" s="22" t="s">
        <v>101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2" customHeight="1">
      <c r="B81" s="37"/>
      <c r="C81" s="31" t="s">
        <v>16</v>
      </c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6.5" customHeight="1">
      <c r="B82" s="37"/>
      <c r="C82" s="38"/>
      <c r="D82" s="38"/>
      <c r="E82" s="158" t="str">
        <f>E7</f>
        <v>Provizorní zabezpečení stropních trámů nad 2.NP a krovu v objektu Národního domu Palackého č.p. 134 FM</v>
      </c>
      <c r="F82" s="31"/>
      <c r="G82" s="31"/>
      <c r="H82" s="31"/>
      <c r="I82" s="130"/>
      <c r="J82" s="38"/>
      <c r="K82" s="38"/>
      <c r="L82" s="42"/>
    </row>
    <row r="83" s="1" customFormat="1" ht="12" customHeight="1">
      <c r="B83" s="37"/>
      <c r="C83" s="31" t="s">
        <v>86</v>
      </c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6.5" customHeight="1">
      <c r="B84" s="37"/>
      <c r="C84" s="38"/>
      <c r="D84" s="38"/>
      <c r="E84" s="63" t="str">
        <f>E9</f>
        <v>D.1.1-2 - Architektonicko-stavební a stavebně konstrukční řešení</v>
      </c>
      <c r="F84" s="38"/>
      <c r="G84" s="38"/>
      <c r="H84" s="38"/>
      <c r="I84" s="130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30"/>
      <c r="J85" s="38"/>
      <c r="K85" s="38"/>
      <c r="L85" s="42"/>
    </row>
    <row r="86" s="1" customFormat="1" ht="12" customHeight="1">
      <c r="B86" s="37"/>
      <c r="C86" s="31" t="s">
        <v>20</v>
      </c>
      <c r="D86" s="38"/>
      <c r="E86" s="38"/>
      <c r="F86" s="26" t="str">
        <f>F12</f>
        <v xml:space="preserve"> Palackého č.p. 134 FM</v>
      </c>
      <c r="G86" s="38"/>
      <c r="H86" s="38"/>
      <c r="I86" s="132" t="s">
        <v>22</v>
      </c>
      <c r="J86" s="66" t="str">
        <f>IF(J12="","",J12)</f>
        <v>5. 12. 2018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1" customFormat="1" ht="13.65" customHeight="1">
      <c r="B88" s="37"/>
      <c r="C88" s="31" t="s">
        <v>24</v>
      </c>
      <c r="D88" s="38"/>
      <c r="E88" s="38"/>
      <c r="F88" s="26" t="str">
        <f>E15</f>
        <v>Statutární město Frýdek Místek</v>
      </c>
      <c r="G88" s="38"/>
      <c r="H88" s="38"/>
      <c r="I88" s="132" t="s">
        <v>30</v>
      </c>
      <c r="J88" s="35" t="str">
        <f>E21</f>
        <v>MARPO s.r.o., Ostrava</v>
      </c>
      <c r="K88" s="38"/>
      <c r="L88" s="42"/>
    </row>
    <row r="89" s="1" customFormat="1" ht="13.65" customHeight="1">
      <c r="B89" s="37"/>
      <c r="C89" s="31" t="s">
        <v>28</v>
      </c>
      <c r="D89" s="38"/>
      <c r="E89" s="38"/>
      <c r="F89" s="26" t="str">
        <f>IF(E18="","",E18)</f>
        <v>Vyplň údaj</v>
      </c>
      <c r="G89" s="38"/>
      <c r="H89" s="38"/>
      <c r="I89" s="132" t="s">
        <v>33</v>
      </c>
      <c r="J89" s="35" t="str">
        <f>E24</f>
        <v xml:space="preserve"> 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42"/>
    </row>
    <row r="91" s="9" customFormat="1" ht="29.28" customHeight="1">
      <c r="B91" s="178"/>
      <c r="C91" s="179" t="s">
        <v>102</v>
      </c>
      <c r="D91" s="180" t="s">
        <v>56</v>
      </c>
      <c r="E91" s="180" t="s">
        <v>52</v>
      </c>
      <c r="F91" s="180" t="s">
        <v>53</v>
      </c>
      <c r="G91" s="180" t="s">
        <v>103</v>
      </c>
      <c r="H91" s="180" t="s">
        <v>104</v>
      </c>
      <c r="I91" s="181" t="s">
        <v>105</v>
      </c>
      <c r="J91" s="180" t="s">
        <v>91</v>
      </c>
      <c r="K91" s="182" t="s">
        <v>106</v>
      </c>
      <c r="L91" s="183"/>
      <c r="M91" s="87" t="s">
        <v>1</v>
      </c>
      <c r="N91" s="88" t="s">
        <v>41</v>
      </c>
      <c r="O91" s="88" t="s">
        <v>107</v>
      </c>
      <c r="P91" s="88" t="s">
        <v>108</v>
      </c>
      <c r="Q91" s="88" t="s">
        <v>109</v>
      </c>
      <c r="R91" s="88" t="s">
        <v>110</v>
      </c>
      <c r="S91" s="88" t="s">
        <v>111</v>
      </c>
      <c r="T91" s="89" t="s">
        <v>112</v>
      </c>
    </row>
    <row r="92" s="1" customFormat="1" ht="22.8" customHeight="1">
      <c r="B92" s="37"/>
      <c r="C92" s="94" t="s">
        <v>113</v>
      </c>
      <c r="D92" s="38"/>
      <c r="E92" s="38"/>
      <c r="F92" s="38"/>
      <c r="G92" s="38"/>
      <c r="H92" s="38"/>
      <c r="I92" s="130"/>
      <c r="J92" s="184">
        <f>BK92</f>
        <v>0</v>
      </c>
      <c r="K92" s="38"/>
      <c r="L92" s="42"/>
      <c r="M92" s="90"/>
      <c r="N92" s="91"/>
      <c r="O92" s="91"/>
      <c r="P92" s="185">
        <f>P93+P151+P236</f>
        <v>0</v>
      </c>
      <c r="Q92" s="91"/>
      <c r="R92" s="185">
        <f>R93+R151+R236</f>
        <v>49.209822399999993</v>
      </c>
      <c r="S92" s="91"/>
      <c r="T92" s="186">
        <f>T93+T151+T236</f>
        <v>77.91640000000001</v>
      </c>
      <c r="AT92" s="16" t="s">
        <v>70</v>
      </c>
      <c r="AU92" s="16" t="s">
        <v>93</v>
      </c>
      <c r="BK92" s="187">
        <f>BK93+BK151+BK236</f>
        <v>0</v>
      </c>
    </row>
    <row r="93" s="10" customFormat="1" ht="25.92" customHeight="1">
      <c r="B93" s="188"/>
      <c r="C93" s="189"/>
      <c r="D93" s="190" t="s">
        <v>70</v>
      </c>
      <c r="E93" s="191" t="s">
        <v>191</v>
      </c>
      <c r="F93" s="191" t="s">
        <v>192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P94+P100+P118+P141+P149</f>
        <v>0</v>
      </c>
      <c r="Q93" s="196"/>
      <c r="R93" s="197">
        <f>R94+R100+R118+R141+R149</f>
        <v>32.614049600000001</v>
      </c>
      <c r="S93" s="196"/>
      <c r="T93" s="198">
        <f>T94+T100+T118+T141+T149</f>
        <v>67.388000000000005</v>
      </c>
      <c r="AR93" s="199" t="s">
        <v>79</v>
      </c>
      <c r="AT93" s="200" t="s">
        <v>70</v>
      </c>
      <c r="AU93" s="200" t="s">
        <v>71</v>
      </c>
      <c r="AY93" s="199" t="s">
        <v>116</v>
      </c>
      <c r="BK93" s="201">
        <f>BK94+BK100+BK118+BK141+BK149</f>
        <v>0</v>
      </c>
    </row>
    <row r="94" s="10" customFormat="1" ht="22.8" customHeight="1">
      <c r="B94" s="188"/>
      <c r="C94" s="189"/>
      <c r="D94" s="190" t="s">
        <v>70</v>
      </c>
      <c r="E94" s="202" t="s">
        <v>140</v>
      </c>
      <c r="F94" s="202" t="s">
        <v>193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SUM(P95:P99)</f>
        <v>0</v>
      </c>
      <c r="Q94" s="196"/>
      <c r="R94" s="197">
        <f>SUM(R95:R99)</f>
        <v>3.5750320000000002</v>
      </c>
      <c r="S94" s="196"/>
      <c r="T94" s="198">
        <f>SUM(T95:T99)</f>
        <v>0</v>
      </c>
      <c r="AR94" s="199" t="s">
        <v>79</v>
      </c>
      <c r="AT94" s="200" t="s">
        <v>70</v>
      </c>
      <c r="AU94" s="200" t="s">
        <v>79</v>
      </c>
      <c r="AY94" s="199" t="s">
        <v>116</v>
      </c>
      <c r="BK94" s="201">
        <f>SUM(BK95:BK99)</f>
        <v>0</v>
      </c>
    </row>
    <row r="95" s="1" customFormat="1" ht="16.5" customHeight="1">
      <c r="B95" s="37"/>
      <c r="C95" s="204" t="s">
        <v>79</v>
      </c>
      <c r="D95" s="204" t="s">
        <v>119</v>
      </c>
      <c r="E95" s="205" t="s">
        <v>194</v>
      </c>
      <c r="F95" s="206" t="s">
        <v>195</v>
      </c>
      <c r="G95" s="207" t="s">
        <v>196</v>
      </c>
      <c r="H95" s="208">
        <v>34</v>
      </c>
      <c r="I95" s="209"/>
      <c r="J95" s="210">
        <f>ROUND(I95*H95,2)</f>
        <v>0</v>
      </c>
      <c r="K95" s="206" t="s">
        <v>123</v>
      </c>
      <c r="L95" s="42"/>
      <c r="M95" s="211" t="s">
        <v>1</v>
      </c>
      <c r="N95" s="212" t="s">
        <v>42</v>
      </c>
      <c r="O95" s="78"/>
      <c r="P95" s="213">
        <f>O95*H95</f>
        <v>0</v>
      </c>
      <c r="Q95" s="213">
        <v>0.082350000000000007</v>
      </c>
      <c r="R95" s="213">
        <f>Q95*H95</f>
        <v>2.7999000000000001</v>
      </c>
      <c r="S95" s="213">
        <v>0</v>
      </c>
      <c r="T95" s="214">
        <f>S95*H95</f>
        <v>0</v>
      </c>
      <c r="AR95" s="16" t="s">
        <v>140</v>
      </c>
      <c r="AT95" s="16" t="s">
        <v>119</v>
      </c>
      <c r="AU95" s="16" t="s">
        <v>81</v>
      </c>
      <c r="AY95" s="16" t="s">
        <v>116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79</v>
      </c>
      <c r="BK95" s="215">
        <f>ROUND(I95*H95,2)</f>
        <v>0</v>
      </c>
      <c r="BL95" s="16" t="s">
        <v>140</v>
      </c>
      <c r="BM95" s="16" t="s">
        <v>197</v>
      </c>
    </row>
    <row r="96" s="1" customFormat="1">
      <c r="B96" s="37"/>
      <c r="C96" s="38"/>
      <c r="D96" s="216" t="s">
        <v>126</v>
      </c>
      <c r="E96" s="38"/>
      <c r="F96" s="217" t="s">
        <v>198</v>
      </c>
      <c r="G96" s="38"/>
      <c r="H96" s="38"/>
      <c r="I96" s="130"/>
      <c r="J96" s="38"/>
      <c r="K96" s="38"/>
      <c r="L96" s="42"/>
      <c r="M96" s="218"/>
      <c r="N96" s="78"/>
      <c r="O96" s="78"/>
      <c r="P96" s="78"/>
      <c r="Q96" s="78"/>
      <c r="R96" s="78"/>
      <c r="S96" s="78"/>
      <c r="T96" s="79"/>
      <c r="AT96" s="16" t="s">
        <v>126</v>
      </c>
      <c r="AU96" s="16" t="s">
        <v>81</v>
      </c>
    </row>
    <row r="97" s="1" customFormat="1" ht="16.5" customHeight="1">
      <c r="B97" s="37"/>
      <c r="C97" s="204" t="s">
        <v>81</v>
      </c>
      <c r="D97" s="204" t="s">
        <v>119</v>
      </c>
      <c r="E97" s="205" t="s">
        <v>199</v>
      </c>
      <c r="F97" s="206" t="s">
        <v>200</v>
      </c>
      <c r="G97" s="207" t="s">
        <v>201</v>
      </c>
      <c r="H97" s="208">
        <v>3.3999999999999999</v>
      </c>
      <c r="I97" s="209"/>
      <c r="J97" s="210">
        <f>ROUND(I97*H97,2)</f>
        <v>0</v>
      </c>
      <c r="K97" s="206" t="s">
        <v>123</v>
      </c>
      <c r="L97" s="42"/>
      <c r="M97" s="211" t="s">
        <v>1</v>
      </c>
      <c r="N97" s="212" t="s">
        <v>42</v>
      </c>
      <c r="O97" s="78"/>
      <c r="P97" s="213">
        <f>O97*H97</f>
        <v>0</v>
      </c>
      <c r="Q97" s="213">
        <v>0.22797999999999999</v>
      </c>
      <c r="R97" s="213">
        <f>Q97*H97</f>
        <v>0.77513199999999993</v>
      </c>
      <c r="S97" s="213">
        <v>0</v>
      </c>
      <c r="T97" s="214">
        <f>S97*H97</f>
        <v>0</v>
      </c>
      <c r="AR97" s="16" t="s">
        <v>140</v>
      </c>
      <c r="AT97" s="16" t="s">
        <v>119</v>
      </c>
      <c r="AU97" s="16" t="s">
        <v>81</v>
      </c>
      <c r="AY97" s="16" t="s">
        <v>116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79</v>
      </c>
      <c r="BK97" s="215">
        <f>ROUND(I97*H97,2)</f>
        <v>0</v>
      </c>
      <c r="BL97" s="16" t="s">
        <v>140</v>
      </c>
      <c r="BM97" s="16" t="s">
        <v>202</v>
      </c>
    </row>
    <row r="98" s="11" customFormat="1">
      <c r="B98" s="222"/>
      <c r="C98" s="223"/>
      <c r="D98" s="216" t="s">
        <v>203</v>
      </c>
      <c r="E98" s="224" t="s">
        <v>1</v>
      </c>
      <c r="F98" s="225" t="s">
        <v>204</v>
      </c>
      <c r="G98" s="223"/>
      <c r="H98" s="226">
        <v>3.3999999999999999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203</v>
      </c>
      <c r="AU98" s="232" t="s">
        <v>81</v>
      </c>
      <c r="AV98" s="11" t="s">
        <v>81</v>
      </c>
      <c r="AW98" s="11" t="s">
        <v>32</v>
      </c>
      <c r="AX98" s="11" t="s">
        <v>71</v>
      </c>
      <c r="AY98" s="232" t="s">
        <v>116</v>
      </c>
    </row>
    <row r="99" s="12" customFormat="1">
      <c r="B99" s="233"/>
      <c r="C99" s="234"/>
      <c r="D99" s="216" t="s">
        <v>203</v>
      </c>
      <c r="E99" s="235" t="s">
        <v>1</v>
      </c>
      <c r="F99" s="236" t="s">
        <v>205</v>
      </c>
      <c r="G99" s="234"/>
      <c r="H99" s="237">
        <v>3.3999999999999999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203</v>
      </c>
      <c r="AU99" s="243" t="s">
        <v>81</v>
      </c>
      <c r="AV99" s="12" t="s">
        <v>140</v>
      </c>
      <c r="AW99" s="12" t="s">
        <v>32</v>
      </c>
      <c r="AX99" s="12" t="s">
        <v>79</v>
      </c>
      <c r="AY99" s="243" t="s">
        <v>116</v>
      </c>
    </row>
    <row r="100" s="10" customFormat="1" ht="22.8" customHeight="1">
      <c r="B100" s="188"/>
      <c r="C100" s="189"/>
      <c r="D100" s="190" t="s">
        <v>70</v>
      </c>
      <c r="E100" s="202" t="s">
        <v>151</v>
      </c>
      <c r="F100" s="202" t="s">
        <v>206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SUM(P101:P117)</f>
        <v>0</v>
      </c>
      <c r="Q100" s="196"/>
      <c r="R100" s="197">
        <f>SUM(R101:R117)</f>
        <v>28.257687600000001</v>
      </c>
      <c r="S100" s="196"/>
      <c r="T100" s="198">
        <f>SUM(T101:T117)</f>
        <v>21.760000000000002</v>
      </c>
      <c r="AR100" s="199" t="s">
        <v>79</v>
      </c>
      <c r="AT100" s="200" t="s">
        <v>70</v>
      </c>
      <c r="AU100" s="200" t="s">
        <v>79</v>
      </c>
      <c r="AY100" s="199" t="s">
        <v>116</v>
      </c>
      <c r="BK100" s="201">
        <f>SUM(BK101:BK117)</f>
        <v>0</v>
      </c>
    </row>
    <row r="101" s="1" customFormat="1" ht="16.5" customHeight="1">
      <c r="B101" s="37"/>
      <c r="C101" s="204" t="s">
        <v>133</v>
      </c>
      <c r="D101" s="204" t="s">
        <v>119</v>
      </c>
      <c r="E101" s="205" t="s">
        <v>207</v>
      </c>
      <c r="F101" s="206" t="s">
        <v>208</v>
      </c>
      <c r="G101" s="207" t="s">
        <v>201</v>
      </c>
      <c r="H101" s="208">
        <v>133.40000000000001</v>
      </c>
      <c r="I101" s="209"/>
      <c r="J101" s="210">
        <f>ROUND(I101*H101,2)</f>
        <v>0</v>
      </c>
      <c r="K101" s="206" t="s">
        <v>123</v>
      </c>
      <c r="L101" s="42"/>
      <c r="M101" s="211" t="s">
        <v>1</v>
      </c>
      <c r="N101" s="212" t="s">
        <v>42</v>
      </c>
      <c r="O101" s="78"/>
      <c r="P101" s="213">
        <f>O101*H101</f>
        <v>0</v>
      </c>
      <c r="Q101" s="213">
        <v>0.0064999999999999997</v>
      </c>
      <c r="R101" s="213">
        <f>Q101*H101</f>
        <v>0.86709999999999998</v>
      </c>
      <c r="S101" s="213">
        <v>0</v>
      </c>
      <c r="T101" s="214">
        <f>S101*H101</f>
        <v>0</v>
      </c>
      <c r="AR101" s="16" t="s">
        <v>140</v>
      </c>
      <c r="AT101" s="16" t="s">
        <v>119</v>
      </c>
      <c r="AU101" s="16" t="s">
        <v>81</v>
      </c>
      <c r="AY101" s="16" t="s">
        <v>116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79</v>
      </c>
      <c r="BK101" s="215">
        <f>ROUND(I101*H101,2)</f>
        <v>0</v>
      </c>
      <c r="BL101" s="16" t="s">
        <v>140</v>
      </c>
      <c r="BM101" s="16" t="s">
        <v>209</v>
      </c>
    </row>
    <row r="102" s="11" customFormat="1">
      <c r="B102" s="222"/>
      <c r="C102" s="223"/>
      <c r="D102" s="216" t="s">
        <v>203</v>
      </c>
      <c r="E102" s="224" t="s">
        <v>1</v>
      </c>
      <c r="F102" s="225" t="s">
        <v>210</v>
      </c>
      <c r="G102" s="223"/>
      <c r="H102" s="226">
        <v>133.40000000000001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203</v>
      </c>
      <c r="AU102" s="232" t="s">
        <v>81</v>
      </c>
      <c r="AV102" s="11" t="s">
        <v>81</v>
      </c>
      <c r="AW102" s="11" t="s">
        <v>32</v>
      </c>
      <c r="AX102" s="11" t="s">
        <v>71</v>
      </c>
      <c r="AY102" s="232" t="s">
        <v>116</v>
      </c>
    </row>
    <row r="103" s="12" customFormat="1">
      <c r="B103" s="233"/>
      <c r="C103" s="234"/>
      <c r="D103" s="216" t="s">
        <v>203</v>
      </c>
      <c r="E103" s="235" t="s">
        <v>1</v>
      </c>
      <c r="F103" s="236" t="s">
        <v>205</v>
      </c>
      <c r="G103" s="234"/>
      <c r="H103" s="237">
        <v>133.40000000000001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203</v>
      </c>
      <c r="AU103" s="243" t="s">
        <v>81</v>
      </c>
      <c r="AV103" s="12" t="s">
        <v>140</v>
      </c>
      <c r="AW103" s="12" t="s">
        <v>32</v>
      </c>
      <c r="AX103" s="12" t="s">
        <v>79</v>
      </c>
      <c r="AY103" s="243" t="s">
        <v>116</v>
      </c>
    </row>
    <row r="104" s="1" customFormat="1" ht="16.5" customHeight="1">
      <c r="B104" s="37"/>
      <c r="C104" s="204" t="s">
        <v>140</v>
      </c>
      <c r="D104" s="204" t="s">
        <v>119</v>
      </c>
      <c r="E104" s="205" t="s">
        <v>211</v>
      </c>
      <c r="F104" s="206" t="s">
        <v>212</v>
      </c>
      <c r="G104" s="207" t="s">
        <v>201</v>
      </c>
      <c r="H104" s="208">
        <v>146.74000000000001</v>
      </c>
      <c r="I104" s="209"/>
      <c r="J104" s="210">
        <f>ROUND(I104*H104,2)</f>
        <v>0</v>
      </c>
      <c r="K104" s="206" t="s">
        <v>123</v>
      </c>
      <c r="L104" s="42"/>
      <c r="M104" s="211" t="s">
        <v>1</v>
      </c>
      <c r="N104" s="212" t="s">
        <v>42</v>
      </c>
      <c r="O104" s="78"/>
      <c r="P104" s="213">
        <f>O104*H104</f>
        <v>0</v>
      </c>
      <c r="Q104" s="213">
        <v>0.00093999999999999997</v>
      </c>
      <c r="R104" s="213">
        <f>Q104*H104</f>
        <v>0.13793559999999999</v>
      </c>
      <c r="S104" s="213">
        <v>0</v>
      </c>
      <c r="T104" s="214">
        <f>S104*H104</f>
        <v>0</v>
      </c>
      <c r="AR104" s="16" t="s">
        <v>140</v>
      </c>
      <c r="AT104" s="16" t="s">
        <v>119</v>
      </c>
      <c r="AU104" s="16" t="s">
        <v>81</v>
      </c>
      <c r="AY104" s="16" t="s">
        <v>116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79</v>
      </c>
      <c r="BK104" s="215">
        <f>ROUND(I104*H104,2)</f>
        <v>0</v>
      </c>
      <c r="BL104" s="16" t="s">
        <v>140</v>
      </c>
      <c r="BM104" s="16" t="s">
        <v>213</v>
      </c>
    </row>
    <row r="105" s="11" customFormat="1">
      <c r="B105" s="222"/>
      <c r="C105" s="223"/>
      <c r="D105" s="216" t="s">
        <v>203</v>
      </c>
      <c r="E105" s="224" t="s">
        <v>1</v>
      </c>
      <c r="F105" s="225" t="s">
        <v>214</v>
      </c>
      <c r="G105" s="223"/>
      <c r="H105" s="226">
        <v>146.74000000000001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203</v>
      </c>
      <c r="AU105" s="232" t="s">
        <v>81</v>
      </c>
      <c r="AV105" s="11" t="s">
        <v>81</v>
      </c>
      <c r="AW105" s="11" t="s">
        <v>32</v>
      </c>
      <c r="AX105" s="11" t="s">
        <v>71</v>
      </c>
      <c r="AY105" s="232" t="s">
        <v>116</v>
      </c>
    </row>
    <row r="106" s="12" customFormat="1">
      <c r="B106" s="233"/>
      <c r="C106" s="234"/>
      <c r="D106" s="216" t="s">
        <v>203</v>
      </c>
      <c r="E106" s="235" t="s">
        <v>1</v>
      </c>
      <c r="F106" s="236" t="s">
        <v>205</v>
      </c>
      <c r="G106" s="234"/>
      <c r="H106" s="237">
        <v>146.74000000000001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203</v>
      </c>
      <c r="AU106" s="243" t="s">
        <v>81</v>
      </c>
      <c r="AV106" s="12" t="s">
        <v>140</v>
      </c>
      <c r="AW106" s="12" t="s">
        <v>32</v>
      </c>
      <c r="AX106" s="12" t="s">
        <v>79</v>
      </c>
      <c r="AY106" s="243" t="s">
        <v>116</v>
      </c>
    </row>
    <row r="107" s="1" customFormat="1" ht="16.5" customHeight="1">
      <c r="B107" s="37"/>
      <c r="C107" s="204" t="s">
        <v>115</v>
      </c>
      <c r="D107" s="204" t="s">
        <v>119</v>
      </c>
      <c r="E107" s="205" t="s">
        <v>215</v>
      </c>
      <c r="F107" s="206" t="s">
        <v>216</v>
      </c>
      <c r="G107" s="207" t="s">
        <v>201</v>
      </c>
      <c r="H107" s="208">
        <v>133.40000000000001</v>
      </c>
      <c r="I107" s="209"/>
      <c r="J107" s="210">
        <f>ROUND(I107*H107,2)</f>
        <v>0</v>
      </c>
      <c r="K107" s="206" t="s">
        <v>123</v>
      </c>
      <c r="L107" s="42"/>
      <c r="M107" s="211" t="s">
        <v>1</v>
      </c>
      <c r="N107" s="212" t="s">
        <v>42</v>
      </c>
      <c r="O107" s="78"/>
      <c r="P107" s="213">
        <f>O107*H107</f>
        <v>0</v>
      </c>
      <c r="Q107" s="213">
        <v>0.017330000000000002</v>
      </c>
      <c r="R107" s="213">
        <f>Q107*H107</f>
        <v>2.3118220000000003</v>
      </c>
      <c r="S107" s="213">
        <v>0</v>
      </c>
      <c r="T107" s="214">
        <f>S107*H107</f>
        <v>0</v>
      </c>
      <c r="AR107" s="16" t="s">
        <v>140</v>
      </c>
      <c r="AT107" s="16" t="s">
        <v>119</v>
      </c>
      <c r="AU107" s="16" t="s">
        <v>81</v>
      </c>
      <c r="AY107" s="16" t="s">
        <v>116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79</v>
      </c>
      <c r="BK107" s="215">
        <f>ROUND(I107*H107,2)</f>
        <v>0</v>
      </c>
      <c r="BL107" s="16" t="s">
        <v>140</v>
      </c>
      <c r="BM107" s="16" t="s">
        <v>217</v>
      </c>
    </row>
    <row r="108" s="11" customFormat="1">
      <c r="B108" s="222"/>
      <c r="C108" s="223"/>
      <c r="D108" s="216" t="s">
        <v>203</v>
      </c>
      <c r="E108" s="224" t="s">
        <v>1</v>
      </c>
      <c r="F108" s="225" t="s">
        <v>210</v>
      </c>
      <c r="G108" s="223"/>
      <c r="H108" s="226">
        <v>133.40000000000001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203</v>
      </c>
      <c r="AU108" s="232" t="s">
        <v>81</v>
      </c>
      <c r="AV108" s="11" t="s">
        <v>81</v>
      </c>
      <c r="AW108" s="11" t="s">
        <v>32</v>
      </c>
      <c r="AX108" s="11" t="s">
        <v>71</v>
      </c>
      <c r="AY108" s="232" t="s">
        <v>116</v>
      </c>
    </row>
    <row r="109" s="12" customFormat="1">
      <c r="B109" s="233"/>
      <c r="C109" s="234"/>
      <c r="D109" s="216" t="s">
        <v>203</v>
      </c>
      <c r="E109" s="235" t="s">
        <v>1</v>
      </c>
      <c r="F109" s="236" t="s">
        <v>205</v>
      </c>
      <c r="G109" s="234"/>
      <c r="H109" s="237">
        <v>133.40000000000001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203</v>
      </c>
      <c r="AU109" s="243" t="s">
        <v>81</v>
      </c>
      <c r="AV109" s="12" t="s">
        <v>140</v>
      </c>
      <c r="AW109" s="12" t="s">
        <v>32</v>
      </c>
      <c r="AX109" s="12" t="s">
        <v>79</v>
      </c>
      <c r="AY109" s="243" t="s">
        <v>116</v>
      </c>
    </row>
    <row r="110" s="1" customFormat="1" ht="16.5" customHeight="1">
      <c r="B110" s="37"/>
      <c r="C110" s="204" t="s">
        <v>151</v>
      </c>
      <c r="D110" s="204" t="s">
        <v>119</v>
      </c>
      <c r="E110" s="205" t="s">
        <v>218</v>
      </c>
      <c r="F110" s="206" t="s">
        <v>219</v>
      </c>
      <c r="G110" s="207" t="s">
        <v>201</v>
      </c>
      <c r="H110" s="208">
        <v>400.19999999999999</v>
      </c>
      <c r="I110" s="209"/>
      <c r="J110" s="210">
        <f>ROUND(I110*H110,2)</f>
        <v>0</v>
      </c>
      <c r="K110" s="206" t="s">
        <v>123</v>
      </c>
      <c r="L110" s="42"/>
      <c r="M110" s="211" t="s">
        <v>1</v>
      </c>
      <c r="N110" s="212" t="s">
        <v>42</v>
      </c>
      <c r="O110" s="78"/>
      <c r="P110" s="213">
        <f>O110*H110</f>
        <v>0</v>
      </c>
      <c r="Q110" s="213">
        <v>0.0073499999999999998</v>
      </c>
      <c r="R110" s="213">
        <f>Q110*H110</f>
        <v>2.9414699999999998</v>
      </c>
      <c r="S110" s="213">
        <v>0</v>
      </c>
      <c r="T110" s="214">
        <f>S110*H110</f>
        <v>0</v>
      </c>
      <c r="AR110" s="16" t="s">
        <v>140</v>
      </c>
      <c r="AT110" s="16" t="s">
        <v>119</v>
      </c>
      <c r="AU110" s="16" t="s">
        <v>81</v>
      </c>
      <c r="AY110" s="16" t="s">
        <v>116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79</v>
      </c>
      <c r="BK110" s="215">
        <f>ROUND(I110*H110,2)</f>
        <v>0</v>
      </c>
      <c r="BL110" s="16" t="s">
        <v>140</v>
      </c>
      <c r="BM110" s="16" t="s">
        <v>220</v>
      </c>
    </row>
    <row r="111" s="11" customFormat="1">
      <c r="B111" s="222"/>
      <c r="C111" s="223"/>
      <c r="D111" s="216" t="s">
        <v>203</v>
      </c>
      <c r="E111" s="223"/>
      <c r="F111" s="225" t="s">
        <v>221</v>
      </c>
      <c r="G111" s="223"/>
      <c r="H111" s="226">
        <v>400.19999999999999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203</v>
      </c>
      <c r="AU111" s="232" t="s">
        <v>81</v>
      </c>
      <c r="AV111" s="11" t="s">
        <v>81</v>
      </c>
      <c r="AW111" s="11" t="s">
        <v>4</v>
      </c>
      <c r="AX111" s="11" t="s">
        <v>79</v>
      </c>
      <c r="AY111" s="232" t="s">
        <v>116</v>
      </c>
    </row>
    <row r="112" s="1" customFormat="1" ht="16.5" customHeight="1">
      <c r="B112" s="37"/>
      <c r="C112" s="204" t="s">
        <v>158</v>
      </c>
      <c r="D112" s="204" t="s">
        <v>119</v>
      </c>
      <c r="E112" s="205" t="s">
        <v>222</v>
      </c>
      <c r="F112" s="206" t="s">
        <v>223</v>
      </c>
      <c r="G112" s="207" t="s">
        <v>201</v>
      </c>
      <c r="H112" s="208">
        <v>544</v>
      </c>
      <c r="I112" s="209"/>
      <c r="J112" s="210">
        <f>ROUND(I112*H112,2)</f>
        <v>0</v>
      </c>
      <c r="K112" s="206" t="s">
        <v>123</v>
      </c>
      <c r="L112" s="42"/>
      <c r="M112" s="211" t="s">
        <v>1</v>
      </c>
      <c r="N112" s="212" t="s">
        <v>42</v>
      </c>
      <c r="O112" s="78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16" t="s">
        <v>140</v>
      </c>
      <c r="AT112" s="16" t="s">
        <v>119</v>
      </c>
      <c r="AU112" s="16" t="s">
        <v>81</v>
      </c>
      <c r="AY112" s="16" t="s">
        <v>116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79</v>
      </c>
      <c r="BK112" s="215">
        <f>ROUND(I112*H112,2)</f>
        <v>0</v>
      </c>
      <c r="BL112" s="16" t="s">
        <v>140</v>
      </c>
      <c r="BM112" s="16" t="s">
        <v>224</v>
      </c>
    </row>
    <row r="113" s="11" customFormat="1">
      <c r="B113" s="222"/>
      <c r="C113" s="223"/>
      <c r="D113" s="216" t="s">
        <v>203</v>
      </c>
      <c r="E113" s="224" t="s">
        <v>1</v>
      </c>
      <c r="F113" s="225" t="s">
        <v>225</v>
      </c>
      <c r="G113" s="223"/>
      <c r="H113" s="226">
        <v>544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203</v>
      </c>
      <c r="AU113" s="232" t="s">
        <v>81</v>
      </c>
      <c r="AV113" s="11" t="s">
        <v>81</v>
      </c>
      <c r="AW113" s="11" t="s">
        <v>32</v>
      </c>
      <c r="AX113" s="11" t="s">
        <v>71</v>
      </c>
      <c r="AY113" s="232" t="s">
        <v>116</v>
      </c>
    </row>
    <row r="114" s="12" customFormat="1">
      <c r="B114" s="233"/>
      <c r="C114" s="234"/>
      <c r="D114" s="216" t="s">
        <v>203</v>
      </c>
      <c r="E114" s="235" t="s">
        <v>1</v>
      </c>
      <c r="F114" s="236" t="s">
        <v>205</v>
      </c>
      <c r="G114" s="234"/>
      <c r="H114" s="237">
        <v>544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203</v>
      </c>
      <c r="AU114" s="243" t="s">
        <v>81</v>
      </c>
      <c r="AV114" s="12" t="s">
        <v>140</v>
      </c>
      <c r="AW114" s="12" t="s">
        <v>32</v>
      </c>
      <c r="AX114" s="12" t="s">
        <v>79</v>
      </c>
      <c r="AY114" s="243" t="s">
        <v>116</v>
      </c>
    </row>
    <row r="115" s="1" customFormat="1" ht="16.5" customHeight="1">
      <c r="B115" s="37"/>
      <c r="C115" s="204" t="s">
        <v>165</v>
      </c>
      <c r="D115" s="204" t="s">
        <v>119</v>
      </c>
      <c r="E115" s="205" t="s">
        <v>226</v>
      </c>
      <c r="F115" s="206" t="s">
        <v>227</v>
      </c>
      <c r="G115" s="207" t="s">
        <v>201</v>
      </c>
      <c r="H115" s="208">
        <v>544</v>
      </c>
      <c r="I115" s="209"/>
      <c r="J115" s="210">
        <f>ROUND(I115*H115,2)</f>
        <v>0</v>
      </c>
      <c r="K115" s="206" t="s">
        <v>123</v>
      </c>
      <c r="L115" s="42"/>
      <c r="M115" s="211" t="s">
        <v>1</v>
      </c>
      <c r="N115" s="212" t="s">
        <v>42</v>
      </c>
      <c r="O115" s="78"/>
      <c r="P115" s="213">
        <f>O115*H115</f>
        <v>0</v>
      </c>
      <c r="Q115" s="213">
        <v>0.040439999999999997</v>
      </c>
      <c r="R115" s="213">
        <f>Q115*H115</f>
        <v>21.999359999999999</v>
      </c>
      <c r="S115" s="213">
        <v>0.040000000000000001</v>
      </c>
      <c r="T115" s="214">
        <f>S115*H115</f>
        <v>21.760000000000002</v>
      </c>
      <c r="AR115" s="16" t="s">
        <v>140</v>
      </c>
      <c r="AT115" s="16" t="s">
        <v>119</v>
      </c>
      <c r="AU115" s="16" t="s">
        <v>81</v>
      </c>
      <c r="AY115" s="16" t="s">
        <v>116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79</v>
      </c>
      <c r="BK115" s="215">
        <f>ROUND(I115*H115,2)</f>
        <v>0</v>
      </c>
      <c r="BL115" s="16" t="s">
        <v>140</v>
      </c>
      <c r="BM115" s="16" t="s">
        <v>228</v>
      </c>
    </row>
    <row r="116" s="11" customFormat="1">
      <c r="B116" s="222"/>
      <c r="C116" s="223"/>
      <c r="D116" s="216" t="s">
        <v>203</v>
      </c>
      <c r="E116" s="224" t="s">
        <v>1</v>
      </c>
      <c r="F116" s="225" t="s">
        <v>225</v>
      </c>
      <c r="G116" s="223"/>
      <c r="H116" s="226">
        <v>544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203</v>
      </c>
      <c r="AU116" s="232" t="s">
        <v>81</v>
      </c>
      <c r="AV116" s="11" t="s">
        <v>81</v>
      </c>
      <c r="AW116" s="11" t="s">
        <v>32</v>
      </c>
      <c r="AX116" s="11" t="s">
        <v>71</v>
      </c>
      <c r="AY116" s="232" t="s">
        <v>116</v>
      </c>
    </row>
    <row r="117" s="12" customFormat="1">
      <c r="B117" s="233"/>
      <c r="C117" s="234"/>
      <c r="D117" s="216" t="s">
        <v>203</v>
      </c>
      <c r="E117" s="235" t="s">
        <v>1</v>
      </c>
      <c r="F117" s="236" t="s">
        <v>205</v>
      </c>
      <c r="G117" s="234"/>
      <c r="H117" s="237">
        <v>544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203</v>
      </c>
      <c r="AU117" s="243" t="s">
        <v>81</v>
      </c>
      <c r="AV117" s="12" t="s">
        <v>140</v>
      </c>
      <c r="AW117" s="12" t="s">
        <v>32</v>
      </c>
      <c r="AX117" s="12" t="s">
        <v>79</v>
      </c>
      <c r="AY117" s="243" t="s">
        <v>116</v>
      </c>
    </row>
    <row r="118" s="10" customFormat="1" ht="22.8" customHeight="1">
      <c r="B118" s="188"/>
      <c r="C118" s="189"/>
      <c r="D118" s="190" t="s">
        <v>70</v>
      </c>
      <c r="E118" s="202" t="s">
        <v>172</v>
      </c>
      <c r="F118" s="202" t="s">
        <v>229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SUM(P119:P140)</f>
        <v>0</v>
      </c>
      <c r="Q118" s="196"/>
      <c r="R118" s="197">
        <f>SUM(R119:R140)</f>
        <v>0.78133000000000008</v>
      </c>
      <c r="S118" s="196"/>
      <c r="T118" s="198">
        <f>SUM(T119:T140)</f>
        <v>45.628</v>
      </c>
      <c r="AR118" s="199" t="s">
        <v>79</v>
      </c>
      <c r="AT118" s="200" t="s">
        <v>70</v>
      </c>
      <c r="AU118" s="200" t="s">
        <v>79</v>
      </c>
      <c r="AY118" s="199" t="s">
        <v>116</v>
      </c>
      <c r="BK118" s="201">
        <f>SUM(BK119:BK140)</f>
        <v>0</v>
      </c>
    </row>
    <row r="119" s="1" customFormat="1" ht="16.5" customHeight="1">
      <c r="B119" s="37"/>
      <c r="C119" s="204" t="s">
        <v>172</v>
      </c>
      <c r="D119" s="204" t="s">
        <v>119</v>
      </c>
      <c r="E119" s="205" t="s">
        <v>230</v>
      </c>
      <c r="F119" s="206" t="s">
        <v>231</v>
      </c>
      <c r="G119" s="207" t="s">
        <v>201</v>
      </c>
      <c r="H119" s="208">
        <v>544</v>
      </c>
      <c r="I119" s="209"/>
      <c r="J119" s="210">
        <f>ROUND(I119*H119,2)</f>
        <v>0</v>
      </c>
      <c r="K119" s="206" t="s">
        <v>123</v>
      </c>
      <c r="L119" s="42"/>
      <c r="M119" s="211" t="s">
        <v>1</v>
      </c>
      <c r="N119" s="212" t="s">
        <v>42</v>
      </c>
      <c r="O119" s="78"/>
      <c r="P119" s="213">
        <f>O119*H119</f>
        <v>0</v>
      </c>
      <c r="Q119" s="213">
        <v>4.0000000000000003E-05</v>
      </c>
      <c r="R119" s="213">
        <f>Q119*H119</f>
        <v>0.021760000000000002</v>
      </c>
      <c r="S119" s="213">
        <v>0</v>
      </c>
      <c r="T119" s="214">
        <f>S119*H119</f>
        <v>0</v>
      </c>
      <c r="AR119" s="16" t="s">
        <v>140</v>
      </c>
      <c r="AT119" s="16" t="s">
        <v>119</v>
      </c>
      <c r="AU119" s="16" t="s">
        <v>81</v>
      </c>
      <c r="AY119" s="16" t="s">
        <v>116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79</v>
      </c>
      <c r="BK119" s="215">
        <f>ROUND(I119*H119,2)</f>
        <v>0</v>
      </c>
      <c r="BL119" s="16" t="s">
        <v>140</v>
      </c>
      <c r="BM119" s="16" t="s">
        <v>232</v>
      </c>
    </row>
    <row r="120" s="11" customFormat="1">
      <c r="B120" s="222"/>
      <c r="C120" s="223"/>
      <c r="D120" s="216" t="s">
        <v>203</v>
      </c>
      <c r="E120" s="224" t="s">
        <v>1</v>
      </c>
      <c r="F120" s="225" t="s">
        <v>225</v>
      </c>
      <c r="G120" s="223"/>
      <c r="H120" s="226">
        <v>544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203</v>
      </c>
      <c r="AU120" s="232" t="s">
        <v>81</v>
      </c>
      <c r="AV120" s="11" t="s">
        <v>81</v>
      </c>
      <c r="AW120" s="11" t="s">
        <v>32</v>
      </c>
      <c r="AX120" s="11" t="s">
        <v>71</v>
      </c>
      <c r="AY120" s="232" t="s">
        <v>116</v>
      </c>
    </row>
    <row r="121" s="12" customFormat="1">
      <c r="B121" s="233"/>
      <c r="C121" s="234"/>
      <c r="D121" s="216" t="s">
        <v>203</v>
      </c>
      <c r="E121" s="235" t="s">
        <v>1</v>
      </c>
      <c r="F121" s="236" t="s">
        <v>205</v>
      </c>
      <c r="G121" s="234"/>
      <c r="H121" s="237">
        <v>544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203</v>
      </c>
      <c r="AU121" s="243" t="s">
        <v>81</v>
      </c>
      <c r="AV121" s="12" t="s">
        <v>140</v>
      </c>
      <c r="AW121" s="12" t="s">
        <v>32</v>
      </c>
      <c r="AX121" s="12" t="s">
        <v>79</v>
      </c>
      <c r="AY121" s="243" t="s">
        <v>116</v>
      </c>
    </row>
    <row r="122" s="1" customFormat="1" ht="22.5" customHeight="1">
      <c r="B122" s="37"/>
      <c r="C122" s="204" t="s">
        <v>233</v>
      </c>
      <c r="D122" s="204" t="s">
        <v>119</v>
      </c>
      <c r="E122" s="205" t="s">
        <v>234</v>
      </c>
      <c r="F122" s="206" t="s">
        <v>235</v>
      </c>
      <c r="G122" s="207" t="s">
        <v>130</v>
      </c>
      <c r="H122" s="208">
        <v>1</v>
      </c>
      <c r="I122" s="209"/>
      <c r="J122" s="210">
        <f>ROUND(I122*H122,2)</f>
        <v>0</v>
      </c>
      <c r="K122" s="206" t="s">
        <v>236</v>
      </c>
      <c r="L122" s="42"/>
      <c r="M122" s="211" t="s">
        <v>1</v>
      </c>
      <c r="N122" s="212" t="s">
        <v>42</v>
      </c>
      <c r="O122" s="78"/>
      <c r="P122" s="213">
        <f>O122*H122</f>
        <v>0</v>
      </c>
      <c r="Q122" s="213">
        <v>0.00021000000000000001</v>
      </c>
      <c r="R122" s="213">
        <f>Q122*H122</f>
        <v>0.00021000000000000001</v>
      </c>
      <c r="S122" s="213">
        <v>0</v>
      </c>
      <c r="T122" s="214">
        <f>S122*H122</f>
        <v>0</v>
      </c>
      <c r="AR122" s="16" t="s">
        <v>140</v>
      </c>
      <c r="AT122" s="16" t="s">
        <v>119</v>
      </c>
      <c r="AU122" s="16" t="s">
        <v>81</v>
      </c>
      <c r="AY122" s="16" t="s">
        <v>116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79</v>
      </c>
      <c r="BK122" s="215">
        <f>ROUND(I122*H122,2)</f>
        <v>0</v>
      </c>
      <c r="BL122" s="16" t="s">
        <v>140</v>
      </c>
      <c r="BM122" s="16" t="s">
        <v>237</v>
      </c>
    </row>
    <row r="123" s="1" customFormat="1" ht="16.5" customHeight="1">
      <c r="B123" s="37"/>
      <c r="C123" s="204" t="s">
        <v>238</v>
      </c>
      <c r="D123" s="204" t="s">
        <v>119</v>
      </c>
      <c r="E123" s="205" t="s">
        <v>239</v>
      </c>
      <c r="F123" s="206" t="s">
        <v>240</v>
      </c>
      <c r="G123" s="207" t="s">
        <v>201</v>
      </c>
      <c r="H123" s="208">
        <v>216</v>
      </c>
      <c r="I123" s="209"/>
      <c r="J123" s="210">
        <f>ROUND(I123*H123,2)</f>
        <v>0</v>
      </c>
      <c r="K123" s="206" t="s">
        <v>236</v>
      </c>
      <c r="L123" s="42"/>
      <c r="M123" s="211" t="s">
        <v>1</v>
      </c>
      <c r="N123" s="212" t="s">
        <v>42</v>
      </c>
      <c r="O123" s="78"/>
      <c r="P123" s="213">
        <f>O123*H123</f>
        <v>0</v>
      </c>
      <c r="Q123" s="213">
        <v>0.00021000000000000001</v>
      </c>
      <c r="R123" s="213">
        <f>Q123*H123</f>
        <v>0.045360000000000004</v>
      </c>
      <c r="S123" s="213">
        <v>0</v>
      </c>
      <c r="T123" s="214">
        <f>S123*H123</f>
        <v>0</v>
      </c>
      <c r="AR123" s="16" t="s">
        <v>140</v>
      </c>
      <c r="AT123" s="16" t="s">
        <v>119</v>
      </c>
      <c r="AU123" s="16" t="s">
        <v>81</v>
      </c>
      <c r="AY123" s="16" t="s">
        <v>116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79</v>
      </c>
      <c r="BK123" s="215">
        <f>ROUND(I123*H123,2)</f>
        <v>0</v>
      </c>
      <c r="BL123" s="16" t="s">
        <v>140</v>
      </c>
      <c r="BM123" s="16" t="s">
        <v>241</v>
      </c>
    </row>
    <row r="124" s="1" customFormat="1" ht="16.5" customHeight="1">
      <c r="B124" s="37"/>
      <c r="C124" s="204" t="s">
        <v>242</v>
      </c>
      <c r="D124" s="204" t="s">
        <v>119</v>
      </c>
      <c r="E124" s="205" t="s">
        <v>243</v>
      </c>
      <c r="F124" s="206" t="s">
        <v>244</v>
      </c>
      <c r="G124" s="207" t="s">
        <v>201</v>
      </c>
      <c r="H124" s="208">
        <v>268.80000000000001</v>
      </c>
      <c r="I124" s="209"/>
      <c r="J124" s="210">
        <f>ROUND(I124*H124,2)</f>
        <v>0</v>
      </c>
      <c r="K124" s="206" t="s">
        <v>123</v>
      </c>
      <c r="L124" s="42"/>
      <c r="M124" s="211" t="s">
        <v>1</v>
      </c>
      <c r="N124" s="212" t="s">
        <v>42</v>
      </c>
      <c r="O124" s="78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16" t="s">
        <v>140</v>
      </c>
      <c r="AT124" s="16" t="s">
        <v>119</v>
      </c>
      <c r="AU124" s="16" t="s">
        <v>81</v>
      </c>
      <c r="AY124" s="16" t="s">
        <v>116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79</v>
      </c>
      <c r="BK124" s="215">
        <f>ROUND(I124*H124,2)</f>
        <v>0</v>
      </c>
      <c r="BL124" s="16" t="s">
        <v>140</v>
      </c>
      <c r="BM124" s="16" t="s">
        <v>245</v>
      </c>
    </row>
    <row r="125" s="1" customFormat="1">
      <c r="B125" s="37"/>
      <c r="C125" s="38"/>
      <c r="D125" s="216" t="s">
        <v>126</v>
      </c>
      <c r="E125" s="38"/>
      <c r="F125" s="217" t="s">
        <v>246</v>
      </c>
      <c r="G125" s="38"/>
      <c r="H125" s="38"/>
      <c r="I125" s="130"/>
      <c r="J125" s="38"/>
      <c r="K125" s="38"/>
      <c r="L125" s="42"/>
      <c r="M125" s="218"/>
      <c r="N125" s="78"/>
      <c r="O125" s="78"/>
      <c r="P125" s="78"/>
      <c r="Q125" s="78"/>
      <c r="R125" s="78"/>
      <c r="S125" s="78"/>
      <c r="T125" s="79"/>
      <c r="AT125" s="16" t="s">
        <v>126</v>
      </c>
      <c r="AU125" s="16" t="s">
        <v>81</v>
      </c>
    </row>
    <row r="126" s="11" customFormat="1">
      <c r="B126" s="222"/>
      <c r="C126" s="223"/>
      <c r="D126" s="216" t="s">
        <v>203</v>
      </c>
      <c r="E126" s="224" t="s">
        <v>1</v>
      </c>
      <c r="F126" s="225" t="s">
        <v>247</v>
      </c>
      <c r="G126" s="223"/>
      <c r="H126" s="226">
        <v>168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203</v>
      </c>
      <c r="AU126" s="232" t="s">
        <v>81</v>
      </c>
      <c r="AV126" s="11" t="s">
        <v>81</v>
      </c>
      <c r="AW126" s="11" t="s">
        <v>32</v>
      </c>
      <c r="AX126" s="11" t="s">
        <v>71</v>
      </c>
      <c r="AY126" s="232" t="s">
        <v>116</v>
      </c>
    </row>
    <row r="127" s="11" customFormat="1">
      <c r="B127" s="222"/>
      <c r="C127" s="223"/>
      <c r="D127" s="216" t="s">
        <v>203</v>
      </c>
      <c r="E127" s="224" t="s">
        <v>1</v>
      </c>
      <c r="F127" s="225" t="s">
        <v>248</v>
      </c>
      <c r="G127" s="223"/>
      <c r="H127" s="226">
        <v>100.8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203</v>
      </c>
      <c r="AU127" s="232" t="s">
        <v>81</v>
      </c>
      <c r="AV127" s="11" t="s">
        <v>81</v>
      </c>
      <c r="AW127" s="11" t="s">
        <v>32</v>
      </c>
      <c r="AX127" s="11" t="s">
        <v>71</v>
      </c>
      <c r="AY127" s="232" t="s">
        <v>116</v>
      </c>
    </row>
    <row r="128" s="12" customFormat="1">
      <c r="B128" s="233"/>
      <c r="C128" s="234"/>
      <c r="D128" s="216" t="s">
        <v>203</v>
      </c>
      <c r="E128" s="235" t="s">
        <v>1</v>
      </c>
      <c r="F128" s="236" t="s">
        <v>205</v>
      </c>
      <c r="G128" s="234"/>
      <c r="H128" s="237">
        <v>268.80000000000001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203</v>
      </c>
      <c r="AU128" s="243" t="s">
        <v>81</v>
      </c>
      <c r="AV128" s="12" t="s">
        <v>140</v>
      </c>
      <c r="AW128" s="12" t="s">
        <v>32</v>
      </c>
      <c r="AX128" s="12" t="s">
        <v>79</v>
      </c>
      <c r="AY128" s="243" t="s">
        <v>116</v>
      </c>
    </row>
    <row r="129" s="1" customFormat="1" ht="16.5" customHeight="1">
      <c r="B129" s="37"/>
      <c r="C129" s="204" t="s">
        <v>249</v>
      </c>
      <c r="D129" s="204" t="s">
        <v>119</v>
      </c>
      <c r="E129" s="205" t="s">
        <v>250</v>
      </c>
      <c r="F129" s="206" t="s">
        <v>251</v>
      </c>
      <c r="G129" s="207" t="s">
        <v>252</v>
      </c>
      <c r="H129" s="208">
        <v>26.879999999999999</v>
      </c>
      <c r="I129" s="209"/>
      <c r="J129" s="210">
        <f>ROUND(I129*H129,2)</f>
        <v>0</v>
      </c>
      <c r="K129" s="206" t="s">
        <v>123</v>
      </c>
      <c r="L129" s="42"/>
      <c r="M129" s="211" t="s">
        <v>1</v>
      </c>
      <c r="N129" s="212" t="s">
        <v>42</v>
      </c>
      <c r="O129" s="78"/>
      <c r="P129" s="213">
        <f>O129*H129</f>
        <v>0</v>
      </c>
      <c r="Q129" s="213">
        <v>0</v>
      </c>
      <c r="R129" s="213">
        <f>Q129*H129</f>
        <v>0</v>
      </c>
      <c r="S129" s="213">
        <v>1.3999999999999999</v>
      </c>
      <c r="T129" s="214">
        <f>S129*H129</f>
        <v>37.631999999999998</v>
      </c>
      <c r="AR129" s="16" t="s">
        <v>140</v>
      </c>
      <c r="AT129" s="16" t="s">
        <v>119</v>
      </c>
      <c r="AU129" s="16" t="s">
        <v>81</v>
      </c>
      <c r="AY129" s="16" t="s">
        <v>116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79</v>
      </c>
      <c r="BK129" s="215">
        <f>ROUND(I129*H129,2)</f>
        <v>0</v>
      </c>
      <c r="BL129" s="16" t="s">
        <v>140</v>
      </c>
      <c r="BM129" s="16" t="s">
        <v>253</v>
      </c>
    </row>
    <row r="130" s="13" customFormat="1">
      <c r="B130" s="244"/>
      <c r="C130" s="245"/>
      <c r="D130" s="216" t="s">
        <v>203</v>
      </c>
      <c r="E130" s="246" t="s">
        <v>1</v>
      </c>
      <c r="F130" s="247" t="s">
        <v>254</v>
      </c>
      <c r="G130" s="245"/>
      <c r="H130" s="246" t="s">
        <v>1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203</v>
      </c>
      <c r="AU130" s="253" t="s">
        <v>81</v>
      </c>
      <c r="AV130" s="13" t="s">
        <v>79</v>
      </c>
      <c r="AW130" s="13" t="s">
        <v>32</v>
      </c>
      <c r="AX130" s="13" t="s">
        <v>71</v>
      </c>
      <c r="AY130" s="253" t="s">
        <v>116</v>
      </c>
    </row>
    <row r="131" s="11" customFormat="1">
      <c r="B131" s="222"/>
      <c r="C131" s="223"/>
      <c r="D131" s="216" t="s">
        <v>203</v>
      </c>
      <c r="E131" s="224" t="s">
        <v>1</v>
      </c>
      <c r="F131" s="225" t="s">
        <v>255</v>
      </c>
      <c r="G131" s="223"/>
      <c r="H131" s="226">
        <v>16.800000000000001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203</v>
      </c>
      <c r="AU131" s="232" t="s">
        <v>81</v>
      </c>
      <c r="AV131" s="11" t="s">
        <v>81</v>
      </c>
      <c r="AW131" s="11" t="s">
        <v>32</v>
      </c>
      <c r="AX131" s="11" t="s">
        <v>71</v>
      </c>
      <c r="AY131" s="232" t="s">
        <v>116</v>
      </c>
    </row>
    <row r="132" s="11" customFormat="1">
      <c r="B132" s="222"/>
      <c r="C132" s="223"/>
      <c r="D132" s="216" t="s">
        <v>203</v>
      </c>
      <c r="E132" s="224" t="s">
        <v>1</v>
      </c>
      <c r="F132" s="225" t="s">
        <v>256</v>
      </c>
      <c r="G132" s="223"/>
      <c r="H132" s="226">
        <v>10.08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203</v>
      </c>
      <c r="AU132" s="232" t="s">
        <v>81</v>
      </c>
      <c r="AV132" s="11" t="s">
        <v>81</v>
      </c>
      <c r="AW132" s="11" t="s">
        <v>32</v>
      </c>
      <c r="AX132" s="11" t="s">
        <v>71</v>
      </c>
      <c r="AY132" s="232" t="s">
        <v>116</v>
      </c>
    </row>
    <row r="133" s="12" customFormat="1">
      <c r="B133" s="233"/>
      <c r="C133" s="234"/>
      <c r="D133" s="216" t="s">
        <v>203</v>
      </c>
      <c r="E133" s="235" t="s">
        <v>1</v>
      </c>
      <c r="F133" s="236" t="s">
        <v>205</v>
      </c>
      <c r="G133" s="234"/>
      <c r="H133" s="237">
        <v>26.879999999999999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203</v>
      </c>
      <c r="AU133" s="243" t="s">
        <v>81</v>
      </c>
      <c r="AV133" s="12" t="s">
        <v>140</v>
      </c>
      <c r="AW133" s="12" t="s">
        <v>32</v>
      </c>
      <c r="AX133" s="12" t="s">
        <v>79</v>
      </c>
      <c r="AY133" s="243" t="s">
        <v>116</v>
      </c>
    </row>
    <row r="134" s="1" customFormat="1" ht="16.5" customHeight="1">
      <c r="B134" s="37"/>
      <c r="C134" s="204" t="s">
        <v>257</v>
      </c>
      <c r="D134" s="204" t="s">
        <v>119</v>
      </c>
      <c r="E134" s="205" t="s">
        <v>258</v>
      </c>
      <c r="F134" s="206" t="s">
        <v>259</v>
      </c>
      <c r="G134" s="207" t="s">
        <v>196</v>
      </c>
      <c r="H134" s="208">
        <v>34</v>
      </c>
      <c r="I134" s="209"/>
      <c r="J134" s="210">
        <f>ROUND(I134*H134,2)</f>
        <v>0</v>
      </c>
      <c r="K134" s="206" t="s">
        <v>123</v>
      </c>
      <c r="L134" s="42"/>
      <c r="M134" s="211" t="s">
        <v>1</v>
      </c>
      <c r="N134" s="212" t="s">
        <v>42</v>
      </c>
      <c r="O134" s="78"/>
      <c r="P134" s="213">
        <f>O134*H134</f>
        <v>0</v>
      </c>
      <c r="Q134" s="213">
        <v>0</v>
      </c>
      <c r="R134" s="213">
        <f>Q134*H134</f>
        <v>0</v>
      </c>
      <c r="S134" s="213">
        <v>0.039</v>
      </c>
      <c r="T134" s="214">
        <f>S134*H134</f>
        <v>1.3260000000000001</v>
      </c>
      <c r="AR134" s="16" t="s">
        <v>140</v>
      </c>
      <c r="AT134" s="16" t="s">
        <v>119</v>
      </c>
      <c r="AU134" s="16" t="s">
        <v>81</v>
      </c>
      <c r="AY134" s="16" t="s">
        <v>116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79</v>
      </c>
      <c r="BK134" s="215">
        <f>ROUND(I134*H134,2)</f>
        <v>0</v>
      </c>
      <c r="BL134" s="16" t="s">
        <v>140</v>
      </c>
      <c r="BM134" s="16" t="s">
        <v>260</v>
      </c>
    </row>
    <row r="135" s="1" customFormat="1" ht="16.5" customHeight="1">
      <c r="B135" s="37"/>
      <c r="C135" s="204" t="s">
        <v>8</v>
      </c>
      <c r="D135" s="204" t="s">
        <v>119</v>
      </c>
      <c r="E135" s="205" t="s">
        <v>261</v>
      </c>
      <c r="F135" s="206" t="s">
        <v>262</v>
      </c>
      <c r="G135" s="207" t="s">
        <v>263</v>
      </c>
      <c r="H135" s="208">
        <v>35</v>
      </c>
      <c r="I135" s="209"/>
      <c r="J135" s="210">
        <f>ROUND(I135*H135,2)</f>
        <v>0</v>
      </c>
      <c r="K135" s="206" t="s">
        <v>123</v>
      </c>
      <c r="L135" s="42"/>
      <c r="M135" s="211" t="s">
        <v>1</v>
      </c>
      <c r="N135" s="212" t="s">
        <v>42</v>
      </c>
      <c r="O135" s="78"/>
      <c r="P135" s="213">
        <f>O135*H135</f>
        <v>0</v>
      </c>
      <c r="Q135" s="213">
        <v>0.020400000000000001</v>
      </c>
      <c r="R135" s="213">
        <f>Q135*H135</f>
        <v>0.71400000000000008</v>
      </c>
      <c r="S135" s="213">
        <v>0</v>
      </c>
      <c r="T135" s="214">
        <f>S135*H135</f>
        <v>0</v>
      </c>
      <c r="AR135" s="16" t="s">
        <v>140</v>
      </c>
      <c r="AT135" s="16" t="s">
        <v>119</v>
      </c>
      <c r="AU135" s="16" t="s">
        <v>81</v>
      </c>
      <c r="AY135" s="16" t="s">
        <v>116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79</v>
      </c>
      <c r="BK135" s="215">
        <f>ROUND(I135*H135,2)</f>
        <v>0</v>
      </c>
      <c r="BL135" s="16" t="s">
        <v>140</v>
      </c>
      <c r="BM135" s="16" t="s">
        <v>264</v>
      </c>
    </row>
    <row r="136" s="11" customFormat="1">
      <c r="B136" s="222"/>
      <c r="C136" s="223"/>
      <c r="D136" s="216" t="s">
        <v>203</v>
      </c>
      <c r="E136" s="224" t="s">
        <v>1</v>
      </c>
      <c r="F136" s="225" t="s">
        <v>265</v>
      </c>
      <c r="G136" s="223"/>
      <c r="H136" s="226">
        <v>35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203</v>
      </c>
      <c r="AU136" s="232" t="s">
        <v>81</v>
      </c>
      <c r="AV136" s="11" t="s">
        <v>81</v>
      </c>
      <c r="AW136" s="11" t="s">
        <v>32</v>
      </c>
      <c r="AX136" s="11" t="s">
        <v>71</v>
      </c>
      <c r="AY136" s="232" t="s">
        <v>116</v>
      </c>
    </row>
    <row r="137" s="12" customFormat="1">
      <c r="B137" s="233"/>
      <c r="C137" s="234"/>
      <c r="D137" s="216" t="s">
        <v>203</v>
      </c>
      <c r="E137" s="235" t="s">
        <v>1</v>
      </c>
      <c r="F137" s="236" t="s">
        <v>205</v>
      </c>
      <c r="G137" s="234"/>
      <c r="H137" s="237">
        <v>35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203</v>
      </c>
      <c r="AU137" s="243" t="s">
        <v>81</v>
      </c>
      <c r="AV137" s="12" t="s">
        <v>140</v>
      </c>
      <c r="AW137" s="12" t="s">
        <v>32</v>
      </c>
      <c r="AX137" s="12" t="s">
        <v>79</v>
      </c>
      <c r="AY137" s="243" t="s">
        <v>116</v>
      </c>
    </row>
    <row r="138" s="1" customFormat="1" ht="16.5" customHeight="1">
      <c r="B138" s="37"/>
      <c r="C138" s="204" t="s">
        <v>266</v>
      </c>
      <c r="D138" s="204" t="s">
        <v>119</v>
      </c>
      <c r="E138" s="205" t="s">
        <v>267</v>
      </c>
      <c r="F138" s="206" t="s">
        <v>268</v>
      </c>
      <c r="G138" s="207" t="s">
        <v>201</v>
      </c>
      <c r="H138" s="208">
        <v>133.40000000000001</v>
      </c>
      <c r="I138" s="209"/>
      <c r="J138" s="210">
        <f>ROUND(I138*H138,2)</f>
        <v>0</v>
      </c>
      <c r="K138" s="206" t="s">
        <v>123</v>
      </c>
      <c r="L138" s="42"/>
      <c r="M138" s="211" t="s">
        <v>1</v>
      </c>
      <c r="N138" s="212" t="s">
        <v>42</v>
      </c>
      <c r="O138" s="78"/>
      <c r="P138" s="213">
        <f>O138*H138</f>
        <v>0</v>
      </c>
      <c r="Q138" s="213">
        <v>0</v>
      </c>
      <c r="R138" s="213">
        <f>Q138*H138</f>
        <v>0</v>
      </c>
      <c r="S138" s="213">
        <v>0.050000000000000003</v>
      </c>
      <c r="T138" s="214">
        <f>S138*H138</f>
        <v>6.6700000000000008</v>
      </c>
      <c r="AR138" s="16" t="s">
        <v>140</v>
      </c>
      <c r="AT138" s="16" t="s">
        <v>119</v>
      </c>
      <c r="AU138" s="16" t="s">
        <v>81</v>
      </c>
      <c r="AY138" s="16" t="s">
        <v>116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79</v>
      </c>
      <c r="BK138" s="215">
        <f>ROUND(I138*H138,2)</f>
        <v>0</v>
      </c>
      <c r="BL138" s="16" t="s">
        <v>140</v>
      </c>
      <c r="BM138" s="16" t="s">
        <v>269</v>
      </c>
    </row>
    <row r="139" s="11" customFormat="1">
      <c r="B139" s="222"/>
      <c r="C139" s="223"/>
      <c r="D139" s="216" t="s">
        <v>203</v>
      </c>
      <c r="E139" s="224" t="s">
        <v>1</v>
      </c>
      <c r="F139" s="225" t="s">
        <v>210</v>
      </c>
      <c r="G139" s="223"/>
      <c r="H139" s="226">
        <v>133.40000000000001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203</v>
      </c>
      <c r="AU139" s="232" t="s">
        <v>81</v>
      </c>
      <c r="AV139" s="11" t="s">
        <v>81</v>
      </c>
      <c r="AW139" s="11" t="s">
        <v>32</v>
      </c>
      <c r="AX139" s="11" t="s">
        <v>71</v>
      </c>
      <c r="AY139" s="232" t="s">
        <v>116</v>
      </c>
    </row>
    <row r="140" s="12" customFormat="1">
      <c r="B140" s="233"/>
      <c r="C140" s="234"/>
      <c r="D140" s="216" t="s">
        <v>203</v>
      </c>
      <c r="E140" s="235" t="s">
        <v>1</v>
      </c>
      <c r="F140" s="236" t="s">
        <v>205</v>
      </c>
      <c r="G140" s="234"/>
      <c r="H140" s="237">
        <v>133.40000000000001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203</v>
      </c>
      <c r="AU140" s="243" t="s">
        <v>81</v>
      </c>
      <c r="AV140" s="12" t="s">
        <v>140</v>
      </c>
      <c r="AW140" s="12" t="s">
        <v>32</v>
      </c>
      <c r="AX140" s="12" t="s">
        <v>79</v>
      </c>
      <c r="AY140" s="243" t="s">
        <v>116</v>
      </c>
    </row>
    <row r="141" s="10" customFormat="1" ht="22.8" customHeight="1">
      <c r="B141" s="188"/>
      <c r="C141" s="189"/>
      <c r="D141" s="190" t="s">
        <v>70</v>
      </c>
      <c r="E141" s="202" t="s">
        <v>270</v>
      </c>
      <c r="F141" s="202" t="s">
        <v>271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SUM(P142:P148)</f>
        <v>0</v>
      </c>
      <c r="Q141" s="196"/>
      <c r="R141" s="197">
        <f>SUM(R142:R148)</f>
        <v>0</v>
      </c>
      <c r="S141" s="196"/>
      <c r="T141" s="198">
        <f>SUM(T142:T148)</f>
        <v>0</v>
      </c>
      <c r="AR141" s="199" t="s">
        <v>79</v>
      </c>
      <c r="AT141" s="200" t="s">
        <v>70</v>
      </c>
      <c r="AU141" s="200" t="s">
        <v>79</v>
      </c>
      <c r="AY141" s="199" t="s">
        <v>116</v>
      </c>
      <c r="BK141" s="201">
        <f>SUM(BK142:BK148)</f>
        <v>0</v>
      </c>
    </row>
    <row r="142" s="1" customFormat="1" ht="16.5" customHeight="1">
      <c r="B142" s="37"/>
      <c r="C142" s="204" t="s">
        <v>272</v>
      </c>
      <c r="D142" s="204" t="s">
        <v>119</v>
      </c>
      <c r="E142" s="205" t="s">
        <v>273</v>
      </c>
      <c r="F142" s="206" t="s">
        <v>274</v>
      </c>
      <c r="G142" s="207" t="s">
        <v>275</v>
      </c>
      <c r="H142" s="208">
        <v>77.915999999999997</v>
      </c>
      <c r="I142" s="209"/>
      <c r="J142" s="210">
        <f>ROUND(I142*H142,2)</f>
        <v>0</v>
      </c>
      <c r="K142" s="206" t="s">
        <v>123</v>
      </c>
      <c r="L142" s="42"/>
      <c r="M142" s="211" t="s">
        <v>1</v>
      </c>
      <c r="N142" s="212" t="s">
        <v>42</v>
      </c>
      <c r="O142" s="78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16" t="s">
        <v>140</v>
      </c>
      <c r="AT142" s="16" t="s">
        <v>119</v>
      </c>
      <c r="AU142" s="16" t="s">
        <v>81</v>
      </c>
      <c r="AY142" s="16" t="s">
        <v>116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79</v>
      </c>
      <c r="BK142" s="215">
        <f>ROUND(I142*H142,2)</f>
        <v>0</v>
      </c>
      <c r="BL142" s="16" t="s">
        <v>140</v>
      </c>
      <c r="BM142" s="16" t="s">
        <v>276</v>
      </c>
    </row>
    <row r="143" s="1" customFormat="1" ht="16.5" customHeight="1">
      <c r="B143" s="37"/>
      <c r="C143" s="204" t="s">
        <v>277</v>
      </c>
      <c r="D143" s="204" t="s">
        <v>119</v>
      </c>
      <c r="E143" s="205" t="s">
        <v>278</v>
      </c>
      <c r="F143" s="206" t="s">
        <v>279</v>
      </c>
      <c r="G143" s="207" t="s">
        <v>275</v>
      </c>
      <c r="H143" s="208">
        <v>77.915999999999997</v>
      </c>
      <c r="I143" s="209"/>
      <c r="J143" s="210">
        <f>ROUND(I143*H143,2)</f>
        <v>0</v>
      </c>
      <c r="K143" s="206" t="s">
        <v>236</v>
      </c>
      <c r="L143" s="42"/>
      <c r="M143" s="211" t="s">
        <v>1</v>
      </c>
      <c r="N143" s="212" t="s">
        <v>42</v>
      </c>
      <c r="O143" s="78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16" t="s">
        <v>140</v>
      </c>
      <c r="AT143" s="16" t="s">
        <v>119</v>
      </c>
      <c r="AU143" s="16" t="s">
        <v>81</v>
      </c>
      <c r="AY143" s="16" t="s">
        <v>116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79</v>
      </c>
      <c r="BK143" s="215">
        <f>ROUND(I143*H143,2)</f>
        <v>0</v>
      </c>
      <c r="BL143" s="16" t="s">
        <v>140</v>
      </c>
      <c r="BM143" s="16" t="s">
        <v>280</v>
      </c>
    </row>
    <row r="144" s="1" customFormat="1">
      <c r="B144" s="37"/>
      <c r="C144" s="38"/>
      <c r="D144" s="216" t="s">
        <v>126</v>
      </c>
      <c r="E144" s="38"/>
      <c r="F144" s="217" t="s">
        <v>281</v>
      </c>
      <c r="G144" s="38"/>
      <c r="H144" s="38"/>
      <c r="I144" s="130"/>
      <c r="J144" s="38"/>
      <c r="K144" s="38"/>
      <c r="L144" s="42"/>
      <c r="M144" s="218"/>
      <c r="N144" s="78"/>
      <c r="O144" s="78"/>
      <c r="P144" s="78"/>
      <c r="Q144" s="78"/>
      <c r="R144" s="78"/>
      <c r="S144" s="78"/>
      <c r="T144" s="79"/>
      <c r="AT144" s="16" t="s">
        <v>126</v>
      </c>
      <c r="AU144" s="16" t="s">
        <v>81</v>
      </c>
    </row>
    <row r="145" s="1" customFormat="1" ht="16.5" customHeight="1">
      <c r="B145" s="37"/>
      <c r="C145" s="204" t="s">
        <v>282</v>
      </c>
      <c r="D145" s="204" t="s">
        <v>119</v>
      </c>
      <c r="E145" s="205" t="s">
        <v>283</v>
      </c>
      <c r="F145" s="206" t="s">
        <v>284</v>
      </c>
      <c r="G145" s="207" t="s">
        <v>275</v>
      </c>
      <c r="H145" s="208">
        <v>77.915999999999997</v>
      </c>
      <c r="I145" s="209"/>
      <c r="J145" s="210">
        <f>ROUND(I145*H145,2)</f>
        <v>0</v>
      </c>
      <c r="K145" s="206" t="s">
        <v>123</v>
      </c>
      <c r="L145" s="42"/>
      <c r="M145" s="211" t="s">
        <v>1</v>
      </c>
      <c r="N145" s="212" t="s">
        <v>42</v>
      </c>
      <c r="O145" s="78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16" t="s">
        <v>140</v>
      </c>
      <c r="AT145" s="16" t="s">
        <v>119</v>
      </c>
      <c r="AU145" s="16" t="s">
        <v>81</v>
      </c>
      <c r="AY145" s="16" t="s">
        <v>116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79</v>
      </c>
      <c r="BK145" s="215">
        <f>ROUND(I145*H145,2)</f>
        <v>0</v>
      </c>
      <c r="BL145" s="16" t="s">
        <v>140</v>
      </c>
      <c r="BM145" s="16" t="s">
        <v>285</v>
      </c>
    </row>
    <row r="146" s="1" customFormat="1" ht="16.5" customHeight="1">
      <c r="B146" s="37"/>
      <c r="C146" s="204" t="s">
        <v>286</v>
      </c>
      <c r="D146" s="204" t="s">
        <v>119</v>
      </c>
      <c r="E146" s="205" t="s">
        <v>287</v>
      </c>
      <c r="F146" s="206" t="s">
        <v>288</v>
      </c>
      <c r="G146" s="207" t="s">
        <v>275</v>
      </c>
      <c r="H146" s="208">
        <v>701.24400000000003</v>
      </c>
      <c r="I146" s="209"/>
      <c r="J146" s="210">
        <f>ROUND(I146*H146,2)</f>
        <v>0</v>
      </c>
      <c r="K146" s="206" t="s">
        <v>123</v>
      </c>
      <c r="L146" s="42"/>
      <c r="M146" s="211" t="s">
        <v>1</v>
      </c>
      <c r="N146" s="212" t="s">
        <v>42</v>
      </c>
      <c r="O146" s="78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16" t="s">
        <v>140</v>
      </c>
      <c r="AT146" s="16" t="s">
        <v>119</v>
      </c>
      <c r="AU146" s="16" t="s">
        <v>81</v>
      </c>
      <c r="AY146" s="16" t="s">
        <v>116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79</v>
      </c>
      <c r="BK146" s="215">
        <f>ROUND(I146*H146,2)</f>
        <v>0</v>
      </c>
      <c r="BL146" s="16" t="s">
        <v>140</v>
      </c>
      <c r="BM146" s="16" t="s">
        <v>289</v>
      </c>
    </row>
    <row r="147" s="11" customFormat="1">
      <c r="B147" s="222"/>
      <c r="C147" s="223"/>
      <c r="D147" s="216" t="s">
        <v>203</v>
      </c>
      <c r="E147" s="223"/>
      <c r="F147" s="225" t="s">
        <v>290</v>
      </c>
      <c r="G147" s="223"/>
      <c r="H147" s="226">
        <v>701.24400000000003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203</v>
      </c>
      <c r="AU147" s="232" t="s">
        <v>81</v>
      </c>
      <c r="AV147" s="11" t="s">
        <v>81</v>
      </c>
      <c r="AW147" s="11" t="s">
        <v>4</v>
      </c>
      <c r="AX147" s="11" t="s">
        <v>79</v>
      </c>
      <c r="AY147" s="232" t="s">
        <v>116</v>
      </c>
    </row>
    <row r="148" s="1" customFormat="1" ht="16.5" customHeight="1">
      <c r="B148" s="37"/>
      <c r="C148" s="204" t="s">
        <v>7</v>
      </c>
      <c r="D148" s="204" t="s">
        <v>119</v>
      </c>
      <c r="E148" s="205" t="s">
        <v>291</v>
      </c>
      <c r="F148" s="206" t="s">
        <v>292</v>
      </c>
      <c r="G148" s="207" t="s">
        <v>275</v>
      </c>
      <c r="H148" s="208">
        <v>77.915999999999997</v>
      </c>
      <c r="I148" s="209"/>
      <c r="J148" s="210">
        <f>ROUND(I148*H148,2)</f>
        <v>0</v>
      </c>
      <c r="K148" s="206" t="s">
        <v>123</v>
      </c>
      <c r="L148" s="42"/>
      <c r="M148" s="211" t="s">
        <v>1</v>
      </c>
      <c r="N148" s="212" t="s">
        <v>42</v>
      </c>
      <c r="O148" s="78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16" t="s">
        <v>140</v>
      </c>
      <c r="AT148" s="16" t="s">
        <v>119</v>
      </c>
      <c r="AU148" s="16" t="s">
        <v>81</v>
      </c>
      <c r="AY148" s="16" t="s">
        <v>116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79</v>
      </c>
      <c r="BK148" s="215">
        <f>ROUND(I148*H148,2)</f>
        <v>0</v>
      </c>
      <c r="BL148" s="16" t="s">
        <v>140</v>
      </c>
      <c r="BM148" s="16" t="s">
        <v>293</v>
      </c>
    </row>
    <row r="149" s="10" customFormat="1" ht="22.8" customHeight="1">
      <c r="B149" s="188"/>
      <c r="C149" s="189"/>
      <c r="D149" s="190" t="s">
        <v>70</v>
      </c>
      <c r="E149" s="202" t="s">
        <v>294</v>
      </c>
      <c r="F149" s="202" t="s">
        <v>295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P150</f>
        <v>0</v>
      </c>
      <c r="Q149" s="196"/>
      <c r="R149" s="197">
        <f>R150</f>
        <v>0</v>
      </c>
      <c r="S149" s="196"/>
      <c r="T149" s="198">
        <f>T150</f>
        <v>0</v>
      </c>
      <c r="AR149" s="199" t="s">
        <v>79</v>
      </c>
      <c r="AT149" s="200" t="s">
        <v>70</v>
      </c>
      <c r="AU149" s="200" t="s">
        <v>79</v>
      </c>
      <c r="AY149" s="199" t="s">
        <v>116</v>
      </c>
      <c r="BK149" s="201">
        <f>BK150</f>
        <v>0</v>
      </c>
    </row>
    <row r="150" s="1" customFormat="1" ht="16.5" customHeight="1">
      <c r="B150" s="37"/>
      <c r="C150" s="204" t="s">
        <v>296</v>
      </c>
      <c r="D150" s="204" t="s">
        <v>119</v>
      </c>
      <c r="E150" s="205" t="s">
        <v>297</v>
      </c>
      <c r="F150" s="206" t="s">
        <v>298</v>
      </c>
      <c r="G150" s="207" t="s">
        <v>275</v>
      </c>
      <c r="H150" s="208">
        <v>32.613999999999997</v>
      </c>
      <c r="I150" s="209"/>
      <c r="J150" s="210">
        <f>ROUND(I150*H150,2)</f>
        <v>0</v>
      </c>
      <c r="K150" s="206" t="s">
        <v>123</v>
      </c>
      <c r="L150" s="42"/>
      <c r="M150" s="211" t="s">
        <v>1</v>
      </c>
      <c r="N150" s="212" t="s">
        <v>42</v>
      </c>
      <c r="O150" s="78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16" t="s">
        <v>140</v>
      </c>
      <c r="AT150" s="16" t="s">
        <v>119</v>
      </c>
      <c r="AU150" s="16" t="s">
        <v>81</v>
      </c>
      <c r="AY150" s="16" t="s">
        <v>116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6" t="s">
        <v>79</v>
      </c>
      <c r="BK150" s="215">
        <f>ROUND(I150*H150,2)</f>
        <v>0</v>
      </c>
      <c r="BL150" s="16" t="s">
        <v>140</v>
      </c>
      <c r="BM150" s="16" t="s">
        <v>299</v>
      </c>
    </row>
    <row r="151" s="10" customFormat="1" ht="25.92" customHeight="1">
      <c r="B151" s="188"/>
      <c r="C151" s="189"/>
      <c r="D151" s="190" t="s">
        <v>70</v>
      </c>
      <c r="E151" s="191" t="s">
        <v>300</v>
      </c>
      <c r="F151" s="191" t="s">
        <v>301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P152+P160+P225+P231</f>
        <v>0</v>
      </c>
      <c r="Q151" s="196"/>
      <c r="R151" s="197">
        <f>R152+R160+R225+R231</f>
        <v>16.595772799999995</v>
      </c>
      <c r="S151" s="196"/>
      <c r="T151" s="198">
        <f>T152+T160+T225+T231</f>
        <v>10.5284</v>
      </c>
      <c r="AR151" s="199" t="s">
        <v>81</v>
      </c>
      <c r="AT151" s="200" t="s">
        <v>70</v>
      </c>
      <c r="AU151" s="200" t="s">
        <v>71</v>
      </c>
      <c r="AY151" s="199" t="s">
        <v>116</v>
      </c>
      <c r="BK151" s="201">
        <f>BK152+BK160+BK225+BK231</f>
        <v>0</v>
      </c>
    </row>
    <row r="152" s="10" customFormat="1" ht="22.8" customHeight="1">
      <c r="B152" s="188"/>
      <c r="C152" s="189"/>
      <c r="D152" s="190" t="s">
        <v>70</v>
      </c>
      <c r="E152" s="202" t="s">
        <v>302</v>
      </c>
      <c r="F152" s="202" t="s">
        <v>303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SUM(P153:P159)</f>
        <v>0</v>
      </c>
      <c r="Q152" s="196"/>
      <c r="R152" s="197">
        <f>SUM(R153:R159)</f>
        <v>0.3528</v>
      </c>
      <c r="S152" s="196"/>
      <c r="T152" s="198">
        <f>SUM(T153:T159)</f>
        <v>0</v>
      </c>
      <c r="AR152" s="199" t="s">
        <v>81</v>
      </c>
      <c r="AT152" s="200" t="s">
        <v>70</v>
      </c>
      <c r="AU152" s="200" t="s">
        <v>79</v>
      </c>
      <c r="AY152" s="199" t="s">
        <v>116</v>
      </c>
      <c r="BK152" s="201">
        <f>SUM(BK153:BK159)</f>
        <v>0</v>
      </c>
    </row>
    <row r="153" s="1" customFormat="1" ht="16.5" customHeight="1">
      <c r="B153" s="37"/>
      <c r="C153" s="204" t="s">
        <v>304</v>
      </c>
      <c r="D153" s="204" t="s">
        <v>119</v>
      </c>
      <c r="E153" s="205" t="s">
        <v>305</v>
      </c>
      <c r="F153" s="206" t="s">
        <v>306</v>
      </c>
      <c r="G153" s="207" t="s">
        <v>201</v>
      </c>
      <c r="H153" s="208">
        <v>268.80000000000001</v>
      </c>
      <c r="I153" s="209"/>
      <c r="J153" s="210">
        <f>ROUND(I153*H153,2)</f>
        <v>0</v>
      </c>
      <c r="K153" s="206" t="s">
        <v>123</v>
      </c>
      <c r="L153" s="42"/>
      <c r="M153" s="211" t="s">
        <v>1</v>
      </c>
      <c r="N153" s="212" t="s">
        <v>42</v>
      </c>
      <c r="O153" s="78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16" t="s">
        <v>266</v>
      </c>
      <c r="AT153" s="16" t="s">
        <v>119</v>
      </c>
      <c r="AU153" s="16" t="s">
        <v>81</v>
      </c>
      <c r="AY153" s="16" t="s">
        <v>116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6" t="s">
        <v>79</v>
      </c>
      <c r="BK153" s="215">
        <f>ROUND(I153*H153,2)</f>
        <v>0</v>
      </c>
      <c r="BL153" s="16" t="s">
        <v>266</v>
      </c>
      <c r="BM153" s="16" t="s">
        <v>307</v>
      </c>
    </row>
    <row r="154" s="11" customFormat="1">
      <c r="B154" s="222"/>
      <c r="C154" s="223"/>
      <c r="D154" s="216" t="s">
        <v>203</v>
      </c>
      <c r="E154" s="224" t="s">
        <v>1</v>
      </c>
      <c r="F154" s="225" t="s">
        <v>247</v>
      </c>
      <c r="G154" s="223"/>
      <c r="H154" s="226">
        <v>168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203</v>
      </c>
      <c r="AU154" s="232" t="s">
        <v>81</v>
      </c>
      <c r="AV154" s="11" t="s">
        <v>81</v>
      </c>
      <c r="AW154" s="11" t="s">
        <v>32</v>
      </c>
      <c r="AX154" s="11" t="s">
        <v>71</v>
      </c>
      <c r="AY154" s="232" t="s">
        <v>116</v>
      </c>
    </row>
    <row r="155" s="11" customFormat="1">
      <c r="B155" s="222"/>
      <c r="C155" s="223"/>
      <c r="D155" s="216" t="s">
        <v>203</v>
      </c>
      <c r="E155" s="224" t="s">
        <v>1</v>
      </c>
      <c r="F155" s="225" t="s">
        <v>248</v>
      </c>
      <c r="G155" s="223"/>
      <c r="H155" s="226">
        <v>100.8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203</v>
      </c>
      <c r="AU155" s="232" t="s">
        <v>81</v>
      </c>
      <c r="AV155" s="11" t="s">
        <v>81</v>
      </c>
      <c r="AW155" s="11" t="s">
        <v>32</v>
      </c>
      <c r="AX155" s="11" t="s">
        <v>71</v>
      </c>
      <c r="AY155" s="232" t="s">
        <v>116</v>
      </c>
    </row>
    <row r="156" s="12" customFormat="1">
      <c r="B156" s="233"/>
      <c r="C156" s="234"/>
      <c r="D156" s="216" t="s">
        <v>203</v>
      </c>
      <c r="E156" s="235" t="s">
        <v>1</v>
      </c>
      <c r="F156" s="236" t="s">
        <v>205</v>
      </c>
      <c r="G156" s="234"/>
      <c r="H156" s="237">
        <v>268.80000000000001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203</v>
      </c>
      <c r="AU156" s="243" t="s">
        <v>81</v>
      </c>
      <c r="AV156" s="12" t="s">
        <v>140</v>
      </c>
      <c r="AW156" s="12" t="s">
        <v>32</v>
      </c>
      <c r="AX156" s="12" t="s">
        <v>79</v>
      </c>
      <c r="AY156" s="243" t="s">
        <v>116</v>
      </c>
    </row>
    <row r="157" s="1" customFormat="1" ht="16.5" customHeight="1">
      <c r="B157" s="37"/>
      <c r="C157" s="254" t="s">
        <v>308</v>
      </c>
      <c r="D157" s="254" t="s">
        <v>309</v>
      </c>
      <c r="E157" s="255" t="s">
        <v>310</v>
      </c>
      <c r="F157" s="256" t="s">
        <v>311</v>
      </c>
      <c r="G157" s="257" t="s">
        <v>201</v>
      </c>
      <c r="H157" s="258">
        <v>282.24000000000001</v>
      </c>
      <c r="I157" s="259"/>
      <c r="J157" s="260">
        <f>ROUND(I157*H157,2)</f>
        <v>0</v>
      </c>
      <c r="K157" s="256" t="s">
        <v>123</v>
      </c>
      <c r="L157" s="261"/>
      <c r="M157" s="262" t="s">
        <v>1</v>
      </c>
      <c r="N157" s="263" t="s">
        <v>42</v>
      </c>
      <c r="O157" s="78"/>
      <c r="P157" s="213">
        <f>O157*H157</f>
        <v>0</v>
      </c>
      <c r="Q157" s="213">
        <v>0.00125</v>
      </c>
      <c r="R157" s="213">
        <f>Q157*H157</f>
        <v>0.3528</v>
      </c>
      <c r="S157" s="213">
        <v>0</v>
      </c>
      <c r="T157" s="214">
        <f>S157*H157</f>
        <v>0</v>
      </c>
      <c r="AR157" s="16" t="s">
        <v>312</v>
      </c>
      <c r="AT157" s="16" t="s">
        <v>309</v>
      </c>
      <c r="AU157" s="16" t="s">
        <v>81</v>
      </c>
      <c r="AY157" s="16" t="s">
        <v>116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79</v>
      </c>
      <c r="BK157" s="215">
        <f>ROUND(I157*H157,2)</f>
        <v>0</v>
      </c>
      <c r="BL157" s="16" t="s">
        <v>266</v>
      </c>
      <c r="BM157" s="16" t="s">
        <v>313</v>
      </c>
    </row>
    <row r="158" s="11" customFormat="1">
      <c r="B158" s="222"/>
      <c r="C158" s="223"/>
      <c r="D158" s="216" t="s">
        <v>203</v>
      </c>
      <c r="E158" s="223"/>
      <c r="F158" s="225" t="s">
        <v>314</v>
      </c>
      <c r="G158" s="223"/>
      <c r="H158" s="226">
        <v>282.24000000000001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203</v>
      </c>
      <c r="AU158" s="232" t="s">
        <v>81</v>
      </c>
      <c r="AV158" s="11" t="s">
        <v>81</v>
      </c>
      <c r="AW158" s="11" t="s">
        <v>4</v>
      </c>
      <c r="AX158" s="11" t="s">
        <v>79</v>
      </c>
      <c r="AY158" s="232" t="s">
        <v>116</v>
      </c>
    </row>
    <row r="159" s="1" customFormat="1" ht="16.5" customHeight="1">
      <c r="B159" s="37"/>
      <c r="C159" s="204" t="s">
        <v>315</v>
      </c>
      <c r="D159" s="204" t="s">
        <v>119</v>
      </c>
      <c r="E159" s="205" t="s">
        <v>316</v>
      </c>
      <c r="F159" s="206" t="s">
        <v>317</v>
      </c>
      <c r="G159" s="207" t="s">
        <v>318</v>
      </c>
      <c r="H159" s="264"/>
      <c r="I159" s="209"/>
      <c r="J159" s="210">
        <f>ROUND(I159*H159,2)</f>
        <v>0</v>
      </c>
      <c r="K159" s="206" t="s">
        <v>123</v>
      </c>
      <c r="L159" s="42"/>
      <c r="M159" s="211" t="s">
        <v>1</v>
      </c>
      <c r="N159" s="212" t="s">
        <v>42</v>
      </c>
      <c r="O159" s="78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16" t="s">
        <v>266</v>
      </c>
      <c r="AT159" s="16" t="s">
        <v>119</v>
      </c>
      <c r="AU159" s="16" t="s">
        <v>81</v>
      </c>
      <c r="AY159" s="16" t="s">
        <v>116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6" t="s">
        <v>79</v>
      </c>
      <c r="BK159" s="215">
        <f>ROUND(I159*H159,2)</f>
        <v>0</v>
      </c>
      <c r="BL159" s="16" t="s">
        <v>266</v>
      </c>
      <c r="BM159" s="16" t="s">
        <v>319</v>
      </c>
    </row>
    <row r="160" s="10" customFormat="1" ht="22.8" customHeight="1">
      <c r="B160" s="188"/>
      <c r="C160" s="189"/>
      <c r="D160" s="190" t="s">
        <v>70</v>
      </c>
      <c r="E160" s="202" t="s">
        <v>320</v>
      </c>
      <c r="F160" s="202" t="s">
        <v>321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SUM(P161:P224)</f>
        <v>0</v>
      </c>
      <c r="Q160" s="196"/>
      <c r="R160" s="197">
        <f>SUM(R161:R224)</f>
        <v>16.112240799999999</v>
      </c>
      <c r="S160" s="196"/>
      <c r="T160" s="198">
        <f>SUM(T161:T224)</f>
        <v>10.5284</v>
      </c>
      <c r="AR160" s="199" t="s">
        <v>81</v>
      </c>
      <c r="AT160" s="200" t="s">
        <v>70</v>
      </c>
      <c r="AU160" s="200" t="s">
        <v>79</v>
      </c>
      <c r="AY160" s="199" t="s">
        <v>116</v>
      </c>
      <c r="BK160" s="201">
        <f>SUM(BK161:BK224)</f>
        <v>0</v>
      </c>
    </row>
    <row r="161" s="1" customFormat="1" ht="16.5" customHeight="1">
      <c r="B161" s="37"/>
      <c r="C161" s="204" t="s">
        <v>322</v>
      </c>
      <c r="D161" s="204" t="s">
        <v>119</v>
      </c>
      <c r="E161" s="205" t="s">
        <v>323</v>
      </c>
      <c r="F161" s="206" t="s">
        <v>324</v>
      </c>
      <c r="G161" s="207" t="s">
        <v>252</v>
      </c>
      <c r="H161" s="208">
        <v>17.744</v>
      </c>
      <c r="I161" s="209"/>
      <c r="J161" s="210">
        <f>ROUND(I161*H161,2)</f>
        <v>0</v>
      </c>
      <c r="K161" s="206" t="s">
        <v>123</v>
      </c>
      <c r="L161" s="42"/>
      <c r="M161" s="211" t="s">
        <v>1</v>
      </c>
      <c r="N161" s="212" t="s">
        <v>42</v>
      </c>
      <c r="O161" s="78"/>
      <c r="P161" s="213">
        <f>O161*H161</f>
        <v>0</v>
      </c>
      <c r="Q161" s="213">
        <v>0.00108</v>
      </c>
      <c r="R161" s="213">
        <f>Q161*H161</f>
        <v>0.01916352</v>
      </c>
      <c r="S161" s="213">
        <v>0</v>
      </c>
      <c r="T161" s="214">
        <f>S161*H161</f>
        <v>0</v>
      </c>
      <c r="AR161" s="16" t="s">
        <v>266</v>
      </c>
      <c r="AT161" s="16" t="s">
        <v>119</v>
      </c>
      <c r="AU161" s="16" t="s">
        <v>81</v>
      </c>
      <c r="AY161" s="16" t="s">
        <v>116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79</v>
      </c>
      <c r="BK161" s="215">
        <f>ROUND(I161*H161,2)</f>
        <v>0</v>
      </c>
      <c r="BL161" s="16" t="s">
        <v>266</v>
      </c>
      <c r="BM161" s="16" t="s">
        <v>325</v>
      </c>
    </row>
    <row r="162" s="1" customFormat="1" ht="16.5" customHeight="1">
      <c r="B162" s="37"/>
      <c r="C162" s="204" t="s">
        <v>326</v>
      </c>
      <c r="D162" s="204" t="s">
        <v>119</v>
      </c>
      <c r="E162" s="205" t="s">
        <v>327</v>
      </c>
      <c r="F162" s="206" t="s">
        <v>328</v>
      </c>
      <c r="G162" s="207" t="s">
        <v>196</v>
      </c>
      <c r="H162" s="208">
        <v>1140</v>
      </c>
      <c r="I162" s="209"/>
      <c r="J162" s="210">
        <f>ROUND(I162*H162,2)</f>
        <v>0</v>
      </c>
      <c r="K162" s="206" t="s">
        <v>123</v>
      </c>
      <c r="L162" s="42"/>
      <c r="M162" s="211" t="s">
        <v>1</v>
      </c>
      <c r="N162" s="212" t="s">
        <v>42</v>
      </c>
      <c r="O162" s="78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16" t="s">
        <v>266</v>
      </c>
      <c r="AT162" s="16" t="s">
        <v>119</v>
      </c>
      <c r="AU162" s="16" t="s">
        <v>81</v>
      </c>
      <c r="AY162" s="16" t="s">
        <v>116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79</v>
      </c>
      <c r="BK162" s="215">
        <f>ROUND(I162*H162,2)</f>
        <v>0</v>
      </c>
      <c r="BL162" s="16" t="s">
        <v>266</v>
      </c>
      <c r="BM162" s="16" t="s">
        <v>329</v>
      </c>
    </row>
    <row r="163" s="11" customFormat="1">
      <c r="B163" s="222"/>
      <c r="C163" s="223"/>
      <c r="D163" s="216" t="s">
        <v>203</v>
      </c>
      <c r="E163" s="224" t="s">
        <v>1</v>
      </c>
      <c r="F163" s="225" t="s">
        <v>330</v>
      </c>
      <c r="G163" s="223"/>
      <c r="H163" s="226">
        <v>240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203</v>
      </c>
      <c r="AU163" s="232" t="s">
        <v>81</v>
      </c>
      <c r="AV163" s="11" t="s">
        <v>81</v>
      </c>
      <c r="AW163" s="11" t="s">
        <v>32</v>
      </c>
      <c r="AX163" s="11" t="s">
        <v>71</v>
      </c>
      <c r="AY163" s="232" t="s">
        <v>116</v>
      </c>
    </row>
    <row r="164" s="11" customFormat="1">
      <c r="B164" s="222"/>
      <c r="C164" s="223"/>
      <c r="D164" s="216" t="s">
        <v>203</v>
      </c>
      <c r="E164" s="224" t="s">
        <v>1</v>
      </c>
      <c r="F164" s="225" t="s">
        <v>331</v>
      </c>
      <c r="G164" s="223"/>
      <c r="H164" s="226">
        <v>900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203</v>
      </c>
      <c r="AU164" s="232" t="s">
        <v>81</v>
      </c>
      <c r="AV164" s="11" t="s">
        <v>81</v>
      </c>
      <c r="AW164" s="11" t="s">
        <v>32</v>
      </c>
      <c r="AX164" s="11" t="s">
        <v>71</v>
      </c>
      <c r="AY164" s="232" t="s">
        <v>116</v>
      </c>
    </row>
    <row r="165" s="12" customFormat="1">
      <c r="B165" s="233"/>
      <c r="C165" s="234"/>
      <c r="D165" s="216" t="s">
        <v>203</v>
      </c>
      <c r="E165" s="235" t="s">
        <v>1</v>
      </c>
      <c r="F165" s="236" t="s">
        <v>205</v>
      </c>
      <c r="G165" s="234"/>
      <c r="H165" s="237">
        <v>1140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203</v>
      </c>
      <c r="AU165" s="243" t="s">
        <v>81</v>
      </c>
      <c r="AV165" s="12" t="s">
        <v>140</v>
      </c>
      <c r="AW165" s="12" t="s">
        <v>32</v>
      </c>
      <c r="AX165" s="12" t="s">
        <v>79</v>
      </c>
      <c r="AY165" s="243" t="s">
        <v>116</v>
      </c>
    </row>
    <row r="166" s="1" customFormat="1" ht="16.5" customHeight="1">
      <c r="B166" s="37"/>
      <c r="C166" s="254" t="s">
        <v>332</v>
      </c>
      <c r="D166" s="254" t="s">
        <v>309</v>
      </c>
      <c r="E166" s="255" t="s">
        <v>333</v>
      </c>
      <c r="F166" s="256" t="s">
        <v>334</v>
      </c>
      <c r="G166" s="257" t="s">
        <v>263</v>
      </c>
      <c r="H166" s="258">
        <v>912</v>
      </c>
      <c r="I166" s="259"/>
      <c r="J166" s="260">
        <f>ROUND(I166*H166,2)</f>
        <v>0</v>
      </c>
      <c r="K166" s="256" t="s">
        <v>123</v>
      </c>
      <c r="L166" s="261"/>
      <c r="M166" s="262" t="s">
        <v>1</v>
      </c>
      <c r="N166" s="263" t="s">
        <v>42</v>
      </c>
      <c r="O166" s="78"/>
      <c r="P166" s="213">
        <f>O166*H166</f>
        <v>0</v>
      </c>
      <c r="Q166" s="213">
        <v>0.0012999999999999999</v>
      </c>
      <c r="R166" s="213">
        <f>Q166*H166</f>
        <v>1.1856</v>
      </c>
      <c r="S166" s="213">
        <v>0</v>
      </c>
      <c r="T166" s="214">
        <f>S166*H166</f>
        <v>0</v>
      </c>
      <c r="AR166" s="16" t="s">
        <v>312</v>
      </c>
      <c r="AT166" s="16" t="s">
        <v>309</v>
      </c>
      <c r="AU166" s="16" t="s">
        <v>81</v>
      </c>
      <c r="AY166" s="16" t="s">
        <v>116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79</v>
      </c>
      <c r="BK166" s="215">
        <f>ROUND(I166*H166,2)</f>
        <v>0</v>
      </c>
      <c r="BL166" s="16" t="s">
        <v>266</v>
      </c>
      <c r="BM166" s="16" t="s">
        <v>335</v>
      </c>
    </row>
    <row r="167" s="11" customFormat="1">
      <c r="B167" s="222"/>
      <c r="C167" s="223"/>
      <c r="D167" s="216" t="s">
        <v>203</v>
      </c>
      <c r="E167" s="223"/>
      <c r="F167" s="225" t="s">
        <v>336</v>
      </c>
      <c r="G167" s="223"/>
      <c r="H167" s="226">
        <v>912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203</v>
      </c>
      <c r="AU167" s="232" t="s">
        <v>81</v>
      </c>
      <c r="AV167" s="11" t="s">
        <v>81</v>
      </c>
      <c r="AW167" s="11" t="s">
        <v>4</v>
      </c>
      <c r="AX167" s="11" t="s">
        <v>79</v>
      </c>
      <c r="AY167" s="232" t="s">
        <v>116</v>
      </c>
    </row>
    <row r="168" s="1" customFormat="1" ht="16.5" customHeight="1">
      <c r="B168" s="37"/>
      <c r="C168" s="254" t="s">
        <v>337</v>
      </c>
      <c r="D168" s="254" t="s">
        <v>309</v>
      </c>
      <c r="E168" s="255" t="s">
        <v>338</v>
      </c>
      <c r="F168" s="256" t="s">
        <v>339</v>
      </c>
      <c r="G168" s="257" t="s">
        <v>340</v>
      </c>
      <c r="H168" s="258">
        <v>22.800000000000001</v>
      </c>
      <c r="I168" s="259"/>
      <c r="J168" s="260">
        <f>ROUND(I168*H168,2)</f>
        <v>0</v>
      </c>
      <c r="K168" s="256" t="s">
        <v>123</v>
      </c>
      <c r="L168" s="261"/>
      <c r="M168" s="262" t="s">
        <v>1</v>
      </c>
      <c r="N168" s="263" t="s">
        <v>42</v>
      </c>
      <c r="O168" s="78"/>
      <c r="P168" s="213">
        <f>O168*H168</f>
        <v>0</v>
      </c>
      <c r="Q168" s="213">
        <v>0.0033300000000000001</v>
      </c>
      <c r="R168" s="213">
        <f>Q168*H168</f>
        <v>0.075924000000000005</v>
      </c>
      <c r="S168" s="213">
        <v>0</v>
      </c>
      <c r="T168" s="214">
        <f>S168*H168</f>
        <v>0</v>
      </c>
      <c r="AR168" s="16" t="s">
        <v>312</v>
      </c>
      <c r="AT168" s="16" t="s">
        <v>309</v>
      </c>
      <c r="AU168" s="16" t="s">
        <v>81</v>
      </c>
      <c r="AY168" s="16" t="s">
        <v>116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79</v>
      </c>
      <c r="BK168" s="215">
        <f>ROUND(I168*H168,2)</f>
        <v>0</v>
      </c>
      <c r="BL168" s="16" t="s">
        <v>266</v>
      </c>
      <c r="BM168" s="16" t="s">
        <v>341</v>
      </c>
    </row>
    <row r="169" s="11" customFormat="1">
      <c r="B169" s="222"/>
      <c r="C169" s="223"/>
      <c r="D169" s="216" t="s">
        <v>203</v>
      </c>
      <c r="E169" s="223"/>
      <c r="F169" s="225" t="s">
        <v>342</v>
      </c>
      <c r="G169" s="223"/>
      <c r="H169" s="226">
        <v>22.800000000000001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203</v>
      </c>
      <c r="AU169" s="232" t="s">
        <v>81</v>
      </c>
      <c r="AV169" s="11" t="s">
        <v>81</v>
      </c>
      <c r="AW169" s="11" t="s">
        <v>4</v>
      </c>
      <c r="AX169" s="11" t="s">
        <v>79</v>
      </c>
      <c r="AY169" s="232" t="s">
        <v>116</v>
      </c>
    </row>
    <row r="170" s="1" customFormat="1" ht="16.5" customHeight="1">
      <c r="B170" s="37"/>
      <c r="C170" s="254" t="s">
        <v>343</v>
      </c>
      <c r="D170" s="254" t="s">
        <v>309</v>
      </c>
      <c r="E170" s="255" t="s">
        <v>344</v>
      </c>
      <c r="F170" s="256" t="s">
        <v>345</v>
      </c>
      <c r="G170" s="257" t="s">
        <v>340</v>
      </c>
      <c r="H170" s="258">
        <v>22.800000000000001</v>
      </c>
      <c r="I170" s="259"/>
      <c r="J170" s="260">
        <f>ROUND(I170*H170,2)</f>
        <v>0</v>
      </c>
      <c r="K170" s="256" t="s">
        <v>123</v>
      </c>
      <c r="L170" s="261"/>
      <c r="M170" s="262" t="s">
        <v>1</v>
      </c>
      <c r="N170" s="263" t="s">
        <v>42</v>
      </c>
      <c r="O170" s="78"/>
      <c r="P170" s="213">
        <f>O170*H170</f>
        <v>0</v>
      </c>
      <c r="Q170" s="213">
        <v>0.0087200000000000003</v>
      </c>
      <c r="R170" s="213">
        <f>Q170*H170</f>
        <v>0.19881600000000002</v>
      </c>
      <c r="S170" s="213">
        <v>0</v>
      </c>
      <c r="T170" s="214">
        <f>S170*H170</f>
        <v>0</v>
      </c>
      <c r="AR170" s="16" t="s">
        <v>312</v>
      </c>
      <c r="AT170" s="16" t="s">
        <v>309</v>
      </c>
      <c r="AU170" s="16" t="s">
        <v>81</v>
      </c>
      <c r="AY170" s="16" t="s">
        <v>116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79</v>
      </c>
      <c r="BK170" s="215">
        <f>ROUND(I170*H170,2)</f>
        <v>0</v>
      </c>
      <c r="BL170" s="16" t="s">
        <v>266</v>
      </c>
      <c r="BM170" s="16" t="s">
        <v>346</v>
      </c>
    </row>
    <row r="171" s="11" customFormat="1">
      <c r="B171" s="222"/>
      <c r="C171" s="223"/>
      <c r="D171" s="216" t="s">
        <v>203</v>
      </c>
      <c r="E171" s="223"/>
      <c r="F171" s="225" t="s">
        <v>342</v>
      </c>
      <c r="G171" s="223"/>
      <c r="H171" s="226">
        <v>22.800000000000001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203</v>
      </c>
      <c r="AU171" s="232" t="s">
        <v>81</v>
      </c>
      <c r="AV171" s="11" t="s">
        <v>81</v>
      </c>
      <c r="AW171" s="11" t="s">
        <v>4</v>
      </c>
      <c r="AX171" s="11" t="s">
        <v>79</v>
      </c>
      <c r="AY171" s="232" t="s">
        <v>116</v>
      </c>
    </row>
    <row r="172" s="1" customFormat="1" ht="16.5" customHeight="1">
      <c r="B172" s="37"/>
      <c r="C172" s="204" t="s">
        <v>347</v>
      </c>
      <c r="D172" s="204" t="s">
        <v>119</v>
      </c>
      <c r="E172" s="205" t="s">
        <v>348</v>
      </c>
      <c r="F172" s="206" t="s">
        <v>349</v>
      </c>
      <c r="G172" s="207" t="s">
        <v>263</v>
      </c>
      <c r="H172" s="208">
        <v>200</v>
      </c>
      <c r="I172" s="209"/>
      <c r="J172" s="210">
        <f>ROUND(I172*H172,2)</f>
        <v>0</v>
      </c>
      <c r="K172" s="206" t="s">
        <v>123</v>
      </c>
      <c r="L172" s="42"/>
      <c r="M172" s="211" t="s">
        <v>1</v>
      </c>
      <c r="N172" s="212" t="s">
        <v>42</v>
      </c>
      <c r="O172" s="78"/>
      <c r="P172" s="213">
        <f>O172*H172</f>
        <v>0</v>
      </c>
      <c r="Q172" s="213">
        <v>0</v>
      </c>
      <c r="R172" s="213">
        <f>Q172*H172</f>
        <v>0</v>
      </c>
      <c r="S172" s="213">
        <v>0.014</v>
      </c>
      <c r="T172" s="214">
        <f>S172*H172</f>
        <v>2.8000000000000003</v>
      </c>
      <c r="AR172" s="16" t="s">
        <v>266</v>
      </c>
      <c r="AT172" s="16" t="s">
        <v>119</v>
      </c>
      <c r="AU172" s="16" t="s">
        <v>81</v>
      </c>
      <c r="AY172" s="16" t="s">
        <v>116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79</v>
      </c>
      <c r="BK172" s="215">
        <f>ROUND(I172*H172,2)</f>
        <v>0</v>
      </c>
      <c r="BL172" s="16" t="s">
        <v>266</v>
      </c>
      <c r="BM172" s="16" t="s">
        <v>350</v>
      </c>
    </row>
    <row r="173" s="11" customFormat="1">
      <c r="B173" s="222"/>
      <c r="C173" s="223"/>
      <c r="D173" s="216" t="s">
        <v>203</v>
      </c>
      <c r="E173" s="224" t="s">
        <v>1</v>
      </c>
      <c r="F173" s="225" t="s">
        <v>351</v>
      </c>
      <c r="G173" s="223"/>
      <c r="H173" s="226">
        <v>200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203</v>
      </c>
      <c r="AU173" s="232" t="s">
        <v>81</v>
      </c>
      <c r="AV173" s="11" t="s">
        <v>81</v>
      </c>
      <c r="AW173" s="11" t="s">
        <v>32</v>
      </c>
      <c r="AX173" s="11" t="s">
        <v>71</v>
      </c>
      <c r="AY173" s="232" t="s">
        <v>116</v>
      </c>
    </row>
    <row r="174" s="12" customFormat="1">
      <c r="B174" s="233"/>
      <c r="C174" s="234"/>
      <c r="D174" s="216" t="s">
        <v>203</v>
      </c>
      <c r="E174" s="235" t="s">
        <v>1</v>
      </c>
      <c r="F174" s="236" t="s">
        <v>205</v>
      </c>
      <c r="G174" s="234"/>
      <c r="H174" s="237">
        <v>200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203</v>
      </c>
      <c r="AU174" s="243" t="s">
        <v>81</v>
      </c>
      <c r="AV174" s="12" t="s">
        <v>140</v>
      </c>
      <c r="AW174" s="12" t="s">
        <v>32</v>
      </c>
      <c r="AX174" s="12" t="s">
        <v>79</v>
      </c>
      <c r="AY174" s="243" t="s">
        <v>116</v>
      </c>
    </row>
    <row r="175" s="1" customFormat="1" ht="16.5" customHeight="1">
      <c r="B175" s="37"/>
      <c r="C175" s="204" t="s">
        <v>312</v>
      </c>
      <c r="D175" s="204" t="s">
        <v>119</v>
      </c>
      <c r="E175" s="205" t="s">
        <v>352</v>
      </c>
      <c r="F175" s="206" t="s">
        <v>353</v>
      </c>
      <c r="G175" s="207" t="s">
        <v>263</v>
      </c>
      <c r="H175" s="208">
        <v>25</v>
      </c>
      <c r="I175" s="209"/>
      <c r="J175" s="210">
        <f>ROUND(I175*H175,2)</f>
        <v>0</v>
      </c>
      <c r="K175" s="206" t="s">
        <v>123</v>
      </c>
      <c r="L175" s="42"/>
      <c r="M175" s="211" t="s">
        <v>1</v>
      </c>
      <c r="N175" s="212" t="s">
        <v>42</v>
      </c>
      <c r="O175" s="78"/>
      <c r="P175" s="213">
        <f>O175*H175</f>
        <v>0</v>
      </c>
      <c r="Q175" s="213">
        <v>0</v>
      </c>
      <c r="R175" s="213">
        <f>Q175*H175</f>
        <v>0</v>
      </c>
      <c r="S175" s="213">
        <v>0.024</v>
      </c>
      <c r="T175" s="214">
        <f>S175*H175</f>
        <v>0.59999999999999998</v>
      </c>
      <c r="AR175" s="16" t="s">
        <v>266</v>
      </c>
      <c r="AT175" s="16" t="s">
        <v>119</v>
      </c>
      <c r="AU175" s="16" t="s">
        <v>81</v>
      </c>
      <c r="AY175" s="16" t="s">
        <v>116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79</v>
      </c>
      <c r="BK175" s="215">
        <f>ROUND(I175*H175,2)</f>
        <v>0</v>
      </c>
      <c r="BL175" s="16" t="s">
        <v>266</v>
      </c>
      <c r="BM175" s="16" t="s">
        <v>354</v>
      </c>
    </row>
    <row r="176" s="11" customFormat="1">
      <c r="B176" s="222"/>
      <c r="C176" s="223"/>
      <c r="D176" s="216" t="s">
        <v>203</v>
      </c>
      <c r="E176" s="224" t="s">
        <v>1</v>
      </c>
      <c r="F176" s="225" t="s">
        <v>355</v>
      </c>
      <c r="G176" s="223"/>
      <c r="H176" s="226">
        <v>25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203</v>
      </c>
      <c r="AU176" s="232" t="s">
        <v>81</v>
      </c>
      <c r="AV176" s="11" t="s">
        <v>81</v>
      </c>
      <c r="AW176" s="11" t="s">
        <v>32</v>
      </c>
      <c r="AX176" s="11" t="s">
        <v>71</v>
      </c>
      <c r="AY176" s="232" t="s">
        <v>116</v>
      </c>
    </row>
    <row r="177" s="12" customFormat="1">
      <c r="B177" s="233"/>
      <c r="C177" s="234"/>
      <c r="D177" s="216" t="s">
        <v>203</v>
      </c>
      <c r="E177" s="235" t="s">
        <v>1</v>
      </c>
      <c r="F177" s="236" t="s">
        <v>205</v>
      </c>
      <c r="G177" s="234"/>
      <c r="H177" s="237">
        <v>25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203</v>
      </c>
      <c r="AU177" s="243" t="s">
        <v>81</v>
      </c>
      <c r="AV177" s="12" t="s">
        <v>140</v>
      </c>
      <c r="AW177" s="12" t="s">
        <v>32</v>
      </c>
      <c r="AX177" s="12" t="s">
        <v>79</v>
      </c>
      <c r="AY177" s="243" t="s">
        <v>116</v>
      </c>
    </row>
    <row r="178" s="1" customFormat="1" ht="16.5" customHeight="1">
      <c r="B178" s="37"/>
      <c r="C178" s="204" t="s">
        <v>356</v>
      </c>
      <c r="D178" s="204" t="s">
        <v>119</v>
      </c>
      <c r="E178" s="205" t="s">
        <v>357</v>
      </c>
      <c r="F178" s="206" t="s">
        <v>358</v>
      </c>
      <c r="G178" s="207" t="s">
        <v>263</v>
      </c>
      <c r="H178" s="208">
        <v>20</v>
      </c>
      <c r="I178" s="209"/>
      <c r="J178" s="210">
        <f>ROUND(I178*H178,2)</f>
        <v>0</v>
      </c>
      <c r="K178" s="206" t="s">
        <v>123</v>
      </c>
      <c r="L178" s="42"/>
      <c r="M178" s="211" t="s">
        <v>1</v>
      </c>
      <c r="N178" s="212" t="s">
        <v>42</v>
      </c>
      <c r="O178" s="78"/>
      <c r="P178" s="213">
        <f>O178*H178</f>
        <v>0</v>
      </c>
      <c r="Q178" s="213">
        <v>0</v>
      </c>
      <c r="R178" s="213">
        <f>Q178*H178</f>
        <v>0</v>
      </c>
      <c r="S178" s="213">
        <v>0.032000000000000001</v>
      </c>
      <c r="T178" s="214">
        <f>S178*H178</f>
        <v>0.64000000000000001</v>
      </c>
      <c r="AR178" s="16" t="s">
        <v>266</v>
      </c>
      <c r="AT178" s="16" t="s">
        <v>119</v>
      </c>
      <c r="AU178" s="16" t="s">
        <v>81</v>
      </c>
      <c r="AY178" s="16" t="s">
        <v>116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79</v>
      </c>
      <c r="BK178" s="215">
        <f>ROUND(I178*H178,2)</f>
        <v>0</v>
      </c>
      <c r="BL178" s="16" t="s">
        <v>266</v>
      </c>
      <c r="BM178" s="16" t="s">
        <v>359</v>
      </c>
    </row>
    <row r="179" s="11" customFormat="1">
      <c r="B179" s="222"/>
      <c r="C179" s="223"/>
      <c r="D179" s="216" t="s">
        <v>203</v>
      </c>
      <c r="E179" s="224" t="s">
        <v>1</v>
      </c>
      <c r="F179" s="225" t="s">
        <v>360</v>
      </c>
      <c r="G179" s="223"/>
      <c r="H179" s="226">
        <v>20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203</v>
      </c>
      <c r="AU179" s="232" t="s">
        <v>81</v>
      </c>
      <c r="AV179" s="11" t="s">
        <v>81</v>
      </c>
      <c r="AW179" s="11" t="s">
        <v>32</v>
      </c>
      <c r="AX179" s="11" t="s">
        <v>71</v>
      </c>
      <c r="AY179" s="232" t="s">
        <v>116</v>
      </c>
    </row>
    <row r="180" s="12" customFormat="1">
      <c r="B180" s="233"/>
      <c r="C180" s="234"/>
      <c r="D180" s="216" t="s">
        <v>203</v>
      </c>
      <c r="E180" s="235" t="s">
        <v>1</v>
      </c>
      <c r="F180" s="236" t="s">
        <v>205</v>
      </c>
      <c r="G180" s="234"/>
      <c r="H180" s="237">
        <v>20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203</v>
      </c>
      <c r="AU180" s="243" t="s">
        <v>81</v>
      </c>
      <c r="AV180" s="12" t="s">
        <v>140</v>
      </c>
      <c r="AW180" s="12" t="s">
        <v>32</v>
      </c>
      <c r="AX180" s="12" t="s">
        <v>79</v>
      </c>
      <c r="AY180" s="243" t="s">
        <v>116</v>
      </c>
    </row>
    <row r="181" s="1" customFormat="1" ht="16.5" customHeight="1">
      <c r="B181" s="37"/>
      <c r="C181" s="204" t="s">
        <v>361</v>
      </c>
      <c r="D181" s="204" t="s">
        <v>119</v>
      </c>
      <c r="E181" s="205" t="s">
        <v>362</v>
      </c>
      <c r="F181" s="206" t="s">
        <v>363</v>
      </c>
      <c r="G181" s="207" t="s">
        <v>263</v>
      </c>
      <c r="H181" s="208">
        <v>20</v>
      </c>
      <c r="I181" s="209"/>
      <c r="J181" s="210">
        <f>ROUND(I181*H181,2)</f>
        <v>0</v>
      </c>
      <c r="K181" s="206" t="s">
        <v>123</v>
      </c>
      <c r="L181" s="42"/>
      <c r="M181" s="211" t="s">
        <v>1</v>
      </c>
      <c r="N181" s="212" t="s">
        <v>42</v>
      </c>
      <c r="O181" s="78"/>
      <c r="P181" s="213">
        <f>O181*H181</f>
        <v>0</v>
      </c>
      <c r="Q181" s="213">
        <v>0.02733</v>
      </c>
      <c r="R181" s="213">
        <f>Q181*H181</f>
        <v>0.54659999999999997</v>
      </c>
      <c r="S181" s="213">
        <v>0</v>
      </c>
      <c r="T181" s="214">
        <f>S181*H181</f>
        <v>0</v>
      </c>
      <c r="AR181" s="16" t="s">
        <v>266</v>
      </c>
      <c r="AT181" s="16" t="s">
        <v>119</v>
      </c>
      <c r="AU181" s="16" t="s">
        <v>81</v>
      </c>
      <c r="AY181" s="16" t="s">
        <v>116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79</v>
      </c>
      <c r="BK181" s="215">
        <f>ROUND(I181*H181,2)</f>
        <v>0</v>
      </c>
      <c r="BL181" s="16" t="s">
        <v>266</v>
      </c>
      <c r="BM181" s="16" t="s">
        <v>364</v>
      </c>
    </row>
    <row r="182" s="1" customFormat="1" ht="16.5" customHeight="1">
      <c r="B182" s="37"/>
      <c r="C182" s="204" t="s">
        <v>365</v>
      </c>
      <c r="D182" s="204" t="s">
        <v>119</v>
      </c>
      <c r="E182" s="205" t="s">
        <v>366</v>
      </c>
      <c r="F182" s="206" t="s">
        <v>367</v>
      </c>
      <c r="G182" s="207" t="s">
        <v>263</v>
      </c>
      <c r="H182" s="208">
        <v>400</v>
      </c>
      <c r="I182" s="209"/>
      <c r="J182" s="210">
        <f>ROUND(I182*H182,2)</f>
        <v>0</v>
      </c>
      <c r="K182" s="206" t="s">
        <v>123</v>
      </c>
      <c r="L182" s="42"/>
      <c r="M182" s="211" t="s">
        <v>1</v>
      </c>
      <c r="N182" s="212" t="s">
        <v>42</v>
      </c>
      <c r="O182" s="78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16" t="s">
        <v>266</v>
      </c>
      <c r="AT182" s="16" t="s">
        <v>119</v>
      </c>
      <c r="AU182" s="16" t="s">
        <v>81</v>
      </c>
      <c r="AY182" s="16" t="s">
        <v>116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6" t="s">
        <v>79</v>
      </c>
      <c r="BK182" s="215">
        <f>ROUND(I182*H182,2)</f>
        <v>0</v>
      </c>
      <c r="BL182" s="16" t="s">
        <v>266</v>
      </c>
      <c r="BM182" s="16" t="s">
        <v>368</v>
      </c>
    </row>
    <row r="183" s="1" customFormat="1">
      <c r="B183" s="37"/>
      <c r="C183" s="38"/>
      <c r="D183" s="216" t="s">
        <v>126</v>
      </c>
      <c r="E183" s="38"/>
      <c r="F183" s="217" t="s">
        <v>369</v>
      </c>
      <c r="G183" s="38"/>
      <c r="H183" s="38"/>
      <c r="I183" s="130"/>
      <c r="J183" s="38"/>
      <c r="K183" s="38"/>
      <c r="L183" s="42"/>
      <c r="M183" s="218"/>
      <c r="N183" s="78"/>
      <c r="O183" s="78"/>
      <c r="P183" s="78"/>
      <c r="Q183" s="78"/>
      <c r="R183" s="78"/>
      <c r="S183" s="78"/>
      <c r="T183" s="79"/>
      <c r="AT183" s="16" t="s">
        <v>126</v>
      </c>
      <c r="AU183" s="16" t="s">
        <v>81</v>
      </c>
    </row>
    <row r="184" s="11" customFormat="1">
      <c r="B184" s="222"/>
      <c r="C184" s="223"/>
      <c r="D184" s="216" t="s">
        <v>203</v>
      </c>
      <c r="E184" s="224" t="s">
        <v>1</v>
      </c>
      <c r="F184" s="225" t="s">
        <v>370</v>
      </c>
      <c r="G184" s="223"/>
      <c r="H184" s="226">
        <v>400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203</v>
      </c>
      <c r="AU184" s="232" t="s">
        <v>81</v>
      </c>
      <c r="AV184" s="11" t="s">
        <v>81</v>
      </c>
      <c r="AW184" s="11" t="s">
        <v>32</v>
      </c>
      <c r="AX184" s="11" t="s">
        <v>71</v>
      </c>
      <c r="AY184" s="232" t="s">
        <v>116</v>
      </c>
    </row>
    <row r="185" s="12" customFormat="1">
      <c r="B185" s="233"/>
      <c r="C185" s="234"/>
      <c r="D185" s="216" t="s">
        <v>203</v>
      </c>
      <c r="E185" s="235" t="s">
        <v>1</v>
      </c>
      <c r="F185" s="236" t="s">
        <v>205</v>
      </c>
      <c r="G185" s="234"/>
      <c r="H185" s="237">
        <v>400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203</v>
      </c>
      <c r="AU185" s="243" t="s">
        <v>81</v>
      </c>
      <c r="AV185" s="12" t="s">
        <v>140</v>
      </c>
      <c r="AW185" s="12" t="s">
        <v>32</v>
      </c>
      <c r="AX185" s="12" t="s">
        <v>79</v>
      </c>
      <c r="AY185" s="243" t="s">
        <v>116</v>
      </c>
    </row>
    <row r="186" s="1" customFormat="1" ht="16.5" customHeight="1">
      <c r="B186" s="37"/>
      <c r="C186" s="204" t="s">
        <v>371</v>
      </c>
      <c r="D186" s="204" t="s">
        <v>119</v>
      </c>
      <c r="E186" s="205" t="s">
        <v>372</v>
      </c>
      <c r="F186" s="206" t="s">
        <v>373</v>
      </c>
      <c r="G186" s="207" t="s">
        <v>263</v>
      </c>
      <c r="H186" s="208">
        <v>170</v>
      </c>
      <c r="I186" s="209"/>
      <c r="J186" s="210">
        <f>ROUND(I186*H186,2)</f>
        <v>0</v>
      </c>
      <c r="K186" s="206" t="s">
        <v>123</v>
      </c>
      <c r="L186" s="42"/>
      <c r="M186" s="211" t="s">
        <v>1</v>
      </c>
      <c r="N186" s="212" t="s">
        <v>42</v>
      </c>
      <c r="O186" s="78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16" t="s">
        <v>266</v>
      </c>
      <c r="AT186" s="16" t="s">
        <v>119</v>
      </c>
      <c r="AU186" s="16" t="s">
        <v>81</v>
      </c>
      <c r="AY186" s="16" t="s">
        <v>116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79</v>
      </c>
      <c r="BK186" s="215">
        <f>ROUND(I186*H186,2)</f>
        <v>0</v>
      </c>
      <c r="BL186" s="16" t="s">
        <v>266</v>
      </c>
      <c r="BM186" s="16" t="s">
        <v>374</v>
      </c>
    </row>
    <row r="187" s="1" customFormat="1">
      <c r="B187" s="37"/>
      <c r="C187" s="38"/>
      <c r="D187" s="216" t="s">
        <v>126</v>
      </c>
      <c r="E187" s="38"/>
      <c r="F187" s="217" t="s">
        <v>369</v>
      </c>
      <c r="G187" s="38"/>
      <c r="H187" s="38"/>
      <c r="I187" s="130"/>
      <c r="J187" s="38"/>
      <c r="K187" s="38"/>
      <c r="L187" s="42"/>
      <c r="M187" s="218"/>
      <c r="N187" s="78"/>
      <c r="O187" s="78"/>
      <c r="P187" s="78"/>
      <c r="Q187" s="78"/>
      <c r="R187" s="78"/>
      <c r="S187" s="78"/>
      <c r="T187" s="79"/>
      <c r="AT187" s="16" t="s">
        <v>126</v>
      </c>
      <c r="AU187" s="16" t="s">
        <v>81</v>
      </c>
    </row>
    <row r="188" s="11" customFormat="1">
      <c r="B188" s="222"/>
      <c r="C188" s="223"/>
      <c r="D188" s="216" t="s">
        <v>203</v>
      </c>
      <c r="E188" s="224" t="s">
        <v>1</v>
      </c>
      <c r="F188" s="225" t="s">
        <v>375</v>
      </c>
      <c r="G188" s="223"/>
      <c r="H188" s="226">
        <v>86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203</v>
      </c>
      <c r="AU188" s="232" t="s">
        <v>81</v>
      </c>
      <c r="AV188" s="11" t="s">
        <v>81</v>
      </c>
      <c r="AW188" s="11" t="s">
        <v>32</v>
      </c>
      <c r="AX188" s="11" t="s">
        <v>71</v>
      </c>
      <c r="AY188" s="232" t="s">
        <v>116</v>
      </c>
    </row>
    <row r="189" s="11" customFormat="1">
      <c r="B189" s="222"/>
      <c r="C189" s="223"/>
      <c r="D189" s="216" t="s">
        <v>203</v>
      </c>
      <c r="E189" s="224" t="s">
        <v>1</v>
      </c>
      <c r="F189" s="225" t="s">
        <v>376</v>
      </c>
      <c r="G189" s="223"/>
      <c r="H189" s="226">
        <v>34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203</v>
      </c>
      <c r="AU189" s="232" t="s">
        <v>81</v>
      </c>
      <c r="AV189" s="11" t="s">
        <v>81</v>
      </c>
      <c r="AW189" s="11" t="s">
        <v>32</v>
      </c>
      <c r="AX189" s="11" t="s">
        <v>71</v>
      </c>
      <c r="AY189" s="232" t="s">
        <v>116</v>
      </c>
    </row>
    <row r="190" s="11" customFormat="1">
      <c r="B190" s="222"/>
      <c r="C190" s="223"/>
      <c r="D190" s="216" t="s">
        <v>203</v>
      </c>
      <c r="E190" s="224" t="s">
        <v>1</v>
      </c>
      <c r="F190" s="225" t="s">
        <v>377</v>
      </c>
      <c r="G190" s="223"/>
      <c r="H190" s="226">
        <v>50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203</v>
      </c>
      <c r="AU190" s="232" t="s">
        <v>81</v>
      </c>
      <c r="AV190" s="11" t="s">
        <v>81</v>
      </c>
      <c r="AW190" s="11" t="s">
        <v>32</v>
      </c>
      <c r="AX190" s="11" t="s">
        <v>71</v>
      </c>
      <c r="AY190" s="232" t="s">
        <v>116</v>
      </c>
    </row>
    <row r="191" s="12" customFormat="1">
      <c r="B191" s="233"/>
      <c r="C191" s="234"/>
      <c r="D191" s="216" t="s">
        <v>203</v>
      </c>
      <c r="E191" s="235" t="s">
        <v>1</v>
      </c>
      <c r="F191" s="236" t="s">
        <v>205</v>
      </c>
      <c r="G191" s="234"/>
      <c r="H191" s="237">
        <v>170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203</v>
      </c>
      <c r="AU191" s="243" t="s">
        <v>81</v>
      </c>
      <c r="AV191" s="12" t="s">
        <v>140</v>
      </c>
      <c r="AW191" s="12" t="s">
        <v>32</v>
      </c>
      <c r="AX191" s="12" t="s">
        <v>79</v>
      </c>
      <c r="AY191" s="243" t="s">
        <v>116</v>
      </c>
    </row>
    <row r="192" s="1" customFormat="1" ht="16.5" customHeight="1">
      <c r="B192" s="37"/>
      <c r="C192" s="254" t="s">
        <v>378</v>
      </c>
      <c r="D192" s="254" t="s">
        <v>309</v>
      </c>
      <c r="E192" s="255" t="s">
        <v>379</v>
      </c>
      <c r="F192" s="256" t="s">
        <v>380</v>
      </c>
      <c r="G192" s="257" t="s">
        <v>252</v>
      </c>
      <c r="H192" s="258">
        <v>13.244</v>
      </c>
      <c r="I192" s="259"/>
      <c r="J192" s="260">
        <f>ROUND(I192*H192,2)</f>
        <v>0</v>
      </c>
      <c r="K192" s="256" t="s">
        <v>123</v>
      </c>
      <c r="L192" s="261"/>
      <c r="M192" s="262" t="s">
        <v>1</v>
      </c>
      <c r="N192" s="263" t="s">
        <v>42</v>
      </c>
      <c r="O192" s="78"/>
      <c r="P192" s="213">
        <f>O192*H192</f>
        <v>0</v>
      </c>
      <c r="Q192" s="213">
        <v>0.55000000000000004</v>
      </c>
      <c r="R192" s="213">
        <f>Q192*H192</f>
        <v>7.2842000000000002</v>
      </c>
      <c r="S192" s="213">
        <v>0</v>
      </c>
      <c r="T192" s="214">
        <f>S192*H192</f>
        <v>0</v>
      </c>
      <c r="AR192" s="16" t="s">
        <v>312</v>
      </c>
      <c r="AT192" s="16" t="s">
        <v>309</v>
      </c>
      <c r="AU192" s="16" t="s">
        <v>81</v>
      </c>
      <c r="AY192" s="16" t="s">
        <v>116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6" t="s">
        <v>79</v>
      </c>
      <c r="BK192" s="215">
        <f>ROUND(I192*H192,2)</f>
        <v>0</v>
      </c>
      <c r="BL192" s="16" t="s">
        <v>266</v>
      </c>
      <c r="BM192" s="16" t="s">
        <v>381</v>
      </c>
    </row>
    <row r="193" s="11" customFormat="1">
      <c r="B193" s="222"/>
      <c r="C193" s="223"/>
      <c r="D193" s="216" t="s">
        <v>203</v>
      </c>
      <c r="E193" s="224" t="s">
        <v>1</v>
      </c>
      <c r="F193" s="225" t="s">
        <v>382</v>
      </c>
      <c r="G193" s="223"/>
      <c r="H193" s="226">
        <v>3.323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203</v>
      </c>
      <c r="AU193" s="232" t="s">
        <v>81</v>
      </c>
      <c r="AV193" s="11" t="s">
        <v>81</v>
      </c>
      <c r="AW193" s="11" t="s">
        <v>32</v>
      </c>
      <c r="AX193" s="11" t="s">
        <v>71</v>
      </c>
      <c r="AY193" s="232" t="s">
        <v>116</v>
      </c>
    </row>
    <row r="194" s="11" customFormat="1">
      <c r="B194" s="222"/>
      <c r="C194" s="223"/>
      <c r="D194" s="216" t="s">
        <v>203</v>
      </c>
      <c r="E194" s="224" t="s">
        <v>1</v>
      </c>
      <c r="F194" s="225" t="s">
        <v>383</v>
      </c>
      <c r="G194" s="223"/>
      <c r="H194" s="226">
        <v>1.6419999999999999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203</v>
      </c>
      <c r="AU194" s="232" t="s">
        <v>81</v>
      </c>
      <c r="AV194" s="11" t="s">
        <v>81</v>
      </c>
      <c r="AW194" s="11" t="s">
        <v>32</v>
      </c>
      <c r="AX194" s="11" t="s">
        <v>71</v>
      </c>
      <c r="AY194" s="232" t="s">
        <v>116</v>
      </c>
    </row>
    <row r="195" s="11" customFormat="1">
      <c r="B195" s="222"/>
      <c r="C195" s="223"/>
      <c r="D195" s="216" t="s">
        <v>203</v>
      </c>
      <c r="E195" s="224" t="s">
        <v>1</v>
      </c>
      <c r="F195" s="225" t="s">
        <v>384</v>
      </c>
      <c r="G195" s="223"/>
      <c r="H195" s="226">
        <v>4.1399999999999997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203</v>
      </c>
      <c r="AU195" s="232" t="s">
        <v>81</v>
      </c>
      <c r="AV195" s="11" t="s">
        <v>81</v>
      </c>
      <c r="AW195" s="11" t="s">
        <v>32</v>
      </c>
      <c r="AX195" s="11" t="s">
        <v>71</v>
      </c>
      <c r="AY195" s="232" t="s">
        <v>116</v>
      </c>
    </row>
    <row r="196" s="11" customFormat="1">
      <c r="B196" s="222"/>
      <c r="C196" s="223"/>
      <c r="D196" s="216" t="s">
        <v>203</v>
      </c>
      <c r="E196" s="224" t="s">
        <v>1</v>
      </c>
      <c r="F196" s="225" t="s">
        <v>385</v>
      </c>
      <c r="G196" s="223"/>
      <c r="H196" s="226">
        <v>1.9319999999999999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203</v>
      </c>
      <c r="AU196" s="232" t="s">
        <v>81</v>
      </c>
      <c r="AV196" s="11" t="s">
        <v>81</v>
      </c>
      <c r="AW196" s="11" t="s">
        <v>32</v>
      </c>
      <c r="AX196" s="11" t="s">
        <v>71</v>
      </c>
      <c r="AY196" s="232" t="s">
        <v>116</v>
      </c>
    </row>
    <row r="197" s="14" customFormat="1">
      <c r="B197" s="265"/>
      <c r="C197" s="266"/>
      <c r="D197" s="216" t="s">
        <v>203</v>
      </c>
      <c r="E197" s="267" t="s">
        <v>1</v>
      </c>
      <c r="F197" s="268" t="s">
        <v>386</v>
      </c>
      <c r="G197" s="266"/>
      <c r="H197" s="269">
        <v>11.037000000000001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203</v>
      </c>
      <c r="AU197" s="275" t="s">
        <v>81</v>
      </c>
      <c r="AV197" s="14" t="s">
        <v>133</v>
      </c>
      <c r="AW197" s="14" t="s">
        <v>32</v>
      </c>
      <c r="AX197" s="14" t="s">
        <v>71</v>
      </c>
      <c r="AY197" s="275" t="s">
        <v>116</v>
      </c>
    </row>
    <row r="198" s="11" customFormat="1">
      <c r="B198" s="222"/>
      <c r="C198" s="223"/>
      <c r="D198" s="216" t="s">
        <v>203</v>
      </c>
      <c r="E198" s="224" t="s">
        <v>1</v>
      </c>
      <c r="F198" s="225" t="s">
        <v>387</v>
      </c>
      <c r="G198" s="223"/>
      <c r="H198" s="226">
        <v>2.2069999999999999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203</v>
      </c>
      <c r="AU198" s="232" t="s">
        <v>81</v>
      </c>
      <c r="AV198" s="11" t="s">
        <v>81</v>
      </c>
      <c r="AW198" s="11" t="s">
        <v>32</v>
      </c>
      <c r="AX198" s="11" t="s">
        <v>71</v>
      </c>
      <c r="AY198" s="232" t="s">
        <v>116</v>
      </c>
    </row>
    <row r="199" s="12" customFormat="1">
      <c r="B199" s="233"/>
      <c r="C199" s="234"/>
      <c r="D199" s="216" t="s">
        <v>203</v>
      </c>
      <c r="E199" s="235" t="s">
        <v>1</v>
      </c>
      <c r="F199" s="236" t="s">
        <v>205</v>
      </c>
      <c r="G199" s="234"/>
      <c r="H199" s="237">
        <v>13.244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203</v>
      </c>
      <c r="AU199" s="243" t="s">
        <v>81</v>
      </c>
      <c r="AV199" s="12" t="s">
        <v>140</v>
      </c>
      <c r="AW199" s="12" t="s">
        <v>32</v>
      </c>
      <c r="AX199" s="12" t="s">
        <v>79</v>
      </c>
      <c r="AY199" s="243" t="s">
        <v>116</v>
      </c>
    </row>
    <row r="200" s="1" customFormat="1" ht="16.5" customHeight="1">
      <c r="B200" s="37"/>
      <c r="C200" s="204" t="s">
        <v>388</v>
      </c>
      <c r="D200" s="204" t="s">
        <v>119</v>
      </c>
      <c r="E200" s="205" t="s">
        <v>389</v>
      </c>
      <c r="F200" s="206" t="s">
        <v>390</v>
      </c>
      <c r="G200" s="207" t="s">
        <v>201</v>
      </c>
      <c r="H200" s="208">
        <v>20</v>
      </c>
      <c r="I200" s="209"/>
      <c r="J200" s="210">
        <f>ROUND(I200*H200,2)</f>
        <v>0</v>
      </c>
      <c r="K200" s="206" t="s">
        <v>123</v>
      </c>
      <c r="L200" s="42"/>
      <c r="M200" s="211" t="s">
        <v>1</v>
      </c>
      <c r="N200" s="212" t="s">
        <v>42</v>
      </c>
      <c r="O200" s="78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16" t="s">
        <v>266</v>
      </c>
      <c r="AT200" s="16" t="s">
        <v>119</v>
      </c>
      <c r="AU200" s="16" t="s">
        <v>81</v>
      </c>
      <c r="AY200" s="16" t="s">
        <v>116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79</v>
      </c>
      <c r="BK200" s="215">
        <f>ROUND(I200*H200,2)</f>
        <v>0</v>
      </c>
      <c r="BL200" s="16" t="s">
        <v>266</v>
      </c>
      <c r="BM200" s="16" t="s">
        <v>391</v>
      </c>
    </row>
    <row r="201" s="11" customFormat="1">
      <c r="B201" s="222"/>
      <c r="C201" s="223"/>
      <c r="D201" s="216" t="s">
        <v>203</v>
      </c>
      <c r="E201" s="224" t="s">
        <v>1</v>
      </c>
      <c r="F201" s="225" t="s">
        <v>360</v>
      </c>
      <c r="G201" s="223"/>
      <c r="H201" s="226">
        <v>20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203</v>
      </c>
      <c r="AU201" s="232" t="s">
        <v>81</v>
      </c>
      <c r="AV201" s="11" t="s">
        <v>81</v>
      </c>
      <c r="AW201" s="11" t="s">
        <v>32</v>
      </c>
      <c r="AX201" s="11" t="s">
        <v>71</v>
      </c>
      <c r="AY201" s="232" t="s">
        <v>116</v>
      </c>
    </row>
    <row r="202" s="12" customFormat="1">
      <c r="B202" s="233"/>
      <c r="C202" s="234"/>
      <c r="D202" s="216" t="s">
        <v>203</v>
      </c>
      <c r="E202" s="235" t="s">
        <v>1</v>
      </c>
      <c r="F202" s="236" t="s">
        <v>205</v>
      </c>
      <c r="G202" s="234"/>
      <c r="H202" s="237">
        <v>20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203</v>
      </c>
      <c r="AU202" s="243" t="s">
        <v>81</v>
      </c>
      <c r="AV202" s="12" t="s">
        <v>140</v>
      </c>
      <c r="AW202" s="12" t="s">
        <v>32</v>
      </c>
      <c r="AX202" s="12" t="s">
        <v>79</v>
      </c>
      <c r="AY202" s="243" t="s">
        <v>116</v>
      </c>
    </row>
    <row r="203" s="1" customFormat="1" ht="16.5" customHeight="1">
      <c r="B203" s="37"/>
      <c r="C203" s="254" t="s">
        <v>392</v>
      </c>
      <c r="D203" s="254" t="s">
        <v>309</v>
      </c>
      <c r="E203" s="255" t="s">
        <v>393</v>
      </c>
      <c r="F203" s="256" t="s">
        <v>394</v>
      </c>
      <c r="G203" s="257" t="s">
        <v>252</v>
      </c>
      <c r="H203" s="258">
        <v>0.66000000000000003</v>
      </c>
      <c r="I203" s="259"/>
      <c r="J203" s="260">
        <f>ROUND(I203*H203,2)</f>
        <v>0</v>
      </c>
      <c r="K203" s="256" t="s">
        <v>123</v>
      </c>
      <c r="L203" s="261"/>
      <c r="M203" s="262" t="s">
        <v>1</v>
      </c>
      <c r="N203" s="263" t="s">
        <v>42</v>
      </c>
      <c r="O203" s="78"/>
      <c r="P203" s="213">
        <f>O203*H203</f>
        <v>0</v>
      </c>
      <c r="Q203" s="213">
        <v>0.55000000000000004</v>
      </c>
      <c r="R203" s="213">
        <f>Q203*H203</f>
        <v>0.36300000000000004</v>
      </c>
      <c r="S203" s="213">
        <v>0</v>
      </c>
      <c r="T203" s="214">
        <f>S203*H203</f>
        <v>0</v>
      </c>
      <c r="AR203" s="16" t="s">
        <v>312</v>
      </c>
      <c r="AT203" s="16" t="s">
        <v>309</v>
      </c>
      <c r="AU203" s="16" t="s">
        <v>81</v>
      </c>
      <c r="AY203" s="16" t="s">
        <v>116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79</v>
      </c>
      <c r="BK203" s="215">
        <f>ROUND(I203*H203,2)</f>
        <v>0</v>
      </c>
      <c r="BL203" s="16" t="s">
        <v>266</v>
      </c>
      <c r="BM203" s="16" t="s">
        <v>395</v>
      </c>
    </row>
    <row r="204" s="11" customFormat="1">
      <c r="B204" s="222"/>
      <c r="C204" s="223"/>
      <c r="D204" s="216" t="s">
        <v>203</v>
      </c>
      <c r="E204" s="223"/>
      <c r="F204" s="225" t="s">
        <v>396</v>
      </c>
      <c r="G204" s="223"/>
      <c r="H204" s="226">
        <v>0.66000000000000003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203</v>
      </c>
      <c r="AU204" s="232" t="s">
        <v>81</v>
      </c>
      <c r="AV204" s="11" t="s">
        <v>81</v>
      </c>
      <c r="AW204" s="11" t="s">
        <v>4</v>
      </c>
      <c r="AX204" s="11" t="s">
        <v>79</v>
      </c>
      <c r="AY204" s="232" t="s">
        <v>116</v>
      </c>
    </row>
    <row r="205" s="1" customFormat="1" ht="16.5" customHeight="1">
      <c r="B205" s="37"/>
      <c r="C205" s="204" t="s">
        <v>397</v>
      </c>
      <c r="D205" s="204" t="s">
        <v>119</v>
      </c>
      <c r="E205" s="205" t="s">
        <v>398</v>
      </c>
      <c r="F205" s="206" t="s">
        <v>399</v>
      </c>
      <c r="G205" s="207" t="s">
        <v>201</v>
      </c>
      <c r="H205" s="208">
        <v>20</v>
      </c>
      <c r="I205" s="209"/>
      <c r="J205" s="210">
        <f>ROUND(I205*H205,2)</f>
        <v>0</v>
      </c>
      <c r="K205" s="206" t="s">
        <v>123</v>
      </c>
      <c r="L205" s="42"/>
      <c r="M205" s="211" t="s">
        <v>1</v>
      </c>
      <c r="N205" s="212" t="s">
        <v>42</v>
      </c>
      <c r="O205" s="78"/>
      <c r="P205" s="213">
        <f>O205*H205</f>
        <v>0</v>
      </c>
      <c r="Q205" s="213">
        <v>0</v>
      </c>
      <c r="R205" s="213">
        <f>Q205*H205</f>
        <v>0</v>
      </c>
      <c r="S205" s="213">
        <v>0.014999999999999999</v>
      </c>
      <c r="T205" s="214">
        <f>S205*H205</f>
        <v>0.29999999999999999</v>
      </c>
      <c r="AR205" s="16" t="s">
        <v>266</v>
      </c>
      <c r="AT205" s="16" t="s">
        <v>119</v>
      </c>
      <c r="AU205" s="16" t="s">
        <v>81</v>
      </c>
      <c r="AY205" s="16" t="s">
        <v>116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6" t="s">
        <v>79</v>
      </c>
      <c r="BK205" s="215">
        <f>ROUND(I205*H205,2)</f>
        <v>0</v>
      </c>
      <c r="BL205" s="16" t="s">
        <v>266</v>
      </c>
      <c r="BM205" s="16" t="s">
        <v>400</v>
      </c>
    </row>
    <row r="206" s="11" customFormat="1">
      <c r="B206" s="222"/>
      <c r="C206" s="223"/>
      <c r="D206" s="216" t="s">
        <v>203</v>
      </c>
      <c r="E206" s="224" t="s">
        <v>1</v>
      </c>
      <c r="F206" s="225" t="s">
        <v>360</v>
      </c>
      <c r="G206" s="223"/>
      <c r="H206" s="226">
        <v>20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203</v>
      </c>
      <c r="AU206" s="232" t="s">
        <v>81</v>
      </c>
      <c r="AV206" s="11" t="s">
        <v>81</v>
      </c>
      <c r="AW206" s="11" t="s">
        <v>32</v>
      </c>
      <c r="AX206" s="11" t="s">
        <v>71</v>
      </c>
      <c r="AY206" s="232" t="s">
        <v>116</v>
      </c>
    </row>
    <row r="207" s="12" customFormat="1">
      <c r="B207" s="233"/>
      <c r="C207" s="234"/>
      <c r="D207" s="216" t="s">
        <v>203</v>
      </c>
      <c r="E207" s="235" t="s">
        <v>1</v>
      </c>
      <c r="F207" s="236" t="s">
        <v>205</v>
      </c>
      <c r="G207" s="234"/>
      <c r="H207" s="237">
        <v>20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203</v>
      </c>
      <c r="AU207" s="243" t="s">
        <v>81</v>
      </c>
      <c r="AV207" s="12" t="s">
        <v>140</v>
      </c>
      <c r="AW207" s="12" t="s">
        <v>32</v>
      </c>
      <c r="AX207" s="12" t="s">
        <v>79</v>
      </c>
      <c r="AY207" s="243" t="s">
        <v>116</v>
      </c>
    </row>
    <row r="208" s="1" customFormat="1" ht="16.5" customHeight="1">
      <c r="B208" s="37"/>
      <c r="C208" s="204" t="s">
        <v>401</v>
      </c>
      <c r="D208" s="204" t="s">
        <v>119</v>
      </c>
      <c r="E208" s="205" t="s">
        <v>402</v>
      </c>
      <c r="F208" s="206" t="s">
        <v>403</v>
      </c>
      <c r="G208" s="207" t="s">
        <v>252</v>
      </c>
      <c r="H208" s="208">
        <v>17.744</v>
      </c>
      <c r="I208" s="209"/>
      <c r="J208" s="210">
        <f>ROUND(I208*H208,2)</f>
        <v>0</v>
      </c>
      <c r="K208" s="206" t="s">
        <v>123</v>
      </c>
      <c r="L208" s="42"/>
      <c r="M208" s="211" t="s">
        <v>1</v>
      </c>
      <c r="N208" s="212" t="s">
        <v>42</v>
      </c>
      <c r="O208" s="78"/>
      <c r="P208" s="213">
        <f>O208*H208</f>
        <v>0</v>
      </c>
      <c r="Q208" s="213">
        <v>0.023369999999999998</v>
      </c>
      <c r="R208" s="213">
        <f>Q208*H208</f>
        <v>0.41467727999999998</v>
      </c>
      <c r="S208" s="213">
        <v>0</v>
      </c>
      <c r="T208" s="214">
        <f>S208*H208</f>
        <v>0</v>
      </c>
      <c r="AR208" s="16" t="s">
        <v>266</v>
      </c>
      <c r="AT208" s="16" t="s">
        <v>119</v>
      </c>
      <c r="AU208" s="16" t="s">
        <v>81</v>
      </c>
      <c r="AY208" s="16" t="s">
        <v>116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79</v>
      </c>
      <c r="BK208" s="215">
        <f>ROUND(I208*H208,2)</f>
        <v>0</v>
      </c>
      <c r="BL208" s="16" t="s">
        <v>266</v>
      </c>
      <c r="BM208" s="16" t="s">
        <v>404</v>
      </c>
    </row>
    <row r="209" s="1" customFormat="1" ht="16.5" customHeight="1">
      <c r="B209" s="37"/>
      <c r="C209" s="204" t="s">
        <v>405</v>
      </c>
      <c r="D209" s="204" t="s">
        <v>119</v>
      </c>
      <c r="E209" s="205" t="s">
        <v>406</v>
      </c>
      <c r="F209" s="206" t="s">
        <v>407</v>
      </c>
      <c r="G209" s="207" t="s">
        <v>201</v>
      </c>
      <c r="H209" s="208">
        <v>268.80000000000001</v>
      </c>
      <c r="I209" s="209"/>
      <c r="J209" s="210">
        <f>ROUND(I209*H209,2)</f>
        <v>0</v>
      </c>
      <c r="K209" s="206" t="s">
        <v>123</v>
      </c>
      <c r="L209" s="42"/>
      <c r="M209" s="211" t="s">
        <v>1</v>
      </c>
      <c r="N209" s="212" t="s">
        <v>42</v>
      </c>
      <c r="O209" s="78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16" t="s">
        <v>266</v>
      </c>
      <c r="AT209" s="16" t="s">
        <v>119</v>
      </c>
      <c r="AU209" s="16" t="s">
        <v>81</v>
      </c>
      <c r="AY209" s="16" t="s">
        <v>116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6" t="s">
        <v>79</v>
      </c>
      <c r="BK209" s="215">
        <f>ROUND(I209*H209,2)</f>
        <v>0</v>
      </c>
      <c r="BL209" s="16" t="s">
        <v>266</v>
      </c>
      <c r="BM209" s="16" t="s">
        <v>408</v>
      </c>
    </row>
    <row r="210" s="11" customFormat="1">
      <c r="B210" s="222"/>
      <c r="C210" s="223"/>
      <c r="D210" s="216" t="s">
        <v>203</v>
      </c>
      <c r="E210" s="224" t="s">
        <v>1</v>
      </c>
      <c r="F210" s="225" t="s">
        <v>247</v>
      </c>
      <c r="G210" s="223"/>
      <c r="H210" s="226">
        <v>168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203</v>
      </c>
      <c r="AU210" s="232" t="s">
        <v>81</v>
      </c>
      <c r="AV210" s="11" t="s">
        <v>81</v>
      </c>
      <c r="AW210" s="11" t="s">
        <v>32</v>
      </c>
      <c r="AX210" s="11" t="s">
        <v>71</v>
      </c>
      <c r="AY210" s="232" t="s">
        <v>116</v>
      </c>
    </row>
    <row r="211" s="11" customFormat="1">
      <c r="B211" s="222"/>
      <c r="C211" s="223"/>
      <c r="D211" s="216" t="s">
        <v>203</v>
      </c>
      <c r="E211" s="224" t="s">
        <v>1</v>
      </c>
      <c r="F211" s="225" t="s">
        <v>248</v>
      </c>
      <c r="G211" s="223"/>
      <c r="H211" s="226">
        <v>100.8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203</v>
      </c>
      <c r="AU211" s="232" t="s">
        <v>81</v>
      </c>
      <c r="AV211" s="11" t="s">
        <v>81</v>
      </c>
      <c r="AW211" s="11" t="s">
        <v>32</v>
      </c>
      <c r="AX211" s="11" t="s">
        <v>71</v>
      </c>
      <c r="AY211" s="232" t="s">
        <v>116</v>
      </c>
    </row>
    <row r="212" s="12" customFormat="1">
      <c r="B212" s="233"/>
      <c r="C212" s="234"/>
      <c r="D212" s="216" t="s">
        <v>203</v>
      </c>
      <c r="E212" s="235" t="s">
        <v>1</v>
      </c>
      <c r="F212" s="236" t="s">
        <v>205</v>
      </c>
      <c r="G212" s="234"/>
      <c r="H212" s="237">
        <v>268.80000000000001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203</v>
      </c>
      <c r="AU212" s="243" t="s">
        <v>81</v>
      </c>
      <c r="AV212" s="12" t="s">
        <v>140</v>
      </c>
      <c r="AW212" s="12" t="s">
        <v>32</v>
      </c>
      <c r="AX212" s="12" t="s">
        <v>79</v>
      </c>
      <c r="AY212" s="243" t="s">
        <v>116</v>
      </c>
    </row>
    <row r="213" s="1" customFormat="1" ht="16.5" customHeight="1">
      <c r="B213" s="37"/>
      <c r="C213" s="254" t="s">
        <v>409</v>
      </c>
      <c r="D213" s="254" t="s">
        <v>309</v>
      </c>
      <c r="E213" s="255" t="s">
        <v>393</v>
      </c>
      <c r="F213" s="256" t="s">
        <v>394</v>
      </c>
      <c r="G213" s="257" t="s">
        <v>252</v>
      </c>
      <c r="H213" s="258">
        <v>8.8699999999999992</v>
      </c>
      <c r="I213" s="259"/>
      <c r="J213" s="260">
        <f>ROUND(I213*H213,2)</f>
        <v>0</v>
      </c>
      <c r="K213" s="256" t="s">
        <v>123</v>
      </c>
      <c r="L213" s="261"/>
      <c r="M213" s="262" t="s">
        <v>1</v>
      </c>
      <c r="N213" s="263" t="s">
        <v>42</v>
      </c>
      <c r="O213" s="78"/>
      <c r="P213" s="213">
        <f>O213*H213</f>
        <v>0</v>
      </c>
      <c r="Q213" s="213">
        <v>0.55000000000000004</v>
      </c>
      <c r="R213" s="213">
        <f>Q213*H213</f>
        <v>4.8784999999999998</v>
      </c>
      <c r="S213" s="213">
        <v>0</v>
      </c>
      <c r="T213" s="214">
        <f>S213*H213</f>
        <v>0</v>
      </c>
      <c r="AR213" s="16" t="s">
        <v>312</v>
      </c>
      <c r="AT213" s="16" t="s">
        <v>309</v>
      </c>
      <c r="AU213" s="16" t="s">
        <v>81</v>
      </c>
      <c r="AY213" s="16" t="s">
        <v>116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79</v>
      </c>
      <c r="BK213" s="215">
        <f>ROUND(I213*H213,2)</f>
        <v>0</v>
      </c>
      <c r="BL213" s="16" t="s">
        <v>266</v>
      </c>
      <c r="BM213" s="16" t="s">
        <v>410</v>
      </c>
    </row>
    <row r="214" s="11" customFormat="1">
      <c r="B214" s="222"/>
      <c r="C214" s="223"/>
      <c r="D214" s="216" t="s">
        <v>203</v>
      </c>
      <c r="E214" s="223"/>
      <c r="F214" s="225" t="s">
        <v>411</v>
      </c>
      <c r="G214" s="223"/>
      <c r="H214" s="226">
        <v>8.8699999999999992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203</v>
      </c>
      <c r="AU214" s="232" t="s">
        <v>81</v>
      </c>
      <c r="AV214" s="11" t="s">
        <v>81</v>
      </c>
      <c r="AW214" s="11" t="s">
        <v>4</v>
      </c>
      <c r="AX214" s="11" t="s">
        <v>79</v>
      </c>
      <c r="AY214" s="232" t="s">
        <v>116</v>
      </c>
    </row>
    <row r="215" s="1" customFormat="1" ht="16.5" customHeight="1">
      <c r="B215" s="37"/>
      <c r="C215" s="204" t="s">
        <v>412</v>
      </c>
      <c r="D215" s="204" t="s">
        <v>119</v>
      </c>
      <c r="E215" s="205" t="s">
        <v>413</v>
      </c>
      <c r="F215" s="206" t="s">
        <v>414</v>
      </c>
      <c r="G215" s="207" t="s">
        <v>201</v>
      </c>
      <c r="H215" s="208">
        <v>268.80000000000001</v>
      </c>
      <c r="I215" s="209"/>
      <c r="J215" s="210">
        <f>ROUND(I215*H215,2)</f>
        <v>0</v>
      </c>
      <c r="K215" s="206" t="s">
        <v>123</v>
      </c>
      <c r="L215" s="42"/>
      <c r="M215" s="211" t="s">
        <v>1</v>
      </c>
      <c r="N215" s="212" t="s">
        <v>42</v>
      </c>
      <c r="O215" s="78"/>
      <c r="P215" s="213">
        <f>O215*H215</f>
        <v>0</v>
      </c>
      <c r="Q215" s="213">
        <v>0</v>
      </c>
      <c r="R215" s="213">
        <f>Q215*H215</f>
        <v>0</v>
      </c>
      <c r="S215" s="213">
        <v>0.017999999999999999</v>
      </c>
      <c r="T215" s="214">
        <f>S215*H215</f>
        <v>4.8384</v>
      </c>
      <c r="AR215" s="16" t="s">
        <v>266</v>
      </c>
      <c r="AT215" s="16" t="s">
        <v>119</v>
      </c>
      <c r="AU215" s="16" t="s">
        <v>81</v>
      </c>
      <c r="AY215" s="16" t="s">
        <v>116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79</v>
      </c>
      <c r="BK215" s="215">
        <f>ROUND(I215*H215,2)</f>
        <v>0</v>
      </c>
      <c r="BL215" s="16" t="s">
        <v>266</v>
      </c>
      <c r="BM215" s="16" t="s">
        <v>415</v>
      </c>
    </row>
    <row r="216" s="11" customFormat="1">
      <c r="B216" s="222"/>
      <c r="C216" s="223"/>
      <c r="D216" s="216" t="s">
        <v>203</v>
      </c>
      <c r="E216" s="224" t="s">
        <v>1</v>
      </c>
      <c r="F216" s="225" t="s">
        <v>247</v>
      </c>
      <c r="G216" s="223"/>
      <c r="H216" s="226">
        <v>168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203</v>
      </c>
      <c r="AU216" s="232" t="s">
        <v>81</v>
      </c>
      <c r="AV216" s="11" t="s">
        <v>81</v>
      </c>
      <c r="AW216" s="11" t="s">
        <v>32</v>
      </c>
      <c r="AX216" s="11" t="s">
        <v>71</v>
      </c>
      <c r="AY216" s="232" t="s">
        <v>116</v>
      </c>
    </row>
    <row r="217" s="11" customFormat="1">
      <c r="B217" s="222"/>
      <c r="C217" s="223"/>
      <c r="D217" s="216" t="s">
        <v>203</v>
      </c>
      <c r="E217" s="224" t="s">
        <v>1</v>
      </c>
      <c r="F217" s="225" t="s">
        <v>248</v>
      </c>
      <c r="G217" s="223"/>
      <c r="H217" s="226">
        <v>100.8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203</v>
      </c>
      <c r="AU217" s="232" t="s">
        <v>81</v>
      </c>
      <c r="AV217" s="11" t="s">
        <v>81</v>
      </c>
      <c r="AW217" s="11" t="s">
        <v>32</v>
      </c>
      <c r="AX217" s="11" t="s">
        <v>71</v>
      </c>
      <c r="AY217" s="232" t="s">
        <v>116</v>
      </c>
    </row>
    <row r="218" s="12" customFormat="1">
      <c r="B218" s="233"/>
      <c r="C218" s="234"/>
      <c r="D218" s="216" t="s">
        <v>203</v>
      </c>
      <c r="E218" s="235" t="s">
        <v>1</v>
      </c>
      <c r="F218" s="236" t="s">
        <v>205</v>
      </c>
      <c r="G218" s="234"/>
      <c r="H218" s="237">
        <v>268.80000000000001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203</v>
      </c>
      <c r="AU218" s="243" t="s">
        <v>81</v>
      </c>
      <c r="AV218" s="12" t="s">
        <v>140</v>
      </c>
      <c r="AW218" s="12" t="s">
        <v>32</v>
      </c>
      <c r="AX218" s="12" t="s">
        <v>79</v>
      </c>
      <c r="AY218" s="243" t="s">
        <v>116</v>
      </c>
    </row>
    <row r="219" s="1" customFormat="1" ht="16.5" customHeight="1">
      <c r="B219" s="37"/>
      <c r="C219" s="204" t="s">
        <v>416</v>
      </c>
      <c r="D219" s="204" t="s">
        <v>119</v>
      </c>
      <c r="E219" s="205" t="s">
        <v>417</v>
      </c>
      <c r="F219" s="206" t="s">
        <v>418</v>
      </c>
      <c r="G219" s="207" t="s">
        <v>201</v>
      </c>
      <c r="H219" s="208">
        <v>268.80000000000001</v>
      </c>
      <c r="I219" s="209"/>
      <c r="J219" s="210">
        <f>ROUND(I219*H219,2)</f>
        <v>0</v>
      </c>
      <c r="K219" s="206" t="s">
        <v>123</v>
      </c>
      <c r="L219" s="42"/>
      <c r="M219" s="211" t="s">
        <v>1</v>
      </c>
      <c r="N219" s="212" t="s">
        <v>42</v>
      </c>
      <c r="O219" s="78"/>
      <c r="P219" s="213">
        <f>O219*H219</f>
        <v>0</v>
      </c>
      <c r="Q219" s="213">
        <v>0.00020000000000000001</v>
      </c>
      <c r="R219" s="213">
        <f>Q219*H219</f>
        <v>0.053760000000000002</v>
      </c>
      <c r="S219" s="213">
        <v>0</v>
      </c>
      <c r="T219" s="214">
        <f>S219*H219</f>
        <v>0</v>
      </c>
      <c r="AR219" s="16" t="s">
        <v>266</v>
      </c>
      <c r="AT219" s="16" t="s">
        <v>119</v>
      </c>
      <c r="AU219" s="16" t="s">
        <v>81</v>
      </c>
      <c r="AY219" s="16" t="s">
        <v>116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6" t="s">
        <v>79</v>
      </c>
      <c r="BK219" s="215">
        <f>ROUND(I219*H219,2)</f>
        <v>0</v>
      </c>
      <c r="BL219" s="16" t="s">
        <v>266</v>
      </c>
      <c r="BM219" s="16" t="s">
        <v>419</v>
      </c>
    </row>
    <row r="220" s="1" customFormat="1" ht="16.5" customHeight="1">
      <c r="B220" s="37"/>
      <c r="C220" s="204" t="s">
        <v>420</v>
      </c>
      <c r="D220" s="204" t="s">
        <v>119</v>
      </c>
      <c r="E220" s="205" t="s">
        <v>421</v>
      </c>
      <c r="F220" s="206" t="s">
        <v>422</v>
      </c>
      <c r="G220" s="207" t="s">
        <v>263</v>
      </c>
      <c r="H220" s="208">
        <v>30</v>
      </c>
      <c r="I220" s="209"/>
      <c r="J220" s="210">
        <f>ROUND(I220*H220,2)</f>
        <v>0</v>
      </c>
      <c r="K220" s="206" t="s">
        <v>123</v>
      </c>
      <c r="L220" s="42"/>
      <c r="M220" s="211" t="s">
        <v>1</v>
      </c>
      <c r="N220" s="212" t="s">
        <v>42</v>
      </c>
      <c r="O220" s="78"/>
      <c r="P220" s="213">
        <f>O220*H220</f>
        <v>0</v>
      </c>
      <c r="Q220" s="213">
        <v>0</v>
      </c>
      <c r="R220" s="213">
        <f>Q220*H220</f>
        <v>0</v>
      </c>
      <c r="S220" s="213">
        <v>0.044999999999999998</v>
      </c>
      <c r="T220" s="214">
        <f>S220*H220</f>
        <v>1.3499999999999999</v>
      </c>
      <c r="AR220" s="16" t="s">
        <v>266</v>
      </c>
      <c r="AT220" s="16" t="s">
        <v>119</v>
      </c>
      <c r="AU220" s="16" t="s">
        <v>81</v>
      </c>
      <c r="AY220" s="16" t="s">
        <v>116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79</v>
      </c>
      <c r="BK220" s="215">
        <f>ROUND(I220*H220,2)</f>
        <v>0</v>
      </c>
      <c r="BL220" s="16" t="s">
        <v>266</v>
      </c>
      <c r="BM220" s="16" t="s">
        <v>423</v>
      </c>
    </row>
    <row r="221" s="11" customFormat="1">
      <c r="B221" s="222"/>
      <c r="C221" s="223"/>
      <c r="D221" s="216" t="s">
        <v>203</v>
      </c>
      <c r="E221" s="224" t="s">
        <v>1</v>
      </c>
      <c r="F221" s="225" t="s">
        <v>424</v>
      </c>
      <c r="G221" s="223"/>
      <c r="H221" s="226">
        <v>30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203</v>
      </c>
      <c r="AU221" s="232" t="s">
        <v>81</v>
      </c>
      <c r="AV221" s="11" t="s">
        <v>81</v>
      </c>
      <c r="AW221" s="11" t="s">
        <v>32</v>
      </c>
      <c r="AX221" s="11" t="s">
        <v>71</v>
      </c>
      <c r="AY221" s="232" t="s">
        <v>116</v>
      </c>
    </row>
    <row r="222" s="12" customFormat="1">
      <c r="B222" s="233"/>
      <c r="C222" s="234"/>
      <c r="D222" s="216" t="s">
        <v>203</v>
      </c>
      <c r="E222" s="235" t="s">
        <v>1</v>
      </c>
      <c r="F222" s="236" t="s">
        <v>205</v>
      </c>
      <c r="G222" s="234"/>
      <c r="H222" s="237">
        <v>30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203</v>
      </c>
      <c r="AU222" s="243" t="s">
        <v>81</v>
      </c>
      <c r="AV222" s="12" t="s">
        <v>140</v>
      </c>
      <c r="AW222" s="12" t="s">
        <v>32</v>
      </c>
      <c r="AX222" s="12" t="s">
        <v>79</v>
      </c>
      <c r="AY222" s="243" t="s">
        <v>116</v>
      </c>
    </row>
    <row r="223" s="1" customFormat="1" ht="16.5" customHeight="1">
      <c r="B223" s="37"/>
      <c r="C223" s="204" t="s">
        <v>425</v>
      </c>
      <c r="D223" s="204" t="s">
        <v>119</v>
      </c>
      <c r="E223" s="205" t="s">
        <v>426</v>
      </c>
      <c r="F223" s="206" t="s">
        <v>427</v>
      </c>
      <c r="G223" s="207" t="s">
        <v>263</v>
      </c>
      <c r="H223" s="208">
        <v>30</v>
      </c>
      <c r="I223" s="209"/>
      <c r="J223" s="210">
        <f>ROUND(I223*H223,2)</f>
        <v>0</v>
      </c>
      <c r="K223" s="206" t="s">
        <v>123</v>
      </c>
      <c r="L223" s="42"/>
      <c r="M223" s="211" t="s">
        <v>1</v>
      </c>
      <c r="N223" s="212" t="s">
        <v>42</v>
      </c>
      <c r="O223" s="78"/>
      <c r="P223" s="213">
        <f>O223*H223</f>
        <v>0</v>
      </c>
      <c r="Q223" s="213">
        <v>0.036400000000000002</v>
      </c>
      <c r="R223" s="213">
        <f>Q223*H223</f>
        <v>1.0920000000000001</v>
      </c>
      <c r="S223" s="213">
        <v>0</v>
      </c>
      <c r="T223" s="214">
        <f>S223*H223</f>
        <v>0</v>
      </c>
      <c r="AR223" s="16" t="s">
        <v>266</v>
      </c>
      <c r="AT223" s="16" t="s">
        <v>119</v>
      </c>
      <c r="AU223" s="16" t="s">
        <v>81</v>
      </c>
      <c r="AY223" s="16" t="s">
        <v>116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79</v>
      </c>
      <c r="BK223" s="215">
        <f>ROUND(I223*H223,2)</f>
        <v>0</v>
      </c>
      <c r="BL223" s="16" t="s">
        <v>266</v>
      </c>
      <c r="BM223" s="16" t="s">
        <v>428</v>
      </c>
    </row>
    <row r="224" s="1" customFormat="1" ht="16.5" customHeight="1">
      <c r="B224" s="37"/>
      <c r="C224" s="204" t="s">
        <v>429</v>
      </c>
      <c r="D224" s="204" t="s">
        <v>119</v>
      </c>
      <c r="E224" s="205" t="s">
        <v>430</v>
      </c>
      <c r="F224" s="206" t="s">
        <v>431</v>
      </c>
      <c r="G224" s="207" t="s">
        <v>318</v>
      </c>
      <c r="H224" s="264"/>
      <c r="I224" s="209"/>
      <c r="J224" s="210">
        <f>ROUND(I224*H224,2)</f>
        <v>0</v>
      </c>
      <c r="K224" s="206" t="s">
        <v>123</v>
      </c>
      <c r="L224" s="42"/>
      <c r="M224" s="211" t="s">
        <v>1</v>
      </c>
      <c r="N224" s="212" t="s">
        <v>42</v>
      </c>
      <c r="O224" s="78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AR224" s="16" t="s">
        <v>266</v>
      </c>
      <c r="AT224" s="16" t="s">
        <v>119</v>
      </c>
      <c r="AU224" s="16" t="s">
        <v>81</v>
      </c>
      <c r="AY224" s="16" t="s">
        <v>116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6" t="s">
        <v>79</v>
      </c>
      <c r="BK224" s="215">
        <f>ROUND(I224*H224,2)</f>
        <v>0</v>
      </c>
      <c r="BL224" s="16" t="s">
        <v>266</v>
      </c>
      <c r="BM224" s="16" t="s">
        <v>432</v>
      </c>
    </row>
    <row r="225" s="10" customFormat="1" ht="22.8" customHeight="1">
      <c r="B225" s="188"/>
      <c r="C225" s="189"/>
      <c r="D225" s="190" t="s">
        <v>70</v>
      </c>
      <c r="E225" s="202" t="s">
        <v>433</v>
      </c>
      <c r="F225" s="202" t="s">
        <v>434</v>
      </c>
      <c r="G225" s="189"/>
      <c r="H225" s="189"/>
      <c r="I225" s="192"/>
      <c r="J225" s="203">
        <f>BK225</f>
        <v>0</v>
      </c>
      <c r="K225" s="189"/>
      <c r="L225" s="194"/>
      <c r="M225" s="195"/>
      <c r="N225" s="196"/>
      <c r="O225" s="196"/>
      <c r="P225" s="197">
        <f>SUM(P226:P230)</f>
        <v>0</v>
      </c>
      <c r="Q225" s="196"/>
      <c r="R225" s="197">
        <f>SUM(R226:R230)</f>
        <v>0</v>
      </c>
      <c r="S225" s="196"/>
      <c r="T225" s="198">
        <f>SUM(T226:T230)</f>
        <v>0</v>
      </c>
      <c r="AR225" s="199" t="s">
        <v>81</v>
      </c>
      <c r="AT225" s="200" t="s">
        <v>70</v>
      </c>
      <c r="AU225" s="200" t="s">
        <v>79</v>
      </c>
      <c r="AY225" s="199" t="s">
        <v>116</v>
      </c>
      <c r="BK225" s="201">
        <f>SUM(BK226:BK230)</f>
        <v>0</v>
      </c>
    </row>
    <row r="226" s="1" customFormat="1" ht="16.5" customHeight="1">
      <c r="B226" s="37"/>
      <c r="C226" s="204" t="s">
        <v>435</v>
      </c>
      <c r="D226" s="204" t="s">
        <v>119</v>
      </c>
      <c r="E226" s="205" t="s">
        <v>436</v>
      </c>
      <c r="F226" s="206" t="s">
        <v>437</v>
      </c>
      <c r="G226" s="207" t="s">
        <v>201</v>
      </c>
      <c r="H226" s="208">
        <v>268.80000000000001</v>
      </c>
      <c r="I226" s="209"/>
      <c r="J226" s="210">
        <f>ROUND(I226*H226,2)</f>
        <v>0</v>
      </c>
      <c r="K226" s="206" t="s">
        <v>236</v>
      </c>
      <c r="L226" s="42"/>
      <c r="M226" s="211" t="s">
        <v>1</v>
      </c>
      <c r="N226" s="212" t="s">
        <v>42</v>
      </c>
      <c r="O226" s="78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16" t="s">
        <v>266</v>
      </c>
      <c r="AT226" s="16" t="s">
        <v>119</v>
      </c>
      <c r="AU226" s="16" t="s">
        <v>81</v>
      </c>
      <c r="AY226" s="16" t="s">
        <v>116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6" t="s">
        <v>79</v>
      </c>
      <c r="BK226" s="215">
        <f>ROUND(I226*H226,2)</f>
        <v>0</v>
      </c>
      <c r="BL226" s="16" t="s">
        <v>266</v>
      </c>
      <c r="BM226" s="16" t="s">
        <v>438</v>
      </c>
    </row>
    <row r="227" s="1" customFormat="1">
      <c r="B227" s="37"/>
      <c r="C227" s="38"/>
      <c r="D227" s="216" t="s">
        <v>126</v>
      </c>
      <c r="E227" s="38"/>
      <c r="F227" s="217" t="s">
        <v>439</v>
      </c>
      <c r="G227" s="38"/>
      <c r="H227" s="38"/>
      <c r="I227" s="130"/>
      <c r="J227" s="38"/>
      <c r="K227" s="38"/>
      <c r="L227" s="42"/>
      <c r="M227" s="218"/>
      <c r="N227" s="78"/>
      <c r="O227" s="78"/>
      <c r="P227" s="78"/>
      <c r="Q227" s="78"/>
      <c r="R227" s="78"/>
      <c r="S227" s="78"/>
      <c r="T227" s="79"/>
      <c r="AT227" s="16" t="s">
        <v>126</v>
      </c>
      <c r="AU227" s="16" t="s">
        <v>81</v>
      </c>
    </row>
    <row r="228" s="11" customFormat="1">
      <c r="B228" s="222"/>
      <c r="C228" s="223"/>
      <c r="D228" s="216" t="s">
        <v>203</v>
      </c>
      <c r="E228" s="224" t="s">
        <v>1</v>
      </c>
      <c r="F228" s="225" t="s">
        <v>247</v>
      </c>
      <c r="G228" s="223"/>
      <c r="H228" s="226">
        <v>168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203</v>
      </c>
      <c r="AU228" s="232" t="s">
        <v>81</v>
      </c>
      <c r="AV228" s="11" t="s">
        <v>81</v>
      </c>
      <c r="AW228" s="11" t="s">
        <v>32</v>
      </c>
      <c r="AX228" s="11" t="s">
        <v>71</v>
      </c>
      <c r="AY228" s="232" t="s">
        <v>116</v>
      </c>
    </row>
    <row r="229" s="11" customFormat="1">
      <c r="B229" s="222"/>
      <c r="C229" s="223"/>
      <c r="D229" s="216" t="s">
        <v>203</v>
      </c>
      <c r="E229" s="224" t="s">
        <v>1</v>
      </c>
      <c r="F229" s="225" t="s">
        <v>248</v>
      </c>
      <c r="G229" s="223"/>
      <c r="H229" s="226">
        <v>100.8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203</v>
      </c>
      <c r="AU229" s="232" t="s">
        <v>81</v>
      </c>
      <c r="AV229" s="11" t="s">
        <v>81</v>
      </c>
      <c r="AW229" s="11" t="s">
        <v>32</v>
      </c>
      <c r="AX229" s="11" t="s">
        <v>71</v>
      </c>
      <c r="AY229" s="232" t="s">
        <v>116</v>
      </c>
    </row>
    <row r="230" s="12" customFormat="1">
      <c r="B230" s="233"/>
      <c r="C230" s="234"/>
      <c r="D230" s="216" t="s">
        <v>203</v>
      </c>
      <c r="E230" s="235" t="s">
        <v>1</v>
      </c>
      <c r="F230" s="236" t="s">
        <v>205</v>
      </c>
      <c r="G230" s="234"/>
      <c r="H230" s="237">
        <v>268.80000000000001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203</v>
      </c>
      <c r="AU230" s="243" t="s">
        <v>81</v>
      </c>
      <c r="AV230" s="12" t="s">
        <v>140</v>
      </c>
      <c r="AW230" s="12" t="s">
        <v>32</v>
      </c>
      <c r="AX230" s="12" t="s">
        <v>79</v>
      </c>
      <c r="AY230" s="243" t="s">
        <v>116</v>
      </c>
    </row>
    <row r="231" s="10" customFormat="1" ht="22.8" customHeight="1">
      <c r="B231" s="188"/>
      <c r="C231" s="189"/>
      <c r="D231" s="190" t="s">
        <v>70</v>
      </c>
      <c r="E231" s="202" t="s">
        <v>440</v>
      </c>
      <c r="F231" s="202" t="s">
        <v>441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SUM(P232:P235)</f>
        <v>0</v>
      </c>
      <c r="Q231" s="196"/>
      <c r="R231" s="197">
        <f>SUM(R232:R235)</f>
        <v>0.13073200000000002</v>
      </c>
      <c r="S231" s="196"/>
      <c r="T231" s="198">
        <f>SUM(T232:T235)</f>
        <v>0</v>
      </c>
      <c r="AR231" s="199" t="s">
        <v>81</v>
      </c>
      <c r="AT231" s="200" t="s">
        <v>70</v>
      </c>
      <c r="AU231" s="200" t="s">
        <v>79</v>
      </c>
      <c r="AY231" s="199" t="s">
        <v>116</v>
      </c>
      <c r="BK231" s="201">
        <f>SUM(BK232:BK235)</f>
        <v>0</v>
      </c>
    </row>
    <row r="232" s="1" customFormat="1" ht="16.5" customHeight="1">
      <c r="B232" s="37"/>
      <c r="C232" s="204" t="s">
        <v>442</v>
      </c>
      <c r="D232" s="204" t="s">
        <v>119</v>
      </c>
      <c r="E232" s="205" t="s">
        <v>443</v>
      </c>
      <c r="F232" s="206" t="s">
        <v>444</v>
      </c>
      <c r="G232" s="207" t="s">
        <v>201</v>
      </c>
      <c r="H232" s="208">
        <v>266.80000000000001</v>
      </c>
      <c r="I232" s="209"/>
      <c r="J232" s="210">
        <f>ROUND(I232*H232,2)</f>
        <v>0</v>
      </c>
      <c r="K232" s="206" t="s">
        <v>123</v>
      </c>
      <c r="L232" s="42"/>
      <c r="M232" s="211" t="s">
        <v>1</v>
      </c>
      <c r="N232" s="212" t="s">
        <v>42</v>
      </c>
      <c r="O232" s="78"/>
      <c r="P232" s="213">
        <f>O232*H232</f>
        <v>0</v>
      </c>
      <c r="Q232" s="213">
        <v>0.00020000000000000001</v>
      </c>
      <c r="R232" s="213">
        <f>Q232*H232</f>
        <v>0.053360000000000005</v>
      </c>
      <c r="S232" s="213">
        <v>0</v>
      </c>
      <c r="T232" s="214">
        <f>S232*H232</f>
        <v>0</v>
      </c>
      <c r="AR232" s="16" t="s">
        <v>266</v>
      </c>
      <c r="AT232" s="16" t="s">
        <v>119</v>
      </c>
      <c r="AU232" s="16" t="s">
        <v>81</v>
      </c>
      <c r="AY232" s="16" t="s">
        <v>116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6" t="s">
        <v>79</v>
      </c>
      <c r="BK232" s="215">
        <f>ROUND(I232*H232,2)</f>
        <v>0</v>
      </c>
      <c r="BL232" s="16" t="s">
        <v>266</v>
      </c>
      <c r="BM232" s="16" t="s">
        <v>445</v>
      </c>
    </row>
    <row r="233" s="11" customFormat="1">
      <c r="B233" s="222"/>
      <c r="C233" s="223"/>
      <c r="D233" s="216" t="s">
        <v>203</v>
      </c>
      <c r="E233" s="224" t="s">
        <v>1</v>
      </c>
      <c r="F233" s="225" t="s">
        <v>446</v>
      </c>
      <c r="G233" s="223"/>
      <c r="H233" s="226">
        <v>266.80000000000001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203</v>
      </c>
      <c r="AU233" s="232" t="s">
        <v>81</v>
      </c>
      <c r="AV233" s="11" t="s">
        <v>81</v>
      </c>
      <c r="AW233" s="11" t="s">
        <v>32</v>
      </c>
      <c r="AX233" s="11" t="s">
        <v>71</v>
      </c>
      <c r="AY233" s="232" t="s">
        <v>116</v>
      </c>
    </row>
    <row r="234" s="12" customFormat="1">
      <c r="B234" s="233"/>
      <c r="C234" s="234"/>
      <c r="D234" s="216" t="s">
        <v>203</v>
      </c>
      <c r="E234" s="235" t="s">
        <v>1</v>
      </c>
      <c r="F234" s="236" t="s">
        <v>205</v>
      </c>
      <c r="G234" s="234"/>
      <c r="H234" s="237">
        <v>266.80000000000001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203</v>
      </c>
      <c r="AU234" s="243" t="s">
        <v>81</v>
      </c>
      <c r="AV234" s="12" t="s">
        <v>140</v>
      </c>
      <c r="AW234" s="12" t="s">
        <v>32</v>
      </c>
      <c r="AX234" s="12" t="s">
        <v>79</v>
      </c>
      <c r="AY234" s="243" t="s">
        <v>116</v>
      </c>
    </row>
    <row r="235" s="1" customFormat="1" ht="16.5" customHeight="1">
      <c r="B235" s="37"/>
      <c r="C235" s="204" t="s">
        <v>447</v>
      </c>
      <c r="D235" s="204" t="s">
        <v>119</v>
      </c>
      <c r="E235" s="205" t="s">
        <v>448</v>
      </c>
      <c r="F235" s="206" t="s">
        <v>449</v>
      </c>
      <c r="G235" s="207" t="s">
        <v>201</v>
      </c>
      <c r="H235" s="208">
        <v>266.80000000000001</v>
      </c>
      <c r="I235" s="209"/>
      <c r="J235" s="210">
        <f>ROUND(I235*H235,2)</f>
        <v>0</v>
      </c>
      <c r="K235" s="206" t="s">
        <v>123</v>
      </c>
      <c r="L235" s="42"/>
      <c r="M235" s="211" t="s">
        <v>1</v>
      </c>
      <c r="N235" s="212" t="s">
        <v>42</v>
      </c>
      <c r="O235" s="78"/>
      <c r="P235" s="213">
        <f>O235*H235</f>
        <v>0</v>
      </c>
      <c r="Q235" s="213">
        <v>0.00029</v>
      </c>
      <c r="R235" s="213">
        <f>Q235*H235</f>
        <v>0.07737200000000001</v>
      </c>
      <c r="S235" s="213">
        <v>0</v>
      </c>
      <c r="T235" s="214">
        <f>S235*H235</f>
        <v>0</v>
      </c>
      <c r="AR235" s="16" t="s">
        <v>266</v>
      </c>
      <c r="AT235" s="16" t="s">
        <v>119</v>
      </c>
      <c r="AU235" s="16" t="s">
        <v>81</v>
      </c>
      <c r="AY235" s="16" t="s">
        <v>116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79</v>
      </c>
      <c r="BK235" s="215">
        <f>ROUND(I235*H235,2)</f>
        <v>0</v>
      </c>
      <c r="BL235" s="16" t="s">
        <v>266</v>
      </c>
      <c r="BM235" s="16" t="s">
        <v>450</v>
      </c>
    </row>
    <row r="236" s="10" customFormat="1" ht="25.92" customHeight="1">
      <c r="B236" s="188"/>
      <c r="C236" s="189"/>
      <c r="D236" s="190" t="s">
        <v>70</v>
      </c>
      <c r="E236" s="191" t="s">
        <v>451</v>
      </c>
      <c r="F236" s="191" t="s">
        <v>451</v>
      </c>
      <c r="G236" s="189"/>
      <c r="H236" s="189"/>
      <c r="I236" s="192"/>
      <c r="J236" s="193">
        <f>BK236</f>
        <v>0</v>
      </c>
      <c r="K236" s="189"/>
      <c r="L236" s="194"/>
      <c r="M236" s="195"/>
      <c r="N236" s="196"/>
      <c r="O236" s="196"/>
      <c r="P236" s="197">
        <f>P237</f>
        <v>0</v>
      </c>
      <c r="Q236" s="196"/>
      <c r="R236" s="197">
        <f>R237</f>
        <v>0</v>
      </c>
      <c r="S236" s="196"/>
      <c r="T236" s="198">
        <f>T237</f>
        <v>0</v>
      </c>
      <c r="AR236" s="199" t="s">
        <v>140</v>
      </c>
      <c r="AT236" s="200" t="s">
        <v>70</v>
      </c>
      <c r="AU236" s="200" t="s">
        <v>71</v>
      </c>
      <c r="AY236" s="199" t="s">
        <v>116</v>
      </c>
      <c r="BK236" s="201">
        <f>BK237</f>
        <v>0</v>
      </c>
    </row>
    <row r="237" s="10" customFormat="1" ht="22.8" customHeight="1">
      <c r="B237" s="188"/>
      <c r="C237" s="189"/>
      <c r="D237" s="190" t="s">
        <v>70</v>
      </c>
      <c r="E237" s="202" t="s">
        <v>452</v>
      </c>
      <c r="F237" s="202" t="s">
        <v>453</v>
      </c>
      <c r="G237" s="189"/>
      <c r="H237" s="189"/>
      <c r="I237" s="192"/>
      <c r="J237" s="203">
        <f>BK237</f>
        <v>0</v>
      </c>
      <c r="K237" s="189"/>
      <c r="L237" s="194"/>
      <c r="M237" s="195"/>
      <c r="N237" s="196"/>
      <c r="O237" s="196"/>
      <c r="P237" s="197">
        <f>SUM(P238:P254)</f>
        <v>0</v>
      </c>
      <c r="Q237" s="196"/>
      <c r="R237" s="197">
        <f>SUM(R238:R254)</f>
        <v>0</v>
      </c>
      <c r="S237" s="196"/>
      <c r="T237" s="198">
        <f>SUM(T238:T254)</f>
        <v>0</v>
      </c>
      <c r="AR237" s="199" t="s">
        <v>140</v>
      </c>
      <c r="AT237" s="200" t="s">
        <v>70</v>
      </c>
      <c r="AU237" s="200" t="s">
        <v>79</v>
      </c>
      <c r="AY237" s="199" t="s">
        <v>116</v>
      </c>
      <c r="BK237" s="201">
        <f>SUM(BK238:BK254)</f>
        <v>0</v>
      </c>
    </row>
    <row r="238" s="1" customFormat="1" ht="22.5" customHeight="1">
      <c r="B238" s="37"/>
      <c r="C238" s="204" t="s">
        <v>454</v>
      </c>
      <c r="D238" s="204" t="s">
        <v>119</v>
      </c>
      <c r="E238" s="205" t="s">
        <v>455</v>
      </c>
      <c r="F238" s="206" t="s">
        <v>456</v>
      </c>
      <c r="G238" s="207" t="s">
        <v>201</v>
      </c>
      <c r="H238" s="208">
        <v>42</v>
      </c>
      <c r="I238" s="209"/>
      <c r="J238" s="210">
        <f>ROUND(I238*H238,2)</f>
        <v>0</v>
      </c>
      <c r="K238" s="206" t="s">
        <v>236</v>
      </c>
      <c r="L238" s="42"/>
      <c r="M238" s="211" t="s">
        <v>1</v>
      </c>
      <c r="N238" s="212" t="s">
        <v>42</v>
      </c>
      <c r="O238" s="78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16" t="s">
        <v>457</v>
      </c>
      <c r="AT238" s="16" t="s">
        <v>119</v>
      </c>
      <c r="AU238" s="16" t="s">
        <v>81</v>
      </c>
      <c r="AY238" s="16" t="s">
        <v>116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6" t="s">
        <v>79</v>
      </c>
      <c r="BK238" s="215">
        <f>ROUND(I238*H238,2)</f>
        <v>0</v>
      </c>
      <c r="BL238" s="16" t="s">
        <v>457</v>
      </c>
      <c r="BM238" s="16" t="s">
        <v>458</v>
      </c>
    </row>
    <row r="239" s="1" customFormat="1">
      <c r="B239" s="37"/>
      <c r="C239" s="38"/>
      <c r="D239" s="216" t="s">
        <v>126</v>
      </c>
      <c r="E239" s="38"/>
      <c r="F239" s="217" t="s">
        <v>459</v>
      </c>
      <c r="G239" s="38"/>
      <c r="H239" s="38"/>
      <c r="I239" s="130"/>
      <c r="J239" s="38"/>
      <c r="K239" s="38"/>
      <c r="L239" s="42"/>
      <c r="M239" s="218"/>
      <c r="N239" s="78"/>
      <c r="O239" s="78"/>
      <c r="P239" s="78"/>
      <c r="Q239" s="78"/>
      <c r="R239" s="78"/>
      <c r="S239" s="78"/>
      <c r="T239" s="79"/>
      <c r="AT239" s="16" t="s">
        <v>126</v>
      </c>
      <c r="AU239" s="16" t="s">
        <v>81</v>
      </c>
    </row>
    <row r="240" s="13" customFormat="1">
      <c r="B240" s="244"/>
      <c r="C240" s="245"/>
      <c r="D240" s="216" t="s">
        <v>203</v>
      </c>
      <c r="E240" s="246" t="s">
        <v>1</v>
      </c>
      <c r="F240" s="247" t="s">
        <v>254</v>
      </c>
      <c r="G240" s="245"/>
      <c r="H240" s="246" t="s">
        <v>1</v>
      </c>
      <c r="I240" s="248"/>
      <c r="J240" s="245"/>
      <c r="K240" s="245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203</v>
      </c>
      <c r="AU240" s="253" t="s">
        <v>81</v>
      </c>
      <c r="AV240" s="13" t="s">
        <v>79</v>
      </c>
      <c r="AW240" s="13" t="s">
        <v>32</v>
      </c>
      <c r="AX240" s="13" t="s">
        <v>71</v>
      </c>
      <c r="AY240" s="253" t="s">
        <v>116</v>
      </c>
    </row>
    <row r="241" s="11" customFormat="1">
      <c r="B241" s="222"/>
      <c r="C241" s="223"/>
      <c r="D241" s="216" t="s">
        <v>203</v>
      </c>
      <c r="E241" s="224" t="s">
        <v>1</v>
      </c>
      <c r="F241" s="225" t="s">
        <v>460</v>
      </c>
      <c r="G241" s="223"/>
      <c r="H241" s="226">
        <v>42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203</v>
      </c>
      <c r="AU241" s="232" t="s">
        <v>81</v>
      </c>
      <c r="AV241" s="11" t="s">
        <v>81</v>
      </c>
      <c r="AW241" s="11" t="s">
        <v>32</v>
      </c>
      <c r="AX241" s="11" t="s">
        <v>71</v>
      </c>
      <c r="AY241" s="232" t="s">
        <v>116</v>
      </c>
    </row>
    <row r="242" s="12" customFormat="1">
      <c r="B242" s="233"/>
      <c r="C242" s="234"/>
      <c r="D242" s="216" t="s">
        <v>203</v>
      </c>
      <c r="E242" s="235" t="s">
        <v>1</v>
      </c>
      <c r="F242" s="236" t="s">
        <v>205</v>
      </c>
      <c r="G242" s="234"/>
      <c r="H242" s="237">
        <v>42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203</v>
      </c>
      <c r="AU242" s="243" t="s">
        <v>81</v>
      </c>
      <c r="AV242" s="12" t="s">
        <v>140</v>
      </c>
      <c r="AW242" s="12" t="s">
        <v>32</v>
      </c>
      <c r="AX242" s="12" t="s">
        <v>79</v>
      </c>
      <c r="AY242" s="243" t="s">
        <v>116</v>
      </c>
    </row>
    <row r="243" s="1" customFormat="1" ht="16.5" customHeight="1">
      <c r="B243" s="37"/>
      <c r="C243" s="204" t="s">
        <v>461</v>
      </c>
      <c r="D243" s="204" t="s">
        <v>119</v>
      </c>
      <c r="E243" s="205" t="s">
        <v>462</v>
      </c>
      <c r="F243" s="206" t="s">
        <v>463</v>
      </c>
      <c r="G243" s="207" t="s">
        <v>201</v>
      </c>
      <c r="H243" s="208">
        <v>15</v>
      </c>
      <c r="I243" s="209"/>
      <c r="J243" s="210">
        <f>ROUND(I243*H243,2)</f>
        <v>0</v>
      </c>
      <c r="K243" s="206" t="s">
        <v>236</v>
      </c>
      <c r="L243" s="42"/>
      <c r="M243" s="211" t="s">
        <v>1</v>
      </c>
      <c r="N243" s="212" t="s">
        <v>42</v>
      </c>
      <c r="O243" s="78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16" t="s">
        <v>457</v>
      </c>
      <c r="AT243" s="16" t="s">
        <v>119</v>
      </c>
      <c r="AU243" s="16" t="s">
        <v>81</v>
      </c>
      <c r="AY243" s="16" t="s">
        <v>116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6" t="s">
        <v>79</v>
      </c>
      <c r="BK243" s="215">
        <f>ROUND(I243*H243,2)</f>
        <v>0</v>
      </c>
      <c r="BL243" s="16" t="s">
        <v>457</v>
      </c>
      <c r="BM243" s="16" t="s">
        <v>464</v>
      </c>
    </row>
    <row r="244" s="1" customFormat="1">
      <c r="B244" s="37"/>
      <c r="C244" s="38"/>
      <c r="D244" s="216" t="s">
        <v>126</v>
      </c>
      <c r="E244" s="38"/>
      <c r="F244" s="217" t="s">
        <v>465</v>
      </c>
      <c r="G244" s="38"/>
      <c r="H244" s="38"/>
      <c r="I244" s="130"/>
      <c r="J244" s="38"/>
      <c r="K244" s="38"/>
      <c r="L244" s="42"/>
      <c r="M244" s="218"/>
      <c r="N244" s="78"/>
      <c r="O244" s="78"/>
      <c r="P244" s="78"/>
      <c r="Q244" s="78"/>
      <c r="R244" s="78"/>
      <c r="S244" s="78"/>
      <c r="T244" s="79"/>
      <c r="AT244" s="16" t="s">
        <v>126</v>
      </c>
      <c r="AU244" s="16" t="s">
        <v>81</v>
      </c>
    </row>
    <row r="245" s="11" customFormat="1">
      <c r="B245" s="222"/>
      <c r="C245" s="223"/>
      <c r="D245" s="216" t="s">
        <v>203</v>
      </c>
      <c r="E245" s="224" t="s">
        <v>1</v>
      </c>
      <c r="F245" s="225" t="s">
        <v>466</v>
      </c>
      <c r="G245" s="223"/>
      <c r="H245" s="226">
        <v>15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203</v>
      </c>
      <c r="AU245" s="232" t="s">
        <v>81</v>
      </c>
      <c r="AV245" s="11" t="s">
        <v>81</v>
      </c>
      <c r="AW245" s="11" t="s">
        <v>32</v>
      </c>
      <c r="AX245" s="11" t="s">
        <v>71</v>
      </c>
      <c r="AY245" s="232" t="s">
        <v>116</v>
      </c>
    </row>
    <row r="246" s="12" customFormat="1">
      <c r="B246" s="233"/>
      <c r="C246" s="234"/>
      <c r="D246" s="216" t="s">
        <v>203</v>
      </c>
      <c r="E246" s="235" t="s">
        <v>1</v>
      </c>
      <c r="F246" s="236" t="s">
        <v>205</v>
      </c>
      <c r="G246" s="234"/>
      <c r="H246" s="237">
        <v>15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203</v>
      </c>
      <c r="AU246" s="243" t="s">
        <v>81</v>
      </c>
      <c r="AV246" s="12" t="s">
        <v>140</v>
      </c>
      <c r="AW246" s="12" t="s">
        <v>32</v>
      </c>
      <c r="AX246" s="12" t="s">
        <v>79</v>
      </c>
      <c r="AY246" s="243" t="s">
        <v>116</v>
      </c>
    </row>
    <row r="247" s="1" customFormat="1" ht="16.5" customHeight="1">
      <c r="B247" s="37"/>
      <c r="C247" s="204" t="s">
        <v>467</v>
      </c>
      <c r="D247" s="204" t="s">
        <v>119</v>
      </c>
      <c r="E247" s="205" t="s">
        <v>468</v>
      </c>
      <c r="F247" s="206" t="s">
        <v>469</v>
      </c>
      <c r="G247" s="207" t="s">
        <v>201</v>
      </c>
      <c r="H247" s="208">
        <v>25</v>
      </c>
      <c r="I247" s="209"/>
      <c r="J247" s="210">
        <f>ROUND(I247*H247,2)</f>
        <v>0</v>
      </c>
      <c r="K247" s="206" t="s">
        <v>236</v>
      </c>
      <c r="L247" s="42"/>
      <c r="M247" s="211" t="s">
        <v>1</v>
      </c>
      <c r="N247" s="212" t="s">
        <v>42</v>
      </c>
      <c r="O247" s="78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16" t="s">
        <v>457</v>
      </c>
      <c r="AT247" s="16" t="s">
        <v>119</v>
      </c>
      <c r="AU247" s="16" t="s">
        <v>81</v>
      </c>
      <c r="AY247" s="16" t="s">
        <v>116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6" t="s">
        <v>79</v>
      </c>
      <c r="BK247" s="215">
        <f>ROUND(I247*H247,2)</f>
        <v>0</v>
      </c>
      <c r="BL247" s="16" t="s">
        <v>457</v>
      </c>
      <c r="BM247" s="16" t="s">
        <v>470</v>
      </c>
    </row>
    <row r="248" s="1" customFormat="1">
      <c r="B248" s="37"/>
      <c r="C248" s="38"/>
      <c r="D248" s="216" t="s">
        <v>126</v>
      </c>
      <c r="E248" s="38"/>
      <c r="F248" s="217" t="s">
        <v>471</v>
      </c>
      <c r="G248" s="38"/>
      <c r="H248" s="38"/>
      <c r="I248" s="130"/>
      <c r="J248" s="38"/>
      <c r="K248" s="38"/>
      <c r="L248" s="42"/>
      <c r="M248" s="218"/>
      <c r="N248" s="78"/>
      <c r="O248" s="78"/>
      <c r="P248" s="78"/>
      <c r="Q248" s="78"/>
      <c r="R248" s="78"/>
      <c r="S248" s="78"/>
      <c r="T248" s="79"/>
      <c r="AT248" s="16" t="s">
        <v>126</v>
      </c>
      <c r="AU248" s="16" t="s">
        <v>81</v>
      </c>
    </row>
    <row r="249" s="11" customFormat="1">
      <c r="B249" s="222"/>
      <c r="C249" s="223"/>
      <c r="D249" s="216" t="s">
        <v>203</v>
      </c>
      <c r="E249" s="224" t="s">
        <v>1</v>
      </c>
      <c r="F249" s="225" t="s">
        <v>472</v>
      </c>
      <c r="G249" s="223"/>
      <c r="H249" s="226">
        <v>25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203</v>
      </c>
      <c r="AU249" s="232" t="s">
        <v>81</v>
      </c>
      <c r="AV249" s="11" t="s">
        <v>81</v>
      </c>
      <c r="AW249" s="11" t="s">
        <v>32</v>
      </c>
      <c r="AX249" s="11" t="s">
        <v>71</v>
      </c>
      <c r="AY249" s="232" t="s">
        <v>116</v>
      </c>
    </row>
    <row r="250" s="12" customFormat="1">
      <c r="B250" s="233"/>
      <c r="C250" s="234"/>
      <c r="D250" s="216" t="s">
        <v>203</v>
      </c>
      <c r="E250" s="235" t="s">
        <v>1</v>
      </c>
      <c r="F250" s="236" t="s">
        <v>205</v>
      </c>
      <c r="G250" s="234"/>
      <c r="H250" s="237">
        <v>25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203</v>
      </c>
      <c r="AU250" s="243" t="s">
        <v>81</v>
      </c>
      <c r="AV250" s="12" t="s">
        <v>140</v>
      </c>
      <c r="AW250" s="12" t="s">
        <v>32</v>
      </c>
      <c r="AX250" s="12" t="s">
        <v>79</v>
      </c>
      <c r="AY250" s="243" t="s">
        <v>116</v>
      </c>
    </row>
    <row r="251" s="1" customFormat="1" ht="16.5" customHeight="1">
      <c r="B251" s="37"/>
      <c r="C251" s="204" t="s">
        <v>473</v>
      </c>
      <c r="D251" s="204" t="s">
        <v>119</v>
      </c>
      <c r="E251" s="205" t="s">
        <v>474</v>
      </c>
      <c r="F251" s="206" t="s">
        <v>475</v>
      </c>
      <c r="G251" s="207" t="s">
        <v>201</v>
      </c>
      <c r="H251" s="208">
        <v>15</v>
      </c>
      <c r="I251" s="209"/>
      <c r="J251" s="210">
        <f>ROUND(I251*H251,2)</f>
        <v>0</v>
      </c>
      <c r="K251" s="206" t="s">
        <v>236</v>
      </c>
      <c r="L251" s="42"/>
      <c r="M251" s="211" t="s">
        <v>1</v>
      </c>
      <c r="N251" s="212" t="s">
        <v>42</v>
      </c>
      <c r="O251" s="78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16" t="s">
        <v>457</v>
      </c>
      <c r="AT251" s="16" t="s">
        <v>119</v>
      </c>
      <c r="AU251" s="16" t="s">
        <v>81</v>
      </c>
      <c r="AY251" s="16" t="s">
        <v>116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6" t="s">
        <v>79</v>
      </c>
      <c r="BK251" s="215">
        <f>ROUND(I251*H251,2)</f>
        <v>0</v>
      </c>
      <c r="BL251" s="16" t="s">
        <v>457</v>
      </c>
      <c r="BM251" s="16" t="s">
        <v>476</v>
      </c>
    </row>
    <row r="252" s="1" customFormat="1">
      <c r="B252" s="37"/>
      <c r="C252" s="38"/>
      <c r="D252" s="216" t="s">
        <v>126</v>
      </c>
      <c r="E252" s="38"/>
      <c r="F252" s="217" t="s">
        <v>471</v>
      </c>
      <c r="G252" s="38"/>
      <c r="H252" s="38"/>
      <c r="I252" s="130"/>
      <c r="J252" s="38"/>
      <c r="K252" s="38"/>
      <c r="L252" s="42"/>
      <c r="M252" s="218"/>
      <c r="N252" s="78"/>
      <c r="O252" s="78"/>
      <c r="P252" s="78"/>
      <c r="Q252" s="78"/>
      <c r="R252" s="78"/>
      <c r="S252" s="78"/>
      <c r="T252" s="79"/>
      <c r="AT252" s="16" t="s">
        <v>126</v>
      </c>
      <c r="AU252" s="16" t="s">
        <v>81</v>
      </c>
    </row>
    <row r="253" s="11" customFormat="1">
      <c r="B253" s="222"/>
      <c r="C253" s="223"/>
      <c r="D253" s="216" t="s">
        <v>203</v>
      </c>
      <c r="E253" s="224" t="s">
        <v>1</v>
      </c>
      <c r="F253" s="225" t="s">
        <v>466</v>
      </c>
      <c r="G253" s="223"/>
      <c r="H253" s="226">
        <v>15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203</v>
      </c>
      <c r="AU253" s="232" t="s">
        <v>81</v>
      </c>
      <c r="AV253" s="11" t="s">
        <v>81</v>
      </c>
      <c r="AW253" s="11" t="s">
        <v>32</v>
      </c>
      <c r="AX253" s="11" t="s">
        <v>71</v>
      </c>
      <c r="AY253" s="232" t="s">
        <v>116</v>
      </c>
    </row>
    <row r="254" s="12" customFormat="1">
      <c r="B254" s="233"/>
      <c r="C254" s="234"/>
      <c r="D254" s="216" t="s">
        <v>203</v>
      </c>
      <c r="E254" s="235" t="s">
        <v>1</v>
      </c>
      <c r="F254" s="236" t="s">
        <v>205</v>
      </c>
      <c r="G254" s="234"/>
      <c r="H254" s="237">
        <v>15</v>
      </c>
      <c r="I254" s="238"/>
      <c r="J254" s="234"/>
      <c r="K254" s="234"/>
      <c r="L254" s="239"/>
      <c r="M254" s="276"/>
      <c r="N254" s="277"/>
      <c r="O254" s="277"/>
      <c r="P254" s="277"/>
      <c r="Q254" s="277"/>
      <c r="R254" s="277"/>
      <c r="S254" s="277"/>
      <c r="T254" s="278"/>
      <c r="AT254" s="243" t="s">
        <v>203</v>
      </c>
      <c r="AU254" s="243" t="s">
        <v>81</v>
      </c>
      <c r="AV254" s="12" t="s">
        <v>140</v>
      </c>
      <c r="AW254" s="12" t="s">
        <v>32</v>
      </c>
      <c r="AX254" s="12" t="s">
        <v>79</v>
      </c>
      <c r="AY254" s="243" t="s">
        <v>116</v>
      </c>
    </row>
    <row r="255" s="1" customFormat="1" ht="6.96" customHeight="1">
      <c r="B255" s="56"/>
      <c r="C255" s="57"/>
      <c r="D255" s="57"/>
      <c r="E255" s="57"/>
      <c r="F255" s="57"/>
      <c r="G255" s="57"/>
      <c r="H255" s="57"/>
      <c r="I255" s="154"/>
      <c r="J255" s="57"/>
      <c r="K255" s="57"/>
      <c r="L255" s="42"/>
    </row>
  </sheetData>
  <sheetProtection sheet="1" autoFilter="0" formatColumns="0" formatRows="0" objects="1" scenarios="1" spinCount="100000" saltValue="c5I3MfNJeJZ+NMrvCtFzoDN4tUcVsqQbwTiMoQePzJuPyOsujxibw4uAVHOhuOnY0G1Yn2KOkcBVaO5h4qDYow==" hashValue="2CvgXLGIXt3lxKSJwMbyEM0TuZvQR9fJzJMH7b366vZIDFlT6t5GDbtUCilP/7hj9w7l5OnaDjs+JGtHLpd6BQ==" algorithmName="SHA-512" password="CC35"/>
  <autoFilter ref="C91:K25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2019-02-05T17:56:43Z</dcterms:created>
  <dcterms:modified xsi:type="dcterms:W3CDTF">2019-02-05T17:56:45Z</dcterms:modified>
</cp:coreProperties>
</file>