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Na Aleji 82 byt č. 41\Dodatek\"/>
    </mc:Choice>
  </mc:AlternateContent>
  <xr:revisionPtr revIDLastSave="0" documentId="8_{DD03AE7F-CB26-4A82-A9E5-4A523583818C}" xr6:coauthVersionLast="41" xr6:coauthVersionMax="41" xr10:uidLastSave="{00000000-0000-0000-0000-000000000000}"/>
  <bookViews>
    <workbookView xWindow="-2314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Pol'!$A$1:$X$239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38" i="12"/>
  <c r="BA229" i="12"/>
  <c r="BA86" i="12"/>
  <c r="BA53" i="12"/>
  <c r="BA42" i="12"/>
  <c r="BA36" i="12"/>
  <c r="BA11" i="12"/>
  <c r="I8" i="12"/>
  <c r="G9" i="12"/>
  <c r="M9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3" i="12"/>
  <c r="I13" i="12"/>
  <c r="K13" i="12"/>
  <c r="O13" i="12"/>
  <c r="O8" i="12" s="1"/>
  <c r="Q13" i="12"/>
  <c r="V13" i="12"/>
  <c r="G17" i="12"/>
  <c r="M17" i="12" s="1"/>
  <c r="I17" i="12"/>
  <c r="K17" i="12"/>
  <c r="O17" i="12"/>
  <c r="Q17" i="12"/>
  <c r="Q8" i="12" s="1"/>
  <c r="V17" i="12"/>
  <c r="G21" i="12"/>
  <c r="I21" i="12"/>
  <c r="K21" i="12"/>
  <c r="M21" i="12"/>
  <c r="O21" i="12"/>
  <c r="Q21" i="12"/>
  <c r="V21" i="12"/>
  <c r="G35" i="12"/>
  <c r="G20" i="12" s="1"/>
  <c r="I35" i="12"/>
  <c r="K35" i="12"/>
  <c r="O35" i="12"/>
  <c r="O20" i="12" s="1"/>
  <c r="Q35" i="12"/>
  <c r="V35" i="12"/>
  <c r="G41" i="12"/>
  <c r="M41" i="12" s="1"/>
  <c r="I41" i="12"/>
  <c r="I20" i="12" s="1"/>
  <c r="K41" i="12"/>
  <c r="O41" i="12"/>
  <c r="Q41" i="12"/>
  <c r="Q20" i="12" s="1"/>
  <c r="V41" i="12"/>
  <c r="G44" i="12"/>
  <c r="M44" i="12" s="1"/>
  <c r="I44" i="12"/>
  <c r="K44" i="12"/>
  <c r="K20" i="12" s="1"/>
  <c r="O44" i="12"/>
  <c r="Q44" i="12"/>
  <c r="V44" i="12"/>
  <c r="V20" i="12" s="1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5" i="12"/>
  <c r="M55" i="12" s="1"/>
  <c r="I55" i="12"/>
  <c r="K55" i="12"/>
  <c r="O55" i="12"/>
  <c r="Q55" i="12"/>
  <c r="V55" i="12"/>
  <c r="G65" i="12"/>
  <c r="M65" i="12" s="1"/>
  <c r="I65" i="12"/>
  <c r="K65" i="12"/>
  <c r="O65" i="12"/>
  <c r="Q65" i="12"/>
  <c r="V65" i="12"/>
  <c r="I66" i="12"/>
  <c r="K66" i="12"/>
  <c r="Q66" i="12"/>
  <c r="V66" i="12"/>
  <c r="G67" i="12"/>
  <c r="G66" i="12" s="1"/>
  <c r="I67" i="12"/>
  <c r="K67" i="12"/>
  <c r="O67" i="12"/>
  <c r="O66" i="12" s="1"/>
  <c r="Q67" i="12"/>
  <c r="V67" i="12"/>
  <c r="I70" i="12"/>
  <c r="Q70" i="12"/>
  <c r="G71" i="12"/>
  <c r="M71" i="12" s="1"/>
  <c r="I71" i="12"/>
  <c r="K71" i="12"/>
  <c r="K70" i="12" s="1"/>
  <c r="O71" i="12"/>
  <c r="Q71" i="12"/>
  <c r="V71" i="12"/>
  <c r="V70" i="12" s="1"/>
  <c r="G72" i="12"/>
  <c r="I72" i="12"/>
  <c r="K72" i="12"/>
  <c r="M72" i="12"/>
  <c r="O72" i="12"/>
  <c r="Q72" i="12"/>
  <c r="V72" i="12"/>
  <c r="G73" i="12"/>
  <c r="G70" i="12" s="1"/>
  <c r="I73" i="12"/>
  <c r="K73" i="12"/>
  <c r="O73" i="12"/>
  <c r="O70" i="12" s="1"/>
  <c r="Q73" i="12"/>
  <c r="V73" i="12"/>
  <c r="I74" i="12"/>
  <c r="Q74" i="12"/>
  <c r="G75" i="12"/>
  <c r="M75" i="12" s="1"/>
  <c r="M74" i="12" s="1"/>
  <c r="I75" i="12"/>
  <c r="K75" i="12"/>
  <c r="K74" i="12" s="1"/>
  <c r="O75" i="12"/>
  <c r="Q75" i="12"/>
  <c r="V75" i="12"/>
  <c r="V74" i="12" s="1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O74" i="12" s="1"/>
  <c r="Q80" i="12"/>
  <c r="V80" i="12"/>
  <c r="G84" i="12"/>
  <c r="I84" i="12"/>
  <c r="O84" i="12"/>
  <c r="Q84" i="12"/>
  <c r="G85" i="12"/>
  <c r="I85" i="12"/>
  <c r="K85" i="12"/>
  <c r="K84" i="12" s="1"/>
  <c r="M85" i="12"/>
  <c r="M84" i="12" s="1"/>
  <c r="O85" i="12"/>
  <c r="Q85" i="12"/>
  <c r="V85" i="12"/>
  <c r="V84" i="12" s="1"/>
  <c r="G88" i="12"/>
  <c r="G87" i="12" s="1"/>
  <c r="I88" i="12"/>
  <c r="I87" i="12" s="1"/>
  <c r="K88" i="12"/>
  <c r="O88" i="12"/>
  <c r="O87" i="12" s="1"/>
  <c r="Q88" i="12"/>
  <c r="Q87" i="12" s="1"/>
  <c r="V88" i="12"/>
  <c r="G90" i="12"/>
  <c r="M90" i="12" s="1"/>
  <c r="I90" i="12"/>
  <c r="K90" i="12"/>
  <c r="O90" i="12"/>
  <c r="Q90" i="12"/>
  <c r="V90" i="12"/>
  <c r="G93" i="12"/>
  <c r="I93" i="12"/>
  <c r="K93" i="12"/>
  <c r="K87" i="12" s="1"/>
  <c r="M93" i="12"/>
  <c r="O93" i="12"/>
  <c r="Q93" i="12"/>
  <c r="V93" i="12"/>
  <c r="V87" i="12" s="1"/>
  <c r="G96" i="12"/>
  <c r="I96" i="12"/>
  <c r="K96" i="12"/>
  <c r="M96" i="12"/>
  <c r="O96" i="12"/>
  <c r="Q96" i="12"/>
  <c r="V96" i="12"/>
  <c r="G100" i="12"/>
  <c r="M100" i="12" s="1"/>
  <c r="I100" i="12"/>
  <c r="K100" i="12"/>
  <c r="O100" i="12"/>
  <c r="Q100" i="12"/>
  <c r="V100" i="12"/>
  <c r="G103" i="12"/>
  <c r="I103" i="12"/>
  <c r="K103" i="12"/>
  <c r="K102" i="12" s="1"/>
  <c r="M103" i="12"/>
  <c r="O103" i="12"/>
  <c r="Q103" i="12"/>
  <c r="V103" i="12"/>
  <c r="V102" i="12" s="1"/>
  <c r="G107" i="12"/>
  <c r="I107" i="12"/>
  <c r="K107" i="12"/>
  <c r="M107" i="12"/>
  <c r="O107" i="12"/>
  <c r="Q107" i="12"/>
  <c r="V107" i="12"/>
  <c r="G111" i="12"/>
  <c r="G102" i="12" s="1"/>
  <c r="I111" i="12"/>
  <c r="K111" i="12"/>
  <c r="O111" i="12"/>
  <c r="O102" i="12" s="1"/>
  <c r="Q111" i="12"/>
  <c r="V111" i="12"/>
  <c r="G112" i="12"/>
  <c r="M112" i="12" s="1"/>
  <c r="I112" i="12"/>
  <c r="I102" i="12" s="1"/>
  <c r="K112" i="12"/>
  <c r="O112" i="12"/>
  <c r="Q112" i="12"/>
  <c r="Q102" i="12" s="1"/>
  <c r="V112" i="12"/>
  <c r="G115" i="12"/>
  <c r="G114" i="12" s="1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1" i="12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6" i="12"/>
  <c r="I146" i="12"/>
  <c r="K146" i="12"/>
  <c r="M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6" i="12"/>
  <c r="G157" i="12"/>
  <c r="M157" i="12" s="1"/>
  <c r="I157" i="12"/>
  <c r="K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3" i="12"/>
  <c r="M163" i="12" s="1"/>
  <c r="I163" i="12"/>
  <c r="K163" i="12"/>
  <c r="O163" i="12"/>
  <c r="O156" i="12" s="1"/>
  <c r="Q163" i="12"/>
  <c r="V163" i="12"/>
  <c r="G165" i="12"/>
  <c r="M165" i="12" s="1"/>
  <c r="I165" i="12"/>
  <c r="K165" i="12"/>
  <c r="O165" i="12"/>
  <c r="Q165" i="12"/>
  <c r="V165" i="12"/>
  <c r="G168" i="12"/>
  <c r="I168" i="12"/>
  <c r="K168" i="12"/>
  <c r="M168" i="12"/>
  <c r="O168" i="12"/>
  <c r="Q168" i="12"/>
  <c r="V168" i="12"/>
  <c r="G171" i="12"/>
  <c r="I171" i="12"/>
  <c r="K171" i="12"/>
  <c r="M171" i="12"/>
  <c r="O171" i="12"/>
  <c r="Q171" i="12"/>
  <c r="V171" i="12"/>
  <c r="G173" i="12"/>
  <c r="G174" i="12"/>
  <c r="M174" i="12" s="1"/>
  <c r="I174" i="12"/>
  <c r="K174" i="12"/>
  <c r="K173" i="12" s="1"/>
  <c r="O174" i="12"/>
  <c r="Q174" i="12"/>
  <c r="V174" i="12"/>
  <c r="G177" i="12"/>
  <c r="I177" i="12"/>
  <c r="K177" i="12"/>
  <c r="M177" i="12"/>
  <c r="O177" i="12"/>
  <c r="Q177" i="12"/>
  <c r="V177" i="12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O173" i="12" s="1"/>
  <c r="Q187" i="12"/>
  <c r="V187" i="12"/>
  <c r="G189" i="12"/>
  <c r="M189" i="12" s="1"/>
  <c r="I189" i="12"/>
  <c r="K189" i="12"/>
  <c r="O189" i="12"/>
  <c r="Q189" i="12"/>
  <c r="V189" i="12"/>
  <c r="G192" i="12"/>
  <c r="I192" i="12"/>
  <c r="K192" i="12"/>
  <c r="M192" i="12"/>
  <c r="O192" i="12"/>
  <c r="Q192" i="12"/>
  <c r="V192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Q191" i="12" s="1"/>
  <c r="V197" i="12"/>
  <c r="G200" i="12"/>
  <c r="I200" i="12"/>
  <c r="K200" i="12"/>
  <c r="K191" i="12" s="1"/>
  <c r="M200" i="12"/>
  <c r="O200" i="12"/>
  <c r="Q200" i="12"/>
  <c r="V200" i="12"/>
  <c r="V191" i="12" s="1"/>
  <c r="G203" i="12"/>
  <c r="I203" i="12"/>
  <c r="K203" i="12"/>
  <c r="M203" i="12"/>
  <c r="O203" i="12"/>
  <c r="Q203" i="12"/>
  <c r="V203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K209" i="12"/>
  <c r="G210" i="12"/>
  <c r="I210" i="12"/>
  <c r="K210" i="12"/>
  <c r="M210" i="12"/>
  <c r="O210" i="12"/>
  <c r="Q210" i="12"/>
  <c r="V210" i="12"/>
  <c r="G213" i="12"/>
  <c r="M213" i="12" s="1"/>
  <c r="I213" i="12"/>
  <c r="K213" i="12"/>
  <c r="O213" i="12"/>
  <c r="Q213" i="12"/>
  <c r="V213" i="12"/>
  <c r="G215" i="12"/>
  <c r="M215" i="12" s="1"/>
  <c r="I215" i="12"/>
  <c r="I209" i="12" s="1"/>
  <c r="K215" i="12"/>
  <c r="O215" i="12"/>
  <c r="Q215" i="12"/>
  <c r="Q209" i="12" s="1"/>
  <c r="V215" i="12"/>
  <c r="G217" i="12"/>
  <c r="I217" i="12"/>
  <c r="K217" i="12"/>
  <c r="M217" i="12"/>
  <c r="O217" i="12"/>
  <c r="Q217" i="12"/>
  <c r="V217" i="12"/>
  <c r="V209" i="12" s="1"/>
  <c r="K219" i="12"/>
  <c r="V219" i="12"/>
  <c r="G220" i="12"/>
  <c r="I220" i="12"/>
  <c r="I219" i="12" s="1"/>
  <c r="K220" i="12"/>
  <c r="O220" i="12"/>
  <c r="O219" i="12" s="1"/>
  <c r="Q220" i="12"/>
  <c r="Q219" i="12" s="1"/>
  <c r="V220" i="12"/>
  <c r="G222" i="12"/>
  <c r="M222" i="12" s="1"/>
  <c r="I222" i="12"/>
  <c r="K222" i="12"/>
  <c r="O222" i="12"/>
  <c r="Q222" i="12"/>
  <c r="V222" i="12"/>
  <c r="I224" i="12"/>
  <c r="K224" i="12"/>
  <c r="Q224" i="12"/>
  <c r="V224" i="12"/>
  <c r="G225" i="12"/>
  <c r="G224" i="12" s="1"/>
  <c r="I225" i="12"/>
  <c r="K225" i="12"/>
  <c r="M225" i="12"/>
  <c r="O225" i="12"/>
  <c r="O224" i="12" s="1"/>
  <c r="Q225" i="12"/>
  <c r="V225" i="12"/>
  <c r="G226" i="12"/>
  <c r="M226" i="12" s="1"/>
  <c r="I226" i="12"/>
  <c r="K226" i="12"/>
  <c r="O226" i="12"/>
  <c r="Q226" i="12"/>
  <c r="V226" i="12"/>
  <c r="I227" i="12"/>
  <c r="G228" i="12"/>
  <c r="I228" i="12"/>
  <c r="K228" i="12"/>
  <c r="K227" i="12" s="1"/>
  <c r="M228" i="12"/>
  <c r="O228" i="12"/>
  <c r="Q228" i="12"/>
  <c r="V228" i="12"/>
  <c r="V227" i="12" s="1"/>
  <c r="G230" i="12"/>
  <c r="I230" i="12"/>
  <c r="K230" i="12"/>
  <c r="M230" i="12"/>
  <c r="O230" i="12"/>
  <c r="Q230" i="12"/>
  <c r="V230" i="12"/>
  <c r="G231" i="12"/>
  <c r="I231" i="12"/>
  <c r="K231" i="12"/>
  <c r="O231" i="12"/>
  <c r="O227" i="12" s="1"/>
  <c r="Q231" i="12"/>
  <c r="V231" i="12"/>
  <c r="G232" i="12"/>
  <c r="M232" i="12" s="1"/>
  <c r="I232" i="12"/>
  <c r="K232" i="12"/>
  <c r="O232" i="12"/>
  <c r="Q232" i="12"/>
  <c r="Q227" i="12" s="1"/>
  <c r="V232" i="12"/>
  <c r="G234" i="12"/>
  <c r="I234" i="12"/>
  <c r="K234" i="12"/>
  <c r="M234" i="12"/>
  <c r="O234" i="12"/>
  <c r="Q234" i="12"/>
  <c r="V234" i="12"/>
  <c r="G235" i="12"/>
  <c r="I235" i="12"/>
  <c r="K235" i="12"/>
  <c r="M235" i="12"/>
  <c r="O235" i="12"/>
  <c r="Q235" i="12"/>
  <c r="V235" i="12"/>
  <c r="G236" i="12"/>
  <c r="M236" i="12" s="1"/>
  <c r="I236" i="12"/>
  <c r="K236" i="12"/>
  <c r="O236" i="12"/>
  <c r="Q236" i="12"/>
  <c r="V236" i="12"/>
  <c r="AF238" i="12"/>
  <c r="I20" i="1"/>
  <c r="I19" i="1"/>
  <c r="I18" i="1"/>
  <c r="I17" i="1"/>
  <c r="I16" i="1"/>
  <c r="I66" i="1"/>
  <c r="J65" i="1" s="1"/>
  <c r="J52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3" i="1" l="1"/>
  <c r="J58" i="1"/>
  <c r="J62" i="1"/>
  <c r="J64" i="1"/>
  <c r="J50" i="1"/>
  <c r="J54" i="1"/>
  <c r="J49" i="1"/>
  <c r="J56" i="1"/>
  <c r="J60" i="1"/>
  <c r="J51" i="1"/>
  <c r="J55" i="1"/>
  <c r="J57" i="1"/>
  <c r="J59" i="1"/>
  <c r="J61" i="1"/>
  <c r="J63" i="1"/>
  <c r="G28" i="1"/>
  <c r="G23" i="1"/>
  <c r="G219" i="12"/>
  <c r="M220" i="12"/>
  <c r="M219" i="12" s="1"/>
  <c r="K140" i="12"/>
  <c r="M114" i="12"/>
  <c r="G191" i="12"/>
  <c r="K156" i="12"/>
  <c r="M224" i="12"/>
  <c r="O209" i="12"/>
  <c r="G209" i="12"/>
  <c r="M191" i="12"/>
  <c r="V173" i="12"/>
  <c r="I173" i="12"/>
  <c r="V156" i="12"/>
  <c r="I156" i="12"/>
  <c r="I140" i="12"/>
  <c r="I114" i="12"/>
  <c r="M231" i="12"/>
  <c r="M227" i="12" s="1"/>
  <c r="G227" i="12"/>
  <c r="O140" i="12"/>
  <c r="O114" i="12"/>
  <c r="O191" i="12"/>
  <c r="V140" i="12"/>
  <c r="M209" i="12"/>
  <c r="I191" i="12"/>
  <c r="Q173" i="12"/>
  <c r="M173" i="12"/>
  <c r="Q156" i="12"/>
  <c r="M156" i="12"/>
  <c r="Q140" i="12"/>
  <c r="G140" i="12"/>
  <c r="M141" i="12"/>
  <c r="M140" i="12" s="1"/>
  <c r="V114" i="12"/>
  <c r="K114" i="12"/>
  <c r="Q114" i="12"/>
  <c r="M102" i="12"/>
  <c r="AE238" i="12"/>
  <c r="M111" i="12"/>
  <c r="M88" i="12"/>
  <c r="M87" i="12" s="1"/>
  <c r="G74" i="12"/>
  <c r="M73" i="12"/>
  <c r="M70" i="12" s="1"/>
  <c r="M67" i="12"/>
  <c r="M66" i="12" s="1"/>
  <c r="M35" i="12"/>
  <c r="M20" i="12" s="1"/>
  <c r="M13" i="12"/>
  <c r="M8" i="12" s="1"/>
  <c r="G8" i="12"/>
  <c r="J40" i="1"/>
  <c r="J41" i="1"/>
  <c r="J39" i="1"/>
  <c r="J42" i="1" s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66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B225FA8F-E131-4052-8499-B9EB86647DE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582CDF-427D-41F4-A143-140C3D46720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<sst xmlns="http://schemas.openxmlformats.org/spreadsheetml/2006/main" count="1259" uniqueCount="464">
  <si>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</si>
  <si>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</si>
  <si>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</si>
  <si>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</si>
  <si>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</si>
  <si>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</si>
  <si>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</si>
  <si>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</si>
  <si>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</si>
  <si>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</si>
  <si>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</si>
  <si>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</si>
  <si>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</si>
  <si>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</si>
  <si>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</si>
  <si>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</si>
  <si>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</si>
  <si>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</si>
  <si>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</si>
  <si>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</si>
  <si>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</si>
  <si>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</si>
  <si>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</si>
  <si>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</si>
  <si>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</si>
  <si>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</si>
  <si>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</si>
  <si>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</si>
  <si>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</si>
  <si>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</si>
  <si>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</si>
  <si>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</si>
  <si>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</si>
  <si>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</si>
  <si>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</si>
  <si>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</si>
  <si>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</si>
  <si>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</si>
  <si>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</si>
  <si>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</si>
  <si>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</si>
  <si>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</si>
  <si>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</si>
  <si>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</si>
  <si>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úpravy-REV1</t>
  </si>
  <si>
    <t>SO01</t>
  </si>
  <si>
    <t xml:space="preserve">Stavební </t>
  </si>
  <si>
    <t>Objekt:</t>
  </si>
  <si>
    <t>Rozpočet:</t>
  </si>
  <si>
    <t>B18/0025</t>
  </si>
  <si>
    <t>Oprava typové bytové jednotky 2+KK, na Aleji 82, FM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</si>
  <si>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</si>
  <si>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</si>
  <si>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</si>
  <si>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</si>
  <si>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</si>
  <si>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</si>
  <si>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</si>
  <si>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</si>
  <si>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</si>
  <si>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</si>
  <si>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</si>
  <si>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</si>
  <si>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</si>
  <si>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</si>
  <si>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</si>
  <si>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</si>
  <si>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</si>
  <si>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</si>
  <si>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</si>
  <si>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</si>
  <si>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</si>
  <si>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</si>
  <si>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</si>
  <si>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</si>
  <si>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</si>
  <si>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</si>
  <si>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</si>
  <si>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</si>
  <si>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</si>
  <si>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</si>
  <si>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</si>
  <si>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</si>
  <si>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</si>
  <si>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</si>
  <si>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</si>
  <si>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</si>
  <si>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</si>
  <si>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</si>
  <si>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</si>
  <si>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</si>
  <si>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</si>
  <si>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</si>
  <si>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</si>
  <si>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</si>
  <si>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</si>
  <si>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</si>
  <si>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</si>
  <si>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</si>
  <si>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</si>
  <si>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</si>
  <si>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</si>
  <si>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</si>
  <si>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</si>
  <si>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</si>
  <si>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</si>
  <si>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</si>
  <si>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</si>
  <si>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</si>
  <si>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</si>
  <si>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</si>
  <si>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</si>
  <si>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</si>
  <si>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</si>
  <si>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</si>
  <si>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</si>
  <si>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</si>
  <si>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</si>
  <si>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</si>
  <si>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</si>
  <si>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</si>
  <si>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</si>
  <si>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</si>
  <si>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</si>
  <si>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</si>
  <si>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</si>
  <si>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</si>
  <si>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</si>
  <si>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</si>
  <si>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</si>
  <si>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</si>
  <si>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</si>
  <si>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317121047RT1</t>
  </si>
  <si>
    <t>Překlady pórobetonové nenosné délky 1240 mm, šířky 75 mm, výšky 249 mm</t>
  </si>
  <si>
    <t>kus</t>
  </si>
  <si>
    <t>801-1</t>
  </si>
  <si>
    <t>RTS 19/ I</t>
  </si>
  <si>
    <t>RTS 18/ I</t>
  </si>
  <si>
    <t>Práce</t>
  </si>
  <si>
    <t>POL1_</t>
  </si>
  <si>
    <t>342261111RT1</t>
  </si>
  <si>
    <t>Příčky z desek sádrokartonových jednoduché opláštění, jednoduchá konstrukce CW 50 tloušťka příčky 75 mm, desky standard, tloušťky 12,5 mm, tloušťka izolace 50 mm, požární odolnost EI 30</t>
  </si>
  <si>
    <t>m2</t>
  </si>
  <si>
    <t>zřízení nosné konstrukce příčky, vložení tepelné izolace tl. do 5 cm, montáž desek, tmelení spár Q2 a úprava rohů. Včetně dodávek materiálu.</t>
  </si>
  <si>
    <t>SPI</t>
  </si>
  <si>
    <t>2,65*(0,4+0,4+1,16+1,16)</t>
  </si>
  <si>
    <t>VV</t>
  </si>
  <si>
    <t>342255020RT2</t>
  </si>
  <si>
    <t>Příčky z cihel a tvárnic nepálených příčky z příčkovek pórobetonových tloušťky 50 mm</t>
  </si>
  <si>
    <t>včetně pomocného lešení</t>
  </si>
  <si>
    <t>2,65*(0,87+0,63)</t>
  </si>
  <si>
    <t>-0,6</t>
  </si>
  <si>
    <t>342255024RT1</t>
  </si>
  <si>
    <t>Příčky z cihel a tvárnic nepálených příčky z příčkovek pórobetonových tloušťky 100 mm</t>
  </si>
  <si>
    <t>2,65*(1,37+0,87+1,37+0,87)</t>
  </si>
  <si>
    <t>602033191R00</t>
  </si>
  <si>
    <t xml:space="preserve">Omítka stěn z hotových směsí adhézní nátěr, vápenný,  ,  ,  </t>
  </si>
  <si>
    <t>RTS 16/ I</t>
  </si>
  <si>
    <t>po jednotlivých vrstvách</t>
  </si>
  <si>
    <t>01 : 2,65*(2,4+1,03+0,8+0,6+0,59+0,6+0,33+1,81+0,33+0,6+0,59+0,6+0,18+1,03)</t>
  </si>
  <si>
    <t>6,77</t>
  </si>
  <si>
    <t>-0,6*2*2-0,8*2*3</t>
  </si>
  <si>
    <t>02 : 2,65*(2,44+2,44+4,84+4,84)</t>
  </si>
  <si>
    <t>2,44*4,84</t>
  </si>
  <si>
    <t>-0,8*2</t>
  </si>
  <si>
    <t>03 : 2,65*(5,93+5,93+3+3)</t>
  </si>
  <si>
    <t>5,93*3+2,240*1,76</t>
  </si>
  <si>
    <t>-0,8*2-1,2*2,65</t>
  </si>
  <si>
    <t>2,65*(2,24+2,24+1,76+1,76-1,2)</t>
  </si>
  <si>
    <t>04 : 0,65*(1,37+0,87+1,37+0,87+1,73+1,73)</t>
  </si>
  <si>
    <t>3,32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</si>
  <si>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</si>
  <si>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</si>
  <si>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</si>
  <si>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0,8*2*3*2</t>
  </si>
  <si>
    <t>0,6*2*2*2</t>
  </si>
  <si>
    <t>1,8*1,5</t>
  </si>
  <si>
    <t>2,4*1,5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</si>
  <si>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</si>
  <si>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</si>
  <si>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</si>
  <si>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Odkaz na mn. položky pořadí 8 : 43,25000</t>
  </si>
  <si>
    <t>611481113R00</t>
  </si>
  <si>
    <t xml:space="preserve">Potažení stropů pletivem sklotextilní výztužnou síťkou,  </t>
  </si>
  <si>
    <t>01 : 6,77</t>
  </si>
  <si>
    <t>02 : 11,81</t>
  </si>
  <si>
    <t>03 : 21,41</t>
  </si>
  <si>
    <t>04 : 0,89</t>
  </si>
  <si>
    <t>05 : 2,37</t>
  </si>
  <si>
    <t>612421131RT2</t>
  </si>
  <si>
    <t>Oprava vnitřních vápenných omítek stěn v množství opravované plochy do 5 %,  štukových</t>
  </si>
  <si>
    <t>801-4</t>
  </si>
  <si>
    <t>Odkaz na mn. položky pořadí 10 : 125,96250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</si>
  <si>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</si>
  <si>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</si>
  <si>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</si>
  <si>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Odkaz na mn. položky pořadí 11 : 125,96250</t>
  </si>
  <si>
    <t>612481113R00</t>
  </si>
  <si>
    <t>Potažení vnitřních stěn pletivem sklotextilním , s vypnutím</t>
  </si>
  <si>
    <t>v ploše nebo pruzích na plném podkladu nebo na podkladu s dutinami (pod omítku)</t>
  </si>
  <si>
    <t>04 : 0,65*(1,73+1,73+1,37+0,87+1,37+0,87)</t>
  </si>
  <si>
    <t>653942121R00</t>
  </si>
  <si>
    <t>Osazení ochranných úhelníků vč. dodávky</t>
  </si>
  <si>
    <t>Vlastní</t>
  </si>
  <si>
    <t>Indiv</t>
  </si>
  <si>
    <t>632411110RT2</t>
  </si>
  <si>
    <t>Potěr ze suchých směsí samonivelační polymercementová stěrka, pevnost v tlaku 30 MPa, tloušťky 10 mm, bez penetrace</t>
  </si>
  <si>
    <t>s rozprostřením a uhlazením</t>
  </si>
  <si>
    <t>6,77+11,81+21,41+0,89+2,37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</si>
  <si>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</si>
  <si>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</si>
  <si>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55330305R</t>
  </si>
  <si>
    <t>zárubeň kovová hranatá; pro klasické zdění; š profilu 95 mm; š průchodu 800 mm; h průchodu 1 970 mm; L; závěsy pevné</t>
  </si>
  <si>
    <t>SPCM</t>
  </si>
  <si>
    <t>Specifikace</t>
  </si>
  <si>
    <t>POL3_</t>
  </si>
  <si>
    <t>55330419R</t>
  </si>
  <si>
    <t>zárubeň kovová hranatá; pro přesné zdění; š profilu 150 mm; š průchodu 600 mm; h průchodu 1 970 mm; P; závěsy pevné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</si>
  <si>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</si>
  <si>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</si>
  <si>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</si>
  <si>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</si>
  <si>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</si>
  <si>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</si>
  <si>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2*0,6*2</t>
  </si>
  <si>
    <t>0,8*2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</si>
  <si>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</si>
  <si>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</si>
  <si>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</si>
  <si>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0,6*1,73</t>
  </si>
  <si>
    <t>2*1,73*4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</si>
  <si>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</si>
  <si>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</si>
  <si>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</si>
  <si>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</si>
  <si>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</si>
  <si>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</si>
  <si>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721171808R00</t>
  </si>
  <si>
    <t>Demontáž potrubí z novodurových trub přes D 75 mm do D 114 mm</t>
  </si>
  <si>
    <t>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</si>
  <si>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</si>
  <si>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</si>
  <si>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</si>
  <si>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</si>
  <si>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</si>
  <si>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</si>
  <si>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</si>
  <si>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</si>
  <si>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</si>
  <si>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</si>
  <si>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</si>
  <si>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</si>
  <si>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</si>
  <si>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</si>
  <si>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</si>
  <si>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</si>
  <si>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</si>
  <si>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</si>
  <si>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</si>
  <si>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</si>
  <si>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</si>
  <si>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</si>
  <si>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</si>
  <si>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</si>
  <si>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</si>
  <si>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</si>
  <si>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</si>
  <si>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</si>
  <si>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</si>
  <si>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</si>
  <si>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</si>
  <si>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</si>
  <si>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</si>
  <si>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</si>
  <si>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</si>
  <si>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</si>
  <si>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</si>
  <si>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</si>
  <si>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</si>
  <si>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</si>
  <si>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</si>
  <si>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</si>
  <si>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</si>
  <si>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</si>
  <si>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725529301R00</t>
  </si>
  <si>
    <t xml:space="preserve">Montáž infrazářiče  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</si>
  <si>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</si>
  <si>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</si>
  <si>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</si>
  <si>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</si>
  <si>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725860188RT1</t>
  </si>
  <si>
    <t>Zápachová uzávěrka (sifon) pro zařizovací předměty pro pračky/myčky; podomítková; PE; D 40 mm; / 50 mm; krycí deska nerez, přip. koleno, včetně dodávky materiálu</t>
  </si>
  <si>
    <t>725869204R00</t>
  </si>
  <si>
    <t>Montáž zápachové uzávěrky pro zařiz. předměty dřezovýé jednoduché, D 40</t>
  </si>
  <si>
    <t>725869218RV1</t>
  </si>
  <si>
    <t>Montáž sifonu sprchových vaniček</t>
  </si>
  <si>
    <t>54151325R</t>
  </si>
  <si>
    <t>infrazářič příkon 1 200 W; š = 535 mm; v = 145 mm; hl = 85 mm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</si>
  <si>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</si>
  <si>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</si>
  <si>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</si>
  <si>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</si>
  <si>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</si>
  <si>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</si>
  <si>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</si>
  <si>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</si>
  <si>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</si>
  <si>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</si>
  <si>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</si>
  <si>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</si>
  <si>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55423058RV</t>
  </si>
  <si>
    <t>Sprchová vanička 1100x800mm</t>
  </si>
  <si>
    <t>554844111RV</t>
  </si>
  <si>
    <t>Sprchová zástěna 110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</si>
  <si>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</si>
  <si>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</si>
  <si>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</si>
  <si>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</si>
  <si>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</si>
  <si>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</si>
  <si>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</si>
  <si>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</si>
  <si>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</si>
  <si>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</si>
  <si>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</si>
  <si>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>Demontáž stěn DTD</t>
  </si>
  <si>
    <t>2,65*(2,24+2,24+1,73+1,73+1,73)</t>
  </si>
  <si>
    <t>2,65*(1,16+1,16+0,4+0,4)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</si>
  <si>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</si>
  <si>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</si>
  <si>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</si>
  <si>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</si>
  <si>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</si>
  <si>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</si>
  <si>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</si>
  <si>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</si>
  <si>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</si>
  <si>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</si>
  <si>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</si>
  <si>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</si>
  <si>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</si>
  <si>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</si>
  <si>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</si>
  <si>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</si>
  <si>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</si>
  <si>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Kalkul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</si>
  <si>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</si>
  <si>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</si>
  <si>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</si>
  <si>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</si>
  <si>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</si>
  <si>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</si>
  <si>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2,37+0,89</t>
  </si>
  <si>
    <t>771475014RU7</t>
  </si>
  <si>
    <t>Montáž soklíků z dlaždic keramických výšky 100 mm, soklíků vodorovných, kladených do flexibilního tmele</t>
  </si>
  <si>
    <t>1,1+1,1+0,8+0,5</t>
  </si>
  <si>
    <t>771479001R00</t>
  </si>
  <si>
    <t>Montáž soklíků z dlaždic keramických Řezání dlaždic pro soklíky</t>
  </si>
  <si>
    <t>3,5</t>
  </si>
  <si>
    <t>771549792R00</t>
  </si>
  <si>
    <t>Montáž podlah z dlaždic hutných a polohutných příplatek za podlahy v omezeném prostoru</t>
  </si>
  <si>
    <t>Odkaz na mn. položky pořadí 70 : 3,83990</t>
  </si>
  <si>
    <t>771575109RT1</t>
  </si>
  <si>
    <t>Montáž podlah z dlaždic keramických 300 x 300 mm, režných nebo glazovaných, hladkých, kladených do flexibilního tmele</t>
  </si>
  <si>
    <t>1,73*1,73</t>
  </si>
  <si>
    <t>0,77*1,1</t>
  </si>
  <si>
    <t>59770102R</t>
  </si>
  <si>
    <t>dlažba keramická š = 333 mm; l = 333 mm; h = 8,0 mm</t>
  </si>
  <si>
    <t>Odkaz na mn. položky pořadí 70 : 3,83990*1,15</t>
  </si>
  <si>
    <t>3,5*0,1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</si>
  <si>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</si>
  <si>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</si>
  <si>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</si>
  <si>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</si>
  <si>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</si>
  <si>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</si>
  <si>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6,77+11,81+21,41</t>
  </si>
  <si>
    <t>776421100RU1</t>
  </si>
  <si>
    <t>Lepení soklíků PVC a napojení krytiny na stěnu lepení podlahových soklíků z PVC a vinylu včetně dodávky soklíku</t>
  </si>
  <si>
    <t>01 : (2,4+1,03+0,8+0,6+0,59+0,6+0,33+1,81+0,33+0,6+0,59+0,6+0,18+1,03)</t>
  </si>
  <si>
    <t>-0,6-0,6-0,8-0,8</t>
  </si>
  <si>
    <t>02 : (2,44+2,44+4,84+4,84)</t>
  </si>
  <si>
    <t>-0,8</t>
  </si>
  <si>
    <t>03 : (5,93+5,93+3+3)</t>
  </si>
  <si>
    <t>-0,8-1,2</t>
  </si>
  <si>
    <t>(2,24+2,24+1,76+1,76-1,2)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</si>
  <si>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</si>
  <si>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</si>
  <si>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</si>
  <si>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</si>
  <si>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Odkaz na mn. položky pořadí 73 : 39,99000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</si>
  <si>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</si>
  <si>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</si>
  <si>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</si>
  <si>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</si>
  <si>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</si>
  <si>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2*(1,37+0,87+1,37+0,87+1,73+1,73)</t>
  </si>
  <si>
    <t>-1,2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</si>
  <si>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</si>
  <si>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</si>
  <si>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</si>
  <si>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</si>
  <si>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</si>
  <si>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Odkaz na mn. položky pořadí 78 : 14,68000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</si>
  <si>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</si>
  <si>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</si>
  <si>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Odkaz na mn. položky pořadí 78 : 14,68000*0,7</t>
  </si>
  <si>
    <t>Odkaz na mn. položky pořadí 66 : 3,26000*0,7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</si>
  <si>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</si>
  <si>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</si>
  <si>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</si>
  <si>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Odkaz na mn. položky pořadí 78 : 14,68000*25</t>
  </si>
  <si>
    <t>Odkaz na mn. položky pořadí 66 : 3,26000*25</t>
  </si>
  <si>
    <t>59781346R</t>
  </si>
  <si>
    <t>obklad keramický š = 148 mm; l = 148 mm; h = 6,0 mm; pro interiér; barva bílá; lesk</t>
  </si>
  <si>
    <t>Odkaz na mn. položky pořadí 78 : 14,68000*1,15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</si>
  <si>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</si>
  <si>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</si>
  <si>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</si>
  <si>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</si>
  <si>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</si>
  <si>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</si>
  <si>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0,27*(2+2+2+2+4+4+1,2+1,6)</t>
  </si>
  <si>
    <t>783322120R00</t>
  </si>
  <si>
    <t>Nátěry otopných těles syntetické ocelových radiátorrů článkových, jednonásobné s 1x emailováním</t>
  </si>
  <si>
    <t>0,7+3,5</t>
  </si>
  <si>
    <t>783801811R00</t>
  </si>
  <si>
    <t xml:space="preserve">Odstranění starých nátěrů z omítek stropů, oškrabáním </t>
  </si>
  <si>
    <t>Odkaz na mn. položky pořadí 7 : 43,25000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</si>
  <si>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</si>
  <si>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</si>
  <si>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</si>
  <si>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</si>
  <si>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</si>
  <si>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Odkaz na mn. položky pořadí 5 : 169,59450</t>
  </si>
  <si>
    <t>784195112R00</t>
  </si>
  <si>
    <t>Malby z malířských směsí hlinkových,  , bělost 77 %, dvojnásobné</t>
  </si>
  <si>
    <t>Odkaz na mn. položky pořadí 89 : 169,59450</t>
  </si>
  <si>
    <t>220890202R00</t>
  </si>
  <si>
    <t>Revize</t>
  </si>
  <si>
    <t>h</t>
  </si>
  <si>
    <t>M21000005</t>
  </si>
  <si>
    <t>Elektroinstalace viz samostatný položkový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</si>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</sst>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4" fontId="16" fillId="0" borderId="0" xfId="0" applyNumberFormat="1" applyFont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1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64" fontId="16" fillId="4" borderId="0" xfId="0" applyNumberFormat="1" applyFont="1" applyFill="1" applyAlignment="1" applyProtection="1">
      <alignment vertical="top" shrinkToFit="1"/>
      <protection locked="0"/>
    </xf>
    <xf numFmtId="0" fontId="16" fillId="0" borderId="0" xfId="0" applyFont="1" applyAlignment="1">
      <alignment vertical="top" wrapText="1"/>
    </xf>
    <xf numFmtId="0" fontId="18" fillId="0" borderId="18" xfId="0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6" t="s">
        <v>38</v>
      </c>
    </row>
    <row r="2" spans="1:7" ht="57.75" customHeight="1" x14ac:dyDescent="0.25">
      <c r="A2" s="66" t="s">
        <v>39</v>
      </c>
      <c r="B2" s="66"/>
      <c r="C2" s="66"/>
      <c r="D2" s="66"/>
      <c r="E2" s="66"/>
      <c r="F2" s="66"/>
      <c r="G2" s="66"/>
    </row>
  </sheetData>
  <sheetProtection algorithmName="SHA-512" hashValue="5DiWpycWI8ycCjUXBvgpgUgjoMFUHDGFTQyqSlIXIsQ7IaFZNZXJfB71WUh01HxbgEC7CqmJh+as1A2xgCdsDg==" saltValue="Hs4n1UBoKnN9MHJTF8mZR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3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8" width="12.6640625" customWidth="1"/>
    <col min="9" max="9" width="13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 x14ac:dyDescent="0.25">
      <c r="A1" s="60" t="s">
        <v>36</v>
      </c>
      <c r="B1" s="79" t="s">
        <v>41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2"/>
      <c r="B2" s="96" t="s">
        <v>22</v>
      </c>
      <c r="C2" s="97"/>
      <c r="D2" s="98" t="s">
        <v>49</v>
      </c>
      <c r="E2" s="99" t="s">
        <v>50</v>
      </c>
      <c r="F2" s="100"/>
      <c r="G2" s="100"/>
      <c r="H2" s="100"/>
      <c r="I2" s="100"/>
      <c r="J2" s="101"/>
      <c r="O2" s="1"/>
    </row>
    <row r="3" spans="1:15" ht="27" customHeight="1" x14ac:dyDescent="0.25">
      <c r="A3" s="2"/>
      <c r="B3" s="102" t="s">
        <v>47</v>
      </c>
      <c r="C3" s="97"/>
      <c r="D3" s="103" t="s">
        <v>45</v>
      </c>
      <c r="E3" s="104" t="s">
        <v>46</v>
      </c>
      <c r="F3" s="105"/>
      <c r="G3" s="105"/>
      <c r="H3" s="105"/>
      <c r="I3" s="105"/>
      <c r="J3" s="106"/>
    </row>
    <row r="4" spans="1:15" ht="23.25" customHeight="1" x14ac:dyDescent="0.25">
      <c r="A4" s="93">
        <v>1715</v>
      </c>
      <c r="B4" s="107" t="s">
        <v>48</v>
      </c>
      <c r="C4" s="108"/>
      <c r="D4" s="109" t="s">
        <v>43</v>
      </c>
      <c r="E4" s="110" t="s">
        <v>44</v>
      </c>
      <c r="F4" s="111"/>
      <c r="G4" s="111"/>
      <c r="H4" s="111"/>
      <c r="I4" s="111"/>
      <c r="J4" s="112"/>
    </row>
    <row r="5" spans="1:15" ht="24" customHeight="1" x14ac:dyDescent="0.25">
      <c r="A5" s="2"/>
      <c r="B5" s="37" t="s">
        <v>42</v>
      </c>
      <c r="D5" s="95" t="s">
        <v>51</v>
      </c>
      <c r="E5" s="21"/>
      <c r="F5" s="21"/>
      <c r="G5" s="21"/>
      <c r="H5" s="23" t="s">
        <v>40</v>
      </c>
      <c r="I5" s="95" t="s">
        <v>55</v>
      </c>
      <c r="J5" s="8"/>
    </row>
    <row r="6" spans="1:15" ht="15.75" customHeight="1" x14ac:dyDescent="0.25">
      <c r="A6" s="2"/>
      <c r="B6" s="33"/>
      <c r="C6" s="21"/>
      <c r="D6" s="95" t="s">
        <v>52</v>
      </c>
      <c r="E6" s="21"/>
      <c r="F6" s="21"/>
      <c r="G6" s="21"/>
      <c r="H6" s="23" t="s">
        <v>34</v>
      </c>
      <c r="I6" s="95" t="s">
        <v>56</v>
      </c>
      <c r="J6" s="8"/>
    </row>
    <row r="7" spans="1:15" ht="15.75" customHeight="1" x14ac:dyDescent="0.25">
      <c r="A7" s="2"/>
      <c r="B7" s="34"/>
      <c r="C7" s="22"/>
      <c r="D7" s="94" t="s">
        <v>54</v>
      </c>
      <c r="E7" s="113" t="s">
        <v>53</v>
      </c>
      <c r="F7" s="28"/>
      <c r="G7" s="28"/>
      <c r="H7" s="29"/>
      <c r="I7" s="28"/>
      <c r="J7" s="40"/>
    </row>
    <row r="8" spans="1:15" ht="24" hidden="1" customHeight="1" x14ac:dyDescent="0.25">
      <c r="A8" s="2"/>
      <c r="B8" s="37" t="s">
        <v>20</v>
      </c>
      <c r="D8" s="95" t="s">
        <v>57</v>
      </c>
      <c r="H8" s="23" t="s">
        <v>40</v>
      </c>
      <c r="I8" s="95" t="s">
        <v>61</v>
      </c>
      <c r="J8" s="8"/>
    </row>
    <row r="9" spans="1:15" ht="15.75" hidden="1" customHeight="1" x14ac:dyDescent="0.25">
      <c r="A9" s="2"/>
      <c r="B9" s="2"/>
      <c r="D9" s="95" t="s">
        <v>58</v>
      </c>
      <c r="H9" s="23" t="s">
        <v>34</v>
      </c>
      <c r="I9" s="27"/>
      <c r="J9" s="8"/>
    </row>
    <row r="10" spans="1:15" ht="15.75" hidden="1" customHeight="1" x14ac:dyDescent="0.25">
      <c r="A10" s="2"/>
      <c r="B10" s="41"/>
      <c r="C10" s="22"/>
      <c r="D10" s="94" t="s">
        <v>60</v>
      </c>
      <c r="E10" s="114" t="s">
        <v>59</v>
      </c>
      <c r="F10" s="29"/>
      <c r="G10" s="14"/>
      <c r="H10" s="14"/>
      <c r="I10" s="42"/>
      <c r="J10" s="40"/>
    </row>
    <row r="11" spans="1:15" ht="24" customHeight="1" x14ac:dyDescent="0.25">
      <c r="A11" s="2"/>
      <c r="B11" s="37" t="s">
        <v>19</v>
      </c>
      <c r="D11" s="115"/>
      <c r="E11" s="115"/>
      <c r="F11" s="115"/>
      <c r="G11" s="115"/>
      <c r="H11" s="23" t="s">
        <v>40</v>
      </c>
      <c r="I11" s="120"/>
      <c r="J11" s="8"/>
    </row>
    <row r="12" spans="1:15" ht="15.75" customHeight="1" x14ac:dyDescent="0.25">
      <c r="A12" s="2"/>
      <c r="B12" s="33"/>
      <c r="C12" s="21"/>
      <c r="D12" s="116"/>
      <c r="E12" s="116"/>
      <c r="F12" s="116"/>
      <c r="G12" s="116"/>
      <c r="H12" s="23" t="s">
        <v>34</v>
      </c>
      <c r="I12" s="120"/>
      <c r="J12" s="8"/>
    </row>
    <row r="13" spans="1:15" ht="15.75" customHeight="1" x14ac:dyDescent="0.25">
      <c r="A13" s="2"/>
      <c r="B13" s="34"/>
      <c r="C13" s="22"/>
      <c r="D13" s="119"/>
      <c r="E13" s="117"/>
      <c r="F13" s="118"/>
      <c r="G13" s="118"/>
      <c r="H13" s="24"/>
      <c r="I13" s="28"/>
      <c r="J13" s="40"/>
    </row>
    <row r="14" spans="1:15" ht="24" customHeight="1" x14ac:dyDescent="0.25">
      <c r="A14" s="2"/>
      <c r="B14" s="53" t="s">
        <v>21</v>
      </c>
      <c r="C14" s="54"/>
      <c r="D14" s="55"/>
      <c r="E14" s="56"/>
      <c r="F14" s="56"/>
      <c r="G14" s="56"/>
      <c r="H14" s="57"/>
      <c r="I14" s="56"/>
      <c r="J14" s="58"/>
    </row>
    <row r="15" spans="1:15" ht="32.25" customHeight="1" x14ac:dyDescent="0.25">
      <c r="A15" s="2"/>
      <c r="B15" s="41" t="s">
        <v>32</v>
      </c>
      <c r="C15" s="59"/>
      <c r="D15" s="14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5">
      <c r="A16" s="182" t="s">
        <v>24</v>
      </c>
      <c r="B16" s="44" t="s">
        <v>24</v>
      </c>
      <c r="C16" s="45"/>
      <c r="D16" s="46"/>
      <c r="E16" s="72"/>
      <c r="F16" s="73"/>
      <c r="G16" s="72"/>
      <c r="H16" s="73"/>
      <c r="I16" s="72">
        <f>SUMIF(F49:F65,A16,I49:I65)+SUMIF(F49:F65,"PSU",I49:I65)</f>
        <v>0</v>
      </c>
      <c r="J16" s="74"/>
    </row>
    <row r="17" spans="1:10" ht="23.25" customHeight="1" x14ac:dyDescent="0.25">
      <c r="A17" s="182" t="s">
        <v>25</v>
      </c>
      <c r="B17" s="44" t="s">
        <v>25</v>
      </c>
      <c r="C17" s="45"/>
      <c r="D17" s="46"/>
      <c r="E17" s="72"/>
      <c r="F17" s="73"/>
      <c r="G17" s="72"/>
      <c r="H17" s="73"/>
      <c r="I17" s="72">
        <f>SUMIF(F49:F65,A17,I49:I65)</f>
        <v>0</v>
      </c>
      <c r="J17" s="74"/>
    </row>
    <row r="18" spans="1:10" ht="23.25" customHeight="1" x14ac:dyDescent="0.25">
      <c r="A18" s="182" t="s">
        <v>26</v>
      </c>
      <c r="B18" s="44" t="s">
        <v>26</v>
      </c>
      <c r="C18" s="45"/>
      <c r="D18" s="46"/>
      <c r="E18" s="72"/>
      <c r="F18" s="73"/>
      <c r="G18" s="72"/>
      <c r="H18" s="73"/>
      <c r="I18" s="72">
        <f>SUMIF(F49:F65,A18,I49:I65)</f>
        <v>0</v>
      </c>
      <c r="J18" s="74"/>
    </row>
    <row r="19" spans="1:10" ht="23.25" customHeight="1" x14ac:dyDescent="0.25">
      <c r="A19" s="182" t="s">
        <v>102</v>
      </c>
      <c r="B19" s="44" t="s">
        <v>27</v>
      </c>
      <c r="C19" s="45"/>
      <c r="D19" s="46"/>
      <c r="E19" s="72"/>
      <c r="F19" s="73"/>
      <c r="G19" s="72"/>
      <c r="H19" s="73"/>
      <c r="I19" s="72">
        <f>SUMIF(F49:F65,A19,I49:I65)</f>
        <v>0</v>
      </c>
      <c r="J19" s="74"/>
    </row>
    <row r="20" spans="1:10" ht="23.25" customHeight="1" x14ac:dyDescent="0.25">
      <c r="A20" s="182" t="s">
        <v>103</v>
      </c>
      <c r="B20" s="44" t="s">
        <v>28</v>
      </c>
      <c r="C20" s="45"/>
      <c r="D20" s="46"/>
      <c r="E20" s="72"/>
      <c r="F20" s="73"/>
      <c r="G20" s="72"/>
      <c r="H20" s="73"/>
      <c r="I20" s="72">
        <f>SUMIF(F49:F65,A20,I49:I65)</f>
        <v>0</v>
      </c>
      <c r="J20" s="74"/>
    </row>
    <row r="21" spans="1:10" ht="23.25" customHeight="1" x14ac:dyDescent="0.25">
      <c r="A21" s="2"/>
      <c r="B21" s="61" t="s">
        <v>29</v>
      </c>
      <c r="C21" s="62"/>
      <c r="D21" s="63"/>
      <c r="E21" s="75"/>
      <c r="F21" s="88"/>
      <c r="G21" s="75"/>
      <c r="H21" s="88"/>
      <c r="I21" s="75">
        <f>SUM(I16:J20)</f>
        <v>0</v>
      </c>
      <c r="J21" s="76"/>
    </row>
    <row r="22" spans="1:10" ht="33" customHeight="1" x14ac:dyDescent="0.25">
      <c r="A22" s="2"/>
      <c r="B22" s="52" t="s">
        <v>33</v>
      </c>
      <c r="C22" s="45"/>
      <c r="D22" s="46"/>
      <c r="E22" s="51"/>
      <c r="F22" s="48"/>
      <c r="G22" s="39"/>
      <c r="H22" s="39"/>
      <c r="I22" s="39"/>
      <c r="J22" s="49"/>
    </row>
    <row r="23" spans="1:10" ht="23.25" customHeight="1" x14ac:dyDescent="0.25">
      <c r="A23" s="2">
        <f>ZakladDPHSni*SazbaDPH1/100</f>
        <v>0</v>
      </c>
      <c r="B23" s="44" t="s">
        <v>12</v>
      </c>
      <c r="C23" s="45"/>
      <c r="D23" s="46"/>
      <c r="E23" s="47">
        <v>15</v>
      </c>
      <c r="F23" s="48" t="s">
        <v>0</v>
      </c>
      <c r="G23" s="70">
        <f>ZakladDPHSniVypocet</f>
        <v>0</v>
      </c>
      <c r="H23" s="71"/>
      <c r="I23" s="71"/>
      <c r="J23" s="4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44" t="s">
        <v>13</v>
      </c>
      <c r="C24" s="45"/>
      <c r="D24" s="46"/>
      <c r="E24" s="47">
        <f>SazbaDPH1</f>
        <v>15</v>
      </c>
      <c r="F24" s="48" t="s">
        <v>0</v>
      </c>
      <c r="G24" s="68">
        <f>IF(A24&gt;50, ROUNDUP(A23, 0), ROUNDDOWN(A23, 0))</f>
        <v>0</v>
      </c>
      <c r="H24" s="69"/>
      <c r="I24" s="69"/>
      <c r="J24" s="4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44" t="s">
        <v>14</v>
      </c>
      <c r="C25" s="45"/>
      <c r="D25" s="46"/>
      <c r="E25" s="47">
        <v>21</v>
      </c>
      <c r="F25" s="48" t="s">
        <v>0</v>
      </c>
      <c r="G25" s="70">
        <f>ZakladDPHZaklVypocet</f>
        <v>0</v>
      </c>
      <c r="H25" s="71"/>
      <c r="I25" s="71"/>
      <c r="J25" s="49" t="str">
        <f t="shared" si="0"/>
        <v>CZK</v>
      </c>
    </row>
    <row r="26" spans="1:10" ht="23.25" customHeight="1" x14ac:dyDescent="0.25">
      <c r="A26" s="2">
        <f>(A25-INT(A25))*100</f>
        <v>0</v>
      </c>
      <c r="B26" s="38" t="s">
        <v>15</v>
      </c>
      <c r="C26" s="18"/>
      <c r="D26" s="14"/>
      <c r="E26" s="35">
        <f>SazbaDPH2</f>
        <v>21</v>
      </c>
      <c r="F26" s="36" t="s">
        <v>0</v>
      </c>
      <c r="G26" s="82">
        <f>IF(A26&gt;50, ROUNDUP(A25, 0), ROUNDDOWN(A25, 0))</f>
        <v>0</v>
      </c>
      <c r="H26" s="83"/>
      <c r="I26" s="83"/>
      <c r="J26" s="43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7" t="s">
        <v>4</v>
      </c>
      <c r="C27" s="16"/>
      <c r="D27" s="19"/>
      <c r="E27" s="16"/>
      <c r="F27" s="17"/>
      <c r="G27" s="84">
        <f>CenaCelkem-(ZakladDPHSni+DPHSni+ZakladDPHZakl+DPHZakl)</f>
        <v>0</v>
      </c>
      <c r="H27" s="84"/>
      <c r="I27" s="84"/>
      <c r="J27" s="50" t="str">
        <f t="shared" si="0"/>
        <v>CZK</v>
      </c>
    </row>
    <row r="28" spans="1:10" ht="27.75" hidden="1" customHeight="1" thickBot="1" x14ac:dyDescent="0.3">
      <c r="A28" s="2"/>
      <c r="B28" s="155" t="s">
        <v>23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55" t="s">
        <v>35</v>
      </c>
      <c r="C29" s="161"/>
      <c r="D29" s="161"/>
      <c r="E29" s="161"/>
      <c r="F29" s="161"/>
      <c r="G29" s="162">
        <f>IF(A29&gt;50, ROUNDUP(A27, 0), ROUNDDOWN(A27, 0))</f>
        <v>0</v>
      </c>
      <c r="H29" s="162"/>
      <c r="I29" s="162"/>
      <c r="J29" s="163" t="s">
        <v>64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20"/>
      <c r="C32" s="15" t="s">
        <v>11</v>
      </c>
      <c r="D32" s="31"/>
      <c r="E32" s="31"/>
      <c r="F32" s="15" t="s">
        <v>10</v>
      </c>
      <c r="G32" s="31"/>
      <c r="H32" s="32">
        <f ca="1">TODAY()</f>
        <v>43532</v>
      </c>
      <c r="I32" s="31"/>
      <c r="J32" s="9"/>
    </row>
    <row r="33" spans="1:10" ht="47.25" customHeight="1" x14ac:dyDescent="0.25">
      <c r="A33" s="2"/>
      <c r="B33" s="2"/>
      <c r="J33" s="9"/>
    </row>
    <row r="34" spans="1:10" s="26" customFormat="1" ht="18.75" customHeight="1" x14ac:dyDescent="0.25">
      <c r="A34" s="25"/>
      <c r="B34" s="25"/>
      <c r="D34" s="77"/>
      <c r="E34" s="78"/>
      <c r="G34" s="77"/>
      <c r="H34" s="78"/>
      <c r="I34" s="78"/>
      <c r="J34" s="30"/>
    </row>
    <row r="35" spans="1:10" ht="12.75" customHeight="1" x14ac:dyDescent="0.25">
      <c r="A35" s="2"/>
      <c r="B35" s="2"/>
      <c r="D35" s="67" t="s">
        <v>2</v>
      </c>
      <c r="E35" s="67"/>
      <c r="H35" s="10" t="s">
        <v>3</v>
      </c>
      <c r="J35" s="9"/>
    </row>
    <row r="36" spans="1:10" ht="13.5" customHeight="1" thickBot="1" x14ac:dyDescent="0.3">
      <c r="A36" s="11"/>
      <c r="B36" s="11"/>
      <c r="C36" s="12"/>
      <c r="D36" s="12"/>
      <c r="E36" s="12"/>
      <c r="F36" s="12"/>
      <c r="G36" s="12"/>
      <c r="H36" s="12"/>
      <c r="I36" s="12"/>
      <c r="J36" s="13"/>
    </row>
    <row r="37" spans="1:10" ht="27" hidden="1" customHeight="1" x14ac:dyDescent="0.25">
      <c r="B37" s="125" t="s">
        <v>16</v>
      </c>
      <c r="C37" s="126"/>
      <c r="D37" s="126"/>
      <c r="E37" s="126"/>
      <c r="F37" s="127"/>
      <c r="G37" s="127"/>
      <c r="H37" s="127"/>
      <c r="I37" s="127"/>
      <c r="J37" s="126"/>
    </row>
    <row r="38" spans="1:10" ht="25.5" hidden="1" customHeight="1" x14ac:dyDescent="0.25">
      <c r="A38" s="124" t="s">
        <v>37</v>
      </c>
      <c r="B38" s="128" t="s">
        <v>17</v>
      </c>
      <c r="C38" s="129" t="s">
        <v>5</v>
      </c>
      <c r="D38" s="130"/>
      <c r="E38" s="130"/>
      <c r="F38" s="131" t="str">
        <f>B23</f>
        <v>Základ pro sníženou DPH</v>
      </c>
      <c r="G38" s="131" t="str">
        <f>B25</f>
        <v>Základ pro základní DPH</v>
      </c>
      <c r="H38" s="132" t="s">
        <v>18</v>
      </c>
      <c r="I38" s="132" t="s">
        <v>1</v>
      </c>
      <c r="J38" s="133" t="s">
        <v>0</v>
      </c>
    </row>
    <row r="39" spans="1:10" ht="25.5" hidden="1" customHeight="1" x14ac:dyDescent="0.25">
      <c r="A39" s="124">
        <v>1</v>
      </c>
      <c r="B39" s="134" t="s">
        <v>62</v>
      </c>
      <c r="C39" s="135"/>
      <c r="D39" s="136"/>
      <c r="E39" s="136"/>
      <c r="F39" s="137">
        <f>'SO01 1.1 Pol'!AE238</f>
        <v>0</v>
      </c>
      <c r="G39" s="138">
        <f>'SO01 1.1 Pol'!AF238</f>
        <v>0</v>
      </c>
      <c r="H39" s="139">
        <f>(F39*SazbaDPH1/100)+(G39*SazbaDPH2/100)</f>
        <v>0</v>
      </c>
      <c r="I39" s="13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24">
        <v>2</v>
      </c>
      <c r="B40" s="141" t="s">
        <v>45</v>
      </c>
      <c r="C40" s="142" t="s">
        <v>46</v>
      </c>
      <c r="D40" s="143"/>
      <c r="E40" s="143"/>
      <c r="F40" s="144">
        <f>'SO01 1.1 Pol'!AE238</f>
        <v>0</v>
      </c>
      <c r="G40" s="145">
        <f>'SO01 1.1 Pol'!AF238</f>
        <v>0</v>
      </c>
      <c r="H40" s="145">
        <f>(F40*SazbaDPH1/100)+(G40*SazbaDPH2/100)</f>
        <v>0</v>
      </c>
      <c r="I40" s="145">
        <f>F40+G40+H40</f>
        <v>0</v>
      </c>
      <c r="J40" s="146" t="str">
        <f>IF(CenaCelkemVypocet=0,"",I40/CenaCelkemVypocet*100)</f>
        <v/>
      </c>
    </row>
    <row r="41" spans="1:10" ht="25.5" hidden="1" customHeight="1" x14ac:dyDescent="0.25">
      <c r="A41" s="124">
        <v>3</v>
      </c>
      <c r="B41" s="147" t="s">
        <v>43</v>
      </c>
      <c r="C41" s="135" t="s">
        <v>44</v>
      </c>
      <c r="D41" s="136"/>
      <c r="E41" s="136"/>
      <c r="F41" s="148">
        <f>'SO01 1.1 Pol'!AE238</f>
        <v>0</v>
      </c>
      <c r="G41" s="139">
        <f>'SO01 1.1 Pol'!AF238</f>
        <v>0</v>
      </c>
      <c r="H41" s="139">
        <f>(F41*SazbaDPH1/100)+(G41*SazbaDPH2/100)</f>
        <v>0</v>
      </c>
      <c r="I41" s="139">
        <f>F41+G41+H41</f>
        <v>0</v>
      </c>
      <c r="J41" s="140" t="str">
        <f>IF(CenaCelkemVypocet=0,"",I41/CenaCelkemVypocet*100)</f>
        <v/>
      </c>
    </row>
    <row r="42" spans="1:10" ht="25.5" hidden="1" customHeight="1" x14ac:dyDescent="0.25">
      <c r="A42" s="124"/>
      <c r="B42" s="149" t="s">
        <v>63</v>
      </c>
      <c r="C42" s="150"/>
      <c r="D42" s="150"/>
      <c r="E42" s="151"/>
      <c r="F42" s="152">
        <f>SUMIF(A39:A41,"=1",F39:F41)</f>
        <v>0</v>
      </c>
      <c r="G42" s="153">
        <f>SUMIF(A39:A41,"=1",G39:G41)</f>
        <v>0</v>
      </c>
      <c r="H42" s="153">
        <f>SUMIF(A39:A41,"=1",H39:H41)</f>
        <v>0</v>
      </c>
      <c r="I42" s="153">
        <f>SUMIF(A39:A41,"=1",I39:I41)</f>
        <v>0</v>
      </c>
      <c r="J42" s="154">
        <f>SUMIF(A39:A41,"=1",J39:J41)</f>
        <v>0</v>
      </c>
    </row>
    <row r="46" spans="1:10" ht="15.6" x14ac:dyDescent="0.3">
      <c r="B46" s="164" t="s">
        <v>65</v>
      </c>
    </row>
    <row r="48" spans="1:10" ht="25.5" customHeight="1" x14ac:dyDescent="0.25">
      <c r="A48" s="165"/>
      <c r="B48" s="168" t="s">
        <v>17</v>
      </c>
      <c r="C48" s="168" t="s">
        <v>5</v>
      </c>
      <c r="D48" s="169"/>
      <c r="E48" s="169"/>
      <c r="F48" s="170" t="s">
        <v>66</v>
      </c>
      <c r="G48" s="170"/>
      <c r="H48" s="170"/>
      <c r="I48" s="170" t="s">
        <v>29</v>
      </c>
      <c r="J48" s="170" t="s">
        <v>0</v>
      </c>
    </row>
    <row r="49" spans="1:10" ht="25.5" customHeight="1" x14ac:dyDescent="0.25">
      <c r="A49" s="166"/>
      <c r="B49" s="171" t="s">
        <v>67</v>
      </c>
      <c r="C49" s="172" t="s">
        <v>68</v>
      </c>
      <c r="D49" s="173"/>
      <c r="E49" s="173"/>
      <c r="F49" s="178" t="s">
        <v>24</v>
      </c>
      <c r="G49" s="179"/>
      <c r="H49" s="179"/>
      <c r="I49" s="179">
        <f>'SO01 1.1 Pol'!G8</f>
        <v>0</v>
      </c>
      <c r="J49" s="176" t="str">
        <f>IF(I66=0,"",I49/I66*100)</f>
        <v/>
      </c>
    </row>
    <row r="50" spans="1:10" ht="25.5" customHeight="1" x14ac:dyDescent="0.25">
      <c r="A50" s="166"/>
      <c r="B50" s="171" t="s">
        <v>69</v>
      </c>
      <c r="C50" s="172" t="s">
        <v>70</v>
      </c>
      <c r="D50" s="173"/>
      <c r="E50" s="173"/>
      <c r="F50" s="178" t="s">
        <v>24</v>
      </c>
      <c r="G50" s="179"/>
      <c r="H50" s="179"/>
      <c r="I50" s="179">
        <f>'SO01 1.1 Pol'!G20</f>
        <v>0</v>
      </c>
      <c r="J50" s="176" t="str">
        <f>IF(I66=0,"",I50/I66*100)</f>
        <v/>
      </c>
    </row>
    <row r="51" spans="1:10" ht="25.5" customHeight="1" x14ac:dyDescent="0.25">
      <c r="A51" s="166"/>
      <c r="B51" s="171" t="s">
        <v>71</v>
      </c>
      <c r="C51" s="172" t="s">
        <v>72</v>
      </c>
      <c r="D51" s="173"/>
      <c r="E51" s="173"/>
      <c r="F51" s="178" t="s">
        <v>24</v>
      </c>
      <c r="G51" s="179"/>
      <c r="H51" s="179"/>
      <c r="I51" s="179">
        <f>'SO01 1.1 Pol'!G66</f>
        <v>0</v>
      </c>
      <c r="J51" s="176" t="str">
        <f>IF(I66=0,"",I51/I66*100)</f>
        <v/>
      </c>
    </row>
    <row r="52" spans="1:10" ht="25.5" customHeight="1" x14ac:dyDescent="0.25">
      <c r="A52" s="166"/>
      <c r="B52" s="171" t="s">
        <v>73</v>
      </c>
      <c r="C52" s="172" t="s">
        <v>74</v>
      </c>
      <c r="D52" s="173"/>
      <c r="E52" s="173"/>
      <c r="F52" s="178" t="s">
        <v>24</v>
      </c>
      <c r="G52" s="179"/>
      <c r="H52" s="179"/>
      <c r="I52" s="179">
        <f>'SO01 1.1 Pol'!G70</f>
        <v>0</v>
      </c>
      <c r="J52" s="176" t="str">
        <f>IF(I66=0,"",I52/I66*100)</f>
        <v/>
      </c>
    </row>
    <row r="53" spans="1:10" ht="25.5" customHeight="1" x14ac:dyDescent="0.25">
      <c r="A53" s="166"/>
      <c r="B53" s="171" t="s">
        <v>75</v>
      </c>
      <c r="C53" s="172" t="s">
        <v>76</v>
      </c>
      <c r="D53" s="173"/>
      <c r="E53" s="173"/>
      <c r="F53" s="178" t="s">
        <v>24</v>
      </c>
      <c r="G53" s="179"/>
      <c r="H53" s="179"/>
      <c r="I53" s="179">
        <f>'SO01 1.1 Pol'!G74</f>
        <v>0</v>
      </c>
      <c r="J53" s="176" t="str">
        <f>IF(I66=0,"",I53/I66*100)</f>
        <v/>
      </c>
    </row>
    <row r="54" spans="1:10" ht="25.5" customHeight="1" x14ac:dyDescent="0.25">
      <c r="A54" s="166"/>
      <c r="B54" s="171" t="s">
        <v>77</v>
      </c>
      <c r="C54" s="172" t="s">
        <v>78</v>
      </c>
      <c r="D54" s="173"/>
      <c r="E54" s="173"/>
      <c r="F54" s="178" t="s">
        <v>24</v>
      </c>
      <c r="G54" s="179"/>
      <c r="H54" s="179"/>
      <c r="I54" s="179">
        <f>'SO01 1.1 Pol'!G84</f>
        <v>0</v>
      </c>
      <c r="J54" s="176" t="str">
        <f>IF(I66=0,"",I54/I66*100)</f>
        <v/>
      </c>
    </row>
    <row r="55" spans="1:10" ht="25.5" customHeight="1" x14ac:dyDescent="0.25">
      <c r="A55" s="166"/>
      <c r="B55" s="171" t="s">
        <v>79</v>
      </c>
      <c r="C55" s="172" t="s">
        <v>80</v>
      </c>
      <c r="D55" s="173"/>
      <c r="E55" s="173"/>
      <c r="F55" s="178" t="s">
        <v>25</v>
      </c>
      <c r="G55" s="179"/>
      <c r="H55" s="179"/>
      <c r="I55" s="179">
        <f>'SO01 1.1 Pol'!G87</f>
        <v>0</v>
      </c>
      <c r="J55" s="176" t="str">
        <f>IF(I66=0,"",I55/I66*100)</f>
        <v/>
      </c>
    </row>
    <row r="56" spans="1:10" ht="25.5" customHeight="1" x14ac:dyDescent="0.25">
      <c r="A56" s="166"/>
      <c r="B56" s="171" t="s">
        <v>81</v>
      </c>
      <c r="C56" s="172" t="s">
        <v>82</v>
      </c>
      <c r="D56" s="173"/>
      <c r="E56" s="173"/>
      <c r="F56" s="178" t="s">
        <v>25</v>
      </c>
      <c r="G56" s="179"/>
      <c r="H56" s="179"/>
      <c r="I56" s="179">
        <f>'SO01 1.1 Pol'!G102</f>
        <v>0</v>
      </c>
      <c r="J56" s="176" t="str">
        <f>IF(I66=0,"",I56/I66*100)</f>
        <v/>
      </c>
    </row>
    <row r="57" spans="1:10" ht="25.5" customHeight="1" x14ac:dyDescent="0.25">
      <c r="A57" s="166"/>
      <c r="B57" s="171" t="s">
        <v>83</v>
      </c>
      <c r="C57" s="172" t="s">
        <v>84</v>
      </c>
      <c r="D57" s="173"/>
      <c r="E57" s="173"/>
      <c r="F57" s="178" t="s">
        <v>25</v>
      </c>
      <c r="G57" s="179"/>
      <c r="H57" s="179"/>
      <c r="I57" s="179">
        <f>'SO01 1.1 Pol'!G114</f>
        <v>0</v>
      </c>
      <c r="J57" s="176" t="str">
        <f>IF(I66=0,"",I57/I66*100)</f>
        <v/>
      </c>
    </row>
    <row r="58" spans="1:10" ht="25.5" customHeight="1" x14ac:dyDescent="0.25">
      <c r="A58" s="166"/>
      <c r="B58" s="171" t="s">
        <v>85</v>
      </c>
      <c r="C58" s="172" t="s">
        <v>86</v>
      </c>
      <c r="D58" s="173"/>
      <c r="E58" s="173"/>
      <c r="F58" s="178" t="s">
        <v>25</v>
      </c>
      <c r="G58" s="179"/>
      <c r="H58" s="179"/>
      <c r="I58" s="179">
        <f>'SO01 1.1 Pol'!G140</f>
        <v>0</v>
      </c>
      <c r="J58" s="176" t="str">
        <f>IF(I66=0,"",I58/I66*100)</f>
        <v/>
      </c>
    </row>
    <row r="59" spans="1:10" ht="25.5" customHeight="1" x14ac:dyDescent="0.25">
      <c r="A59" s="166"/>
      <c r="B59" s="171" t="s">
        <v>87</v>
      </c>
      <c r="C59" s="172" t="s">
        <v>88</v>
      </c>
      <c r="D59" s="173"/>
      <c r="E59" s="173"/>
      <c r="F59" s="178" t="s">
        <v>25</v>
      </c>
      <c r="G59" s="179"/>
      <c r="H59" s="179"/>
      <c r="I59" s="179">
        <f>'SO01 1.1 Pol'!G156</f>
        <v>0</v>
      </c>
      <c r="J59" s="176" t="str">
        <f>IF(I66=0,"",I59/I66*100)</f>
        <v/>
      </c>
    </row>
    <row r="60" spans="1:10" ht="25.5" customHeight="1" x14ac:dyDescent="0.25">
      <c r="A60" s="166"/>
      <c r="B60" s="171" t="s">
        <v>89</v>
      </c>
      <c r="C60" s="172" t="s">
        <v>90</v>
      </c>
      <c r="D60" s="173"/>
      <c r="E60" s="173"/>
      <c r="F60" s="178" t="s">
        <v>25</v>
      </c>
      <c r="G60" s="179"/>
      <c r="H60" s="179"/>
      <c r="I60" s="179">
        <f>'SO01 1.1 Pol'!G173</f>
        <v>0</v>
      </c>
      <c r="J60" s="176" t="str">
        <f>IF(I66=0,"",I60/I66*100)</f>
        <v/>
      </c>
    </row>
    <row r="61" spans="1:10" ht="25.5" customHeight="1" x14ac:dyDescent="0.25">
      <c r="A61" s="166"/>
      <c r="B61" s="171" t="s">
        <v>91</v>
      </c>
      <c r="C61" s="172" t="s">
        <v>92</v>
      </c>
      <c r="D61" s="173"/>
      <c r="E61" s="173"/>
      <c r="F61" s="178" t="s">
        <v>25</v>
      </c>
      <c r="G61" s="179"/>
      <c r="H61" s="179"/>
      <c r="I61" s="179">
        <f>'SO01 1.1 Pol'!G191</f>
        <v>0</v>
      </c>
      <c r="J61" s="176" t="str">
        <f>IF(I66=0,"",I61/I66*100)</f>
        <v/>
      </c>
    </row>
    <row r="62" spans="1:10" ht="25.5" customHeight="1" x14ac:dyDescent="0.25">
      <c r="A62" s="166"/>
      <c r="B62" s="171" t="s">
        <v>93</v>
      </c>
      <c r="C62" s="172" t="s">
        <v>94</v>
      </c>
      <c r="D62" s="173"/>
      <c r="E62" s="173"/>
      <c r="F62" s="178" t="s">
        <v>25</v>
      </c>
      <c r="G62" s="179"/>
      <c r="H62" s="179"/>
      <c r="I62" s="179">
        <f>'SO01 1.1 Pol'!G209</f>
        <v>0</v>
      </c>
      <c r="J62" s="176" t="str">
        <f>IF(I66=0,"",I62/I66*100)</f>
        <v/>
      </c>
    </row>
    <row r="63" spans="1:10" ht="25.5" customHeight="1" x14ac:dyDescent="0.25">
      <c r="A63" s="166"/>
      <c r="B63" s="171" t="s">
        <v>95</v>
      </c>
      <c r="C63" s="172" t="s">
        <v>96</v>
      </c>
      <c r="D63" s="173"/>
      <c r="E63" s="173"/>
      <c r="F63" s="178" t="s">
        <v>25</v>
      </c>
      <c r="G63" s="179"/>
      <c r="H63" s="179"/>
      <c r="I63" s="179">
        <f>'SO01 1.1 Pol'!G219</f>
        <v>0</v>
      </c>
      <c r="J63" s="176" t="str">
        <f>IF(I66=0,"",I63/I66*100)</f>
        <v/>
      </c>
    </row>
    <row r="64" spans="1:10" ht="25.5" customHeight="1" x14ac:dyDescent="0.25">
      <c r="A64" s="166"/>
      <c r="B64" s="171" t="s">
        <v>97</v>
      </c>
      <c r="C64" s="172" t="s">
        <v>98</v>
      </c>
      <c r="D64" s="173"/>
      <c r="E64" s="173"/>
      <c r="F64" s="178" t="s">
        <v>26</v>
      </c>
      <c r="G64" s="179"/>
      <c r="H64" s="179"/>
      <c r="I64" s="179">
        <f>'SO01 1.1 Pol'!G224</f>
        <v>0</v>
      </c>
      <c r="J64" s="176" t="str">
        <f>IF(I66=0,"",I64/I66*100)</f>
        <v/>
      </c>
    </row>
    <row r="65" spans="1:10" ht="25.5" customHeight="1" x14ac:dyDescent="0.25">
      <c r="A65" s="166"/>
      <c r="B65" s="171" t="s">
        <v>99</v>
      </c>
      <c r="C65" s="172" t="s">
        <v>100</v>
      </c>
      <c r="D65" s="173"/>
      <c r="E65" s="173"/>
      <c r="F65" s="178" t="s">
        <v>101</v>
      </c>
      <c r="G65" s="179"/>
      <c r="H65" s="179"/>
      <c r="I65" s="179">
        <f>'SO01 1.1 Pol'!G227</f>
        <v>0</v>
      </c>
      <c r="J65" s="176" t="str">
        <f>IF(I66=0,"",I65/I66*100)</f>
        <v/>
      </c>
    </row>
    <row r="66" spans="1:10" ht="25.5" customHeight="1" x14ac:dyDescent="0.25">
      <c r="A66" s="167"/>
      <c r="B66" s="174" t="s">
        <v>1</v>
      </c>
      <c r="C66" s="174"/>
      <c r="D66" s="175"/>
      <c r="E66" s="175"/>
      <c r="F66" s="180"/>
      <c r="G66" s="181"/>
      <c r="H66" s="181"/>
      <c r="I66" s="181">
        <f>SUM(I49:I65)</f>
        <v>0</v>
      </c>
      <c r="J66" s="177">
        <f>SUM(J49:J65)</f>
        <v>0</v>
      </c>
    </row>
    <row r="67" spans="1:10" x14ac:dyDescent="0.25">
      <c r="F67" s="122"/>
      <c r="G67" s="122"/>
      <c r="H67" s="122"/>
      <c r="I67" s="122"/>
      <c r="J67" s="123"/>
    </row>
    <row r="68" spans="1:10" x14ac:dyDescent="0.25">
      <c r="F68" s="122"/>
      <c r="G68" s="122"/>
      <c r="H68" s="122"/>
      <c r="I68" s="122"/>
      <c r="J68" s="123"/>
    </row>
    <row r="69" spans="1:10" x14ac:dyDescent="0.25">
      <c r="F69" s="122"/>
      <c r="G69" s="122"/>
      <c r="H69" s="122"/>
      <c r="I69" s="122"/>
      <c r="J69" s="123"/>
    </row>
  </sheetData>
  <sheetProtection algorithmName="SHA-512" hashValue="pLJ6DVh3V5I+5IHLnlJkqnVrW/LEkYTgRD4OB/k1Cxs6oqFNGcxUFI3tN3eY4KMHiGO01SRiP0gw9qJc4sMdqg==" saltValue="j4fz15ZgyL8rGCBxFOJHQ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89" t="s">
        <v>6</v>
      </c>
      <c r="B1" s="89"/>
      <c r="C1" s="90"/>
      <c r="D1" s="89"/>
      <c r="E1" s="89"/>
      <c r="F1" s="89"/>
      <c r="G1" s="89"/>
    </row>
    <row r="2" spans="1:7" ht="24.9" customHeight="1" x14ac:dyDescent="0.25">
      <c r="A2" s="65" t="s">
        <v>7</v>
      </c>
      <c r="B2" s="64"/>
      <c r="C2" s="91"/>
      <c r="D2" s="91"/>
      <c r="E2" s="91"/>
      <c r="F2" s="91"/>
      <c r="G2" s="92"/>
    </row>
    <row r="3" spans="1:7" ht="24.9" customHeight="1" x14ac:dyDescent="0.25">
      <c r="A3" s="65" t="s">
        <v>8</v>
      </c>
      <c r="B3" s="64"/>
      <c r="C3" s="91"/>
      <c r="D3" s="91"/>
      <c r="E3" s="91"/>
      <c r="F3" s="91"/>
      <c r="G3" s="92"/>
    </row>
    <row r="4" spans="1:7" ht="24.9" customHeight="1" x14ac:dyDescent="0.25">
      <c r="A4" s="65" t="s">
        <v>9</v>
      </c>
      <c r="B4" s="64"/>
      <c r="C4" s="91"/>
      <c r="D4" s="91"/>
      <c r="E4" s="91"/>
      <c r="F4" s="91"/>
      <c r="G4" s="92"/>
    </row>
    <row r="5" spans="1:7" x14ac:dyDescent="0.25">
      <c r="B5" s="4"/>
      <c r="C5" s="5"/>
      <c r="D5" s="6"/>
    </row>
  </sheetData>
  <sheetProtection algorithmName="SHA-512" hashValue="E/3VhZninkN+YaQZr/bn33RU2M5EEiwDiRgnDcIEONyUsblNf/l4xIk4/IwZalQIFk6lnmPzTBGvsJ55itu9vw==" saltValue="xwoLmL71YW4R99rj60Smz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E21EE-64F7-4F39-AF61-FD6DBDBB4589}">
  <sheetPr>
    <outlinePr summaryBelow="0"/>
  </sheetPr>
  <dimension ref="A1:BH5000"/>
  <sheetViews>
    <sheetView tabSelected="1" workbookViewId="0">
      <pane ySplit="7" topLeftCell="A216" activePane="bottomLeft" state="frozen"/>
      <selection pane="bottomLeft" activeCell="R1" sqref="R1:Y1048576"/>
    </sheetView>
  </sheetViews>
  <sheetFormatPr defaultRowHeight="13.2" outlineLevelRow="1" x14ac:dyDescent="0.25"/>
  <cols>
    <col min="1" max="1" width="3.44140625" customWidth="1"/>
    <col min="2" max="2" width="12.6640625" style="121" customWidth="1"/>
    <col min="3" max="3" width="63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83" t="s">
        <v>104</v>
      </c>
      <c r="B1" s="183"/>
      <c r="C1" s="183"/>
      <c r="D1" s="183"/>
      <c r="E1" s="183"/>
      <c r="F1" s="183"/>
      <c r="G1" s="183"/>
      <c r="AG1" t="s">
        <v>105</v>
      </c>
    </row>
    <row r="2" spans="1:60" ht="25.05" customHeight="1" x14ac:dyDescent="0.25">
      <c r="A2" s="65" t="s">
        <v>7</v>
      </c>
      <c r="B2" s="64" t="s">
        <v>49</v>
      </c>
      <c r="C2" s="186" t="s">
        <v>50</v>
      </c>
      <c r="D2" s="184"/>
      <c r="E2" s="184"/>
      <c r="F2" s="184"/>
      <c r="G2" s="185"/>
      <c r="AG2" t="s">
        <v>106</v>
      </c>
    </row>
    <row r="3" spans="1:60" ht="25.05" customHeight="1" x14ac:dyDescent="0.25">
      <c r="A3" s="65" t="s">
        <v>8</v>
      </c>
      <c r="B3" s="64" t="s">
        <v>45</v>
      </c>
      <c r="C3" s="186" t="s">
        <v>46</v>
      </c>
      <c r="D3" s="184"/>
      <c r="E3" s="184"/>
      <c r="F3" s="184"/>
      <c r="G3" s="185"/>
      <c r="AC3" s="121" t="s">
        <v>106</v>
      </c>
      <c r="AG3" t="s">
        <v>107</v>
      </c>
    </row>
    <row r="4" spans="1:60" ht="25.05" customHeight="1" x14ac:dyDescent="0.25">
      <c r="A4" s="187" t="s">
        <v>9</v>
      </c>
      <c r="B4" s="188" t="s">
        <v>43</v>
      </c>
      <c r="C4" s="189" t="s">
        <v>44</v>
      </c>
      <c r="D4" s="190"/>
      <c r="E4" s="190"/>
      <c r="F4" s="190"/>
      <c r="G4" s="191"/>
      <c r="AG4" t="s">
        <v>108</v>
      </c>
    </row>
    <row r="5" spans="1:60" x14ac:dyDescent="0.25">
      <c r="D5" s="10"/>
    </row>
    <row r="6" spans="1:60" ht="39.6" x14ac:dyDescent="0.25">
      <c r="A6" s="193" t="s">
        <v>109</v>
      </c>
      <c r="B6" s="195" t="s">
        <v>110</v>
      </c>
      <c r="C6" s="195" t="s">
        <v>111</v>
      </c>
      <c r="D6" s="194" t="s">
        <v>112</v>
      </c>
      <c r="E6" s="193" t="s">
        <v>113</v>
      </c>
      <c r="F6" s="192" t="s">
        <v>114</v>
      </c>
      <c r="G6" s="193" t="s">
        <v>29</v>
      </c>
      <c r="H6" s="196" t="s">
        <v>30</v>
      </c>
      <c r="I6" s="196" t="s">
        <v>115</v>
      </c>
      <c r="J6" s="196" t="s">
        <v>31</v>
      </c>
      <c r="K6" s="196" t="s">
        <v>116</v>
      </c>
      <c r="L6" s="196" t="s">
        <v>117</v>
      </c>
      <c r="M6" s="196" t="s">
        <v>118</v>
      </c>
      <c r="N6" s="196" t="s">
        <v>119</v>
      </c>
      <c r="O6" s="196" t="s">
        <v>120</v>
      </c>
      <c r="P6" s="196" t="s">
        <v>121</v>
      </c>
      <c r="Q6" s="196" t="s">
        <v>122</v>
      </c>
      <c r="R6" s="196" t="s">
        <v>123</v>
      </c>
      <c r="S6" s="196" t="s">
        <v>124</v>
      </c>
      <c r="T6" s="196" t="s">
        <v>125</v>
      </c>
      <c r="U6" s="196" t="s">
        <v>126</v>
      </c>
      <c r="V6" s="196" t="s">
        <v>127</v>
      </c>
      <c r="W6" s="196" t="s">
        <v>128</v>
      </c>
      <c r="X6" s="196" t="s">
        <v>129</v>
      </c>
    </row>
    <row r="7" spans="1:60" hidden="1" x14ac:dyDescent="0.25">
      <c r="A7" s="3"/>
      <c r="B7" s="4"/>
      <c r="C7" s="4"/>
      <c r="D7" s="6"/>
      <c r="E7" s="198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</row>
    <row r="8" spans="1:60" x14ac:dyDescent="0.25">
      <c r="A8" s="212" t="s">
        <v>130</v>
      </c>
      <c r="B8" s="213" t="s">
        <v>67</v>
      </c>
      <c r="C8" s="239" t="s">
        <v>68</v>
      </c>
      <c r="D8" s="214"/>
      <c r="E8" s="215"/>
      <c r="F8" s="216"/>
      <c r="G8" s="216">
        <f>SUMIF(AG9:AG19,"&lt;&gt;NOR",G9:G19)</f>
        <v>0</v>
      </c>
      <c r="H8" s="216"/>
      <c r="I8" s="216">
        <f>SUM(I9:I19)</f>
        <v>0</v>
      </c>
      <c r="J8" s="216"/>
      <c r="K8" s="216">
        <f>SUM(K9:K19)</f>
        <v>0</v>
      </c>
      <c r="L8" s="216"/>
      <c r="M8" s="216">
        <f>SUM(M9:M19)</f>
        <v>0</v>
      </c>
      <c r="N8" s="216"/>
      <c r="O8" s="216">
        <f>SUM(O9:O19)</f>
        <v>1.27</v>
      </c>
      <c r="P8" s="216"/>
      <c r="Q8" s="216">
        <f>SUM(Q9:Q19)</f>
        <v>0</v>
      </c>
      <c r="R8" s="216"/>
      <c r="S8" s="216"/>
      <c r="T8" s="217"/>
      <c r="U8" s="211"/>
      <c r="V8" s="211">
        <f>SUM(V9:V19)</f>
        <v>18.14</v>
      </c>
      <c r="W8" s="211"/>
      <c r="X8" s="211"/>
      <c r="AG8" t="s">
        <v>131</v>
      </c>
    </row>
    <row r="9" spans="1:60" outlineLevel="1" x14ac:dyDescent="0.25">
      <c r="A9" s="225">
        <v>1</v>
      </c>
      <c r="B9" s="226" t="s">
        <v>132</v>
      </c>
      <c r="C9" s="240" t="s">
        <v>133</v>
      </c>
      <c r="D9" s="227" t="s">
        <v>134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15</v>
      </c>
      <c r="M9" s="230">
        <f>G9*(1+L9/100)</f>
        <v>0</v>
      </c>
      <c r="N9" s="230">
        <v>2.1409999999999998E-2</v>
      </c>
      <c r="O9" s="230">
        <f>ROUND(E9*N9,2)</f>
        <v>0.02</v>
      </c>
      <c r="P9" s="230">
        <v>0</v>
      </c>
      <c r="Q9" s="230">
        <f>ROUND(E9*P9,2)</f>
        <v>0</v>
      </c>
      <c r="R9" s="230" t="s">
        <v>135</v>
      </c>
      <c r="S9" s="230" t="s">
        <v>136</v>
      </c>
      <c r="T9" s="231" t="s">
        <v>137</v>
      </c>
      <c r="U9" s="203">
        <v>0.24199999999999999</v>
      </c>
      <c r="V9" s="203">
        <f>ROUND(E9*U9,2)</f>
        <v>0.24</v>
      </c>
      <c r="W9" s="203"/>
      <c r="X9" s="203" t="s">
        <v>138</v>
      </c>
      <c r="Y9" s="197"/>
      <c r="Z9" s="197"/>
      <c r="AA9" s="197"/>
      <c r="AB9" s="197"/>
      <c r="AC9" s="197"/>
      <c r="AD9" s="197"/>
      <c r="AE9" s="197"/>
      <c r="AF9" s="197"/>
      <c r="AG9" s="197" t="s">
        <v>139</v>
      </c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</row>
    <row r="10" spans="1:60" ht="30.6" outlineLevel="1" x14ac:dyDescent="0.25">
      <c r="A10" s="218">
        <v>2</v>
      </c>
      <c r="B10" s="219" t="s">
        <v>140</v>
      </c>
      <c r="C10" s="241" t="s">
        <v>141</v>
      </c>
      <c r="D10" s="220" t="s">
        <v>142</v>
      </c>
      <c r="E10" s="221">
        <v>8.2680000000000007</v>
      </c>
      <c r="F10" s="222"/>
      <c r="G10" s="223">
        <f>ROUND(E10*F10,2)</f>
        <v>0</v>
      </c>
      <c r="H10" s="222"/>
      <c r="I10" s="223">
        <f>ROUND(E10*H10,2)</f>
        <v>0</v>
      </c>
      <c r="J10" s="222"/>
      <c r="K10" s="223">
        <f>ROUND(E10*J10,2)</f>
        <v>0</v>
      </c>
      <c r="L10" s="223">
        <v>15</v>
      </c>
      <c r="M10" s="223">
        <f>G10*(1+L10/100)</f>
        <v>0</v>
      </c>
      <c r="N10" s="223">
        <v>2.383E-2</v>
      </c>
      <c r="O10" s="223">
        <f>ROUND(E10*N10,2)</f>
        <v>0.2</v>
      </c>
      <c r="P10" s="223">
        <v>0</v>
      </c>
      <c r="Q10" s="223">
        <f>ROUND(E10*P10,2)</f>
        <v>0</v>
      </c>
      <c r="R10" s="223" t="s">
        <v>135</v>
      </c>
      <c r="S10" s="223" t="s">
        <v>136</v>
      </c>
      <c r="T10" s="224" t="s">
        <v>137</v>
      </c>
      <c r="U10" s="203">
        <v>1.194</v>
      </c>
      <c r="V10" s="203">
        <f>ROUND(E10*U10,2)</f>
        <v>9.8699999999999992</v>
      </c>
      <c r="W10" s="203"/>
      <c r="X10" s="203" t="s">
        <v>138</v>
      </c>
      <c r="Y10" s="197"/>
      <c r="Z10" s="197"/>
      <c r="AA10" s="197"/>
      <c r="AB10" s="197"/>
      <c r="AC10" s="197"/>
      <c r="AD10" s="197"/>
      <c r="AE10" s="197"/>
      <c r="AF10" s="197"/>
      <c r="AG10" s="197" t="s">
        <v>139</v>
      </c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</row>
    <row r="11" spans="1:60" outlineLevel="1" x14ac:dyDescent="0.25">
      <c r="A11" s="200"/>
      <c r="B11" s="201"/>
      <c r="C11" s="242" t="s">
        <v>143</v>
      </c>
      <c r="D11" s="233"/>
      <c r="E11" s="233"/>
      <c r="F11" s="233"/>
      <c r="G11" s="23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197"/>
      <c r="Z11" s="197"/>
      <c r="AA11" s="197"/>
      <c r="AB11" s="197"/>
      <c r="AC11" s="197"/>
      <c r="AD11" s="197"/>
      <c r="AE11" s="197"/>
      <c r="AF11" s="197"/>
      <c r="AG11" s="197" t="s">
        <v>144</v>
      </c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232" t="str">
        <f>C11</f>
        <v>zřízení nosné konstrukce příčky, vložení tepelné izolace tl. do 5 cm, montáž desek, tmelení spár Q2 a úprava rohů. Včetně dodávek materiálu.</v>
      </c>
      <c r="BB11" s="197"/>
      <c r="BC11" s="197"/>
      <c r="BD11" s="197"/>
      <c r="BE11" s="197"/>
      <c r="BF11" s="197"/>
      <c r="BG11" s="197"/>
      <c r="BH11" s="197"/>
    </row>
    <row r="12" spans="1:60" outlineLevel="1" x14ac:dyDescent="0.25">
      <c r="A12" s="200"/>
      <c r="B12" s="201"/>
      <c r="C12" s="243" t="s">
        <v>145</v>
      </c>
      <c r="D12" s="209"/>
      <c r="E12" s="210">
        <v>8.2680000000000007</v>
      </c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197"/>
      <c r="Z12" s="197"/>
      <c r="AA12" s="197"/>
      <c r="AB12" s="197"/>
      <c r="AC12" s="197"/>
      <c r="AD12" s="197"/>
      <c r="AE12" s="197"/>
      <c r="AF12" s="197"/>
      <c r="AG12" s="197" t="s">
        <v>146</v>
      </c>
      <c r="AH12" s="197">
        <v>0</v>
      </c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  <c r="BG12" s="197"/>
      <c r="BH12" s="197"/>
    </row>
    <row r="13" spans="1:60" outlineLevel="1" x14ac:dyDescent="0.25">
      <c r="A13" s="218">
        <v>3</v>
      </c>
      <c r="B13" s="219" t="s">
        <v>147</v>
      </c>
      <c r="C13" s="241" t="s">
        <v>148</v>
      </c>
      <c r="D13" s="220" t="s">
        <v>142</v>
      </c>
      <c r="E13" s="221">
        <v>3.375</v>
      </c>
      <c r="F13" s="222"/>
      <c r="G13" s="223">
        <f>ROUND(E13*F13,2)</f>
        <v>0</v>
      </c>
      <c r="H13" s="222"/>
      <c r="I13" s="223">
        <f>ROUND(E13*H13,2)</f>
        <v>0</v>
      </c>
      <c r="J13" s="222"/>
      <c r="K13" s="223">
        <f>ROUND(E13*J13,2)</f>
        <v>0</v>
      </c>
      <c r="L13" s="223">
        <v>15</v>
      </c>
      <c r="M13" s="223">
        <f>G13*(1+L13/100)</f>
        <v>0</v>
      </c>
      <c r="N13" s="223">
        <v>4.6460000000000001E-2</v>
      </c>
      <c r="O13" s="223">
        <f>ROUND(E13*N13,2)</f>
        <v>0.16</v>
      </c>
      <c r="P13" s="223">
        <v>0</v>
      </c>
      <c r="Q13" s="223">
        <f>ROUND(E13*P13,2)</f>
        <v>0</v>
      </c>
      <c r="R13" s="223" t="s">
        <v>135</v>
      </c>
      <c r="S13" s="223" t="s">
        <v>136</v>
      </c>
      <c r="T13" s="224" t="s">
        <v>137</v>
      </c>
      <c r="U13" s="203">
        <v>0.51744999999999997</v>
      </c>
      <c r="V13" s="203">
        <f>ROUND(E13*U13,2)</f>
        <v>1.75</v>
      </c>
      <c r="W13" s="203"/>
      <c r="X13" s="203" t="s">
        <v>138</v>
      </c>
      <c r="Y13" s="197"/>
      <c r="Z13" s="197"/>
      <c r="AA13" s="197"/>
      <c r="AB13" s="197"/>
      <c r="AC13" s="197"/>
      <c r="AD13" s="197"/>
      <c r="AE13" s="197"/>
      <c r="AF13" s="197"/>
      <c r="AG13" s="197" t="s">
        <v>139</v>
      </c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</row>
    <row r="14" spans="1:60" outlineLevel="1" x14ac:dyDescent="0.25">
      <c r="A14" s="200"/>
      <c r="B14" s="201"/>
      <c r="C14" s="242" t="s">
        <v>149</v>
      </c>
      <c r="D14" s="233"/>
      <c r="E14" s="233"/>
      <c r="F14" s="233"/>
      <c r="G14" s="23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197"/>
      <c r="Z14" s="197"/>
      <c r="AA14" s="197"/>
      <c r="AB14" s="197"/>
      <c r="AC14" s="197"/>
      <c r="AD14" s="197"/>
      <c r="AE14" s="197"/>
      <c r="AF14" s="197"/>
      <c r="AG14" s="197" t="s">
        <v>144</v>
      </c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</row>
    <row r="15" spans="1:60" outlineLevel="1" x14ac:dyDescent="0.25">
      <c r="A15" s="200"/>
      <c r="B15" s="201"/>
      <c r="C15" s="243" t="s">
        <v>150</v>
      </c>
      <c r="D15" s="209"/>
      <c r="E15" s="210">
        <v>3.9750000000000001</v>
      </c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197"/>
      <c r="Z15" s="197"/>
      <c r="AA15" s="197"/>
      <c r="AB15" s="197"/>
      <c r="AC15" s="197"/>
      <c r="AD15" s="197"/>
      <c r="AE15" s="197"/>
      <c r="AF15" s="197"/>
      <c r="AG15" s="197" t="s">
        <v>146</v>
      </c>
      <c r="AH15" s="197">
        <v>0</v>
      </c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</row>
    <row r="16" spans="1:60" outlineLevel="1" x14ac:dyDescent="0.25">
      <c r="A16" s="200"/>
      <c r="B16" s="201"/>
      <c r="C16" s="243" t="s">
        <v>151</v>
      </c>
      <c r="D16" s="209"/>
      <c r="E16" s="210">
        <v>-0.6</v>
      </c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197"/>
      <c r="Z16" s="197"/>
      <c r="AA16" s="197"/>
      <c r="AB16" s="197"/>
      <c r="AC16" s="197"/>
      <c r="AD16" s="197"/>
      <c r="AE16" s="197"/>
      <c r="AF16" s="197"/>
      <c r="AG16" s="197" t="s">
        <v>146</v>
      </c>
      <c r="AH16" s="197">
        <v>0</v>
      </c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</row>
    <row r="17" spans="1:60" outlineLevel="1" x14ac:dyDescent="0.25">
      <c r="A17" s="218">
        <v>4</v>
      </c>
      <c r="B17" s="219" t="s">
        <v>152</v>
      </c>
      <c r="C17" s="241" t="s">
        <v>153</v>
      </c>
      <c r="D17" s="220" t="s">
        <v>142</v>
      </c>
      <c r="E17" s="221">
        <v>11.872</v>
      </c>
      <c r="F17" s="222"/>
      <c r="G17" s="223">
        <f>ROUND(E17*F17,2)</f>
        <v>0</v>
      </c>
      <c r="H17" s="222"/>
      <c r="I17" s="223">
        <f>ROUND(E17*H17,2)</f>
        <v>0</v>
      </c>
      <c r="J17" s="222"/>
      <c r="K17" s="223">
        <f>ROUND(E17*J17,2)</f>
        <v>0</v>
      </c>
      <c r="L17" s="223">
        <v>15</v>
      </c>
      <c r="M17" s="223">
        <f>G17*(1+L17/100)</f>
        <v>0</v>
      </c>
      <c r="N17" s="223">
        <v>7.4709999999999999E-2</v>
      </c>
      <c r="O17" s="223">
        <f>ROUND(E17*N17,2)</f>
        <v>0.89</v>
      </c>
      <c r="P17" s="223">
        <v>0</v>
      </c>
      <c r="Q17" s="223">
        <f>ROUND(E17*P17,2)</f>
        <v>0</v>
      </c>
      <c r="R17" s="223" t="s">
        <v>135</v>
      </c>
      <c r="S17" s="223" t="s">
        <v>136</v>
      </c>
      <c r="T17" s="224" t="s">
        <v>137</v>
      </c>
      <c r="U17" s="203">
        <v>0.52915000000000001</v>
      </c>
      <c r="V17" s="203">
        <f>ROUND(E17*U17,2)</f>
        <v>6.28</v>
      </c>
      <c r="W17" s="203"/>
      <c r="X17" s="203" t="s">
        <v>138</v>
      </c>
      <c r="Y17" s="197"/>
      <c r="Z17" s="197"/>
      <c r="AA17" s="197"/>
      <c r="AB17" s="197"/>
      <c r="AC17" s="197"/>
      <c r="AD17" s="197"/>
      <c r="AE17" s="197"/>
      <c r="AF17" s="197"/>
      <c r="AG17" s="197" t="s">
        <v>139</v>
      </c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</row>
    <row r="18" spans="1:60" outlineLevel="1" x14ac:dyDescent="0.25">
      <c r="A18" s="200"/>
      <c r="B18" s="201"/>
      <c r="C18" s="242" t="s">
        <v>149</v>
      </c>
      <c r="D18" s="233"/>
      <c r="E18" s="233"/>
      <c r="F18" s="233"/>
      <c r="G18" s="23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197"/>
      <c r="Z18" s="197"/>
      <c r="AA18" s="197"/>
      <c r="AB18" s="197"/>
      <c r="AC18" s="197"/>
      <c r="AD18" s="197"/>
      <c r="AE18" s="197"/>
      <c r="AF18" s="197"/>
      <c r="AG18" s="197" t="s">
        <v>144</v>
      </c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</row>
    <row r="19" spans="1:60" outlineLevel="1" x14ac:dyDescent="0.25">
      <c r="A19" s="200"/>
      <c r="B19" s="201"/>
      <c r="C19" s="243" t="s">
        <v>154</v>
      </c>
      <c r="D19" s="209"/>
      <c r="E19" s="210">
        <v>11.872</v>
      </c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197"/>
      <c r="Z19" s="197"/>
      <c r="AA19" s="197"/>
      <c r="AB19" s="197"/>
      <c r="AC19" s="197"/>
      <c r="AD19" s="197"/>
      <c r="AE19" s="197"/>
      <c r="AF19" s="197"/>
      <c r="AG19" s="197" t="s">
        <v>146</v>
      </c>
      <c r="AH19" s="197">
        <v>0</v>
      </c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</row>
    <row r="20" spans="1:60" x14ac:dyDescent="0.25">
      <c r="A20" s="212" t="s">
        <v>130</v>
      </c>
      <c r="B20" s="213" t="s">
        <v>69</v>
      </c>
      <c r="C20" s="239" t="s">
        <v>70</v>
      </c>
      <c r="D20" s="214"/>
      <c r="E20" s="215"/>
      <c r="F20" s="216"/>
      <c r="G20" s="216">
        <f>SUMIF(AG21:AG65,"&lt;&gt;NOR",G21:G65)</f>
        <v>0</v>
      </c>
      <c r="H20" s="216"/>
      <c r="I20" s="216">
        <f>SUM(I21:I65)</f>
        <v>0</v>
      </c>
      <c r="J20" s="216"/>
      <c r="K20" s="216">
        <f>SUM(K21:K65)</f>
        <v>0</v>
      </c>
      <c r="L20" s="216"/>
      <c r="M20" s="216">
        <f>SUM(M21:M65)</f>
        <v>0</v>
      </c>
      <c r="N20" s="216"/>
      <c r="O20" s="216">
        <f>SUM(O21:O65)</f>
        <v>1.2400000000000002</v>
      </c>
      <c r="P20" s="216"/>
      <c r="Q20" s="216">
        <f>SUM(Q21:Q65)</f>
        <v>0</v>
      </c>
      <c r="R20" s="216"/>
      <c r="S20" s="216"/>
      <c r="T20" s="217"/>
      <c r="U20" s="211"/>
      <c r="V20" s="211">
        <f>SUM(V21:V65)</f>
        <v>120.10000000000001</v>
      </c>
      <c r="W20" s="211"/>
      <c r="X20" s="211"/>
      <c r="AG20" t="s">
        <v>131</v>
      </c>
    </row>
    <row r="21" spans="1:60" outlineLevel="1" x14ac:dyDescent="0.25">
      <c r="A21" s="218">
        <v>5</v>
      </c>
      <c r="B21" s="219" t="s">
        <v>155</v>
      </c>
      <c r="C21" s="241" t="s">
        <v>156</v>
      </c>
      <c r="D21" s="220" t="s">
        <v>142</v>
      </c>
      <c r="E21" s="221">
        <v>169.59450000000001</v>
      </c>
      <c r="F21" s="222"/>
      <c r="G21" s="223">
        <f>ROUND(E21*F21,2)</f>
        <v>0</v>
      </c>
      <c r="H21" s="222"/>
      <c r="I21" s="223">
        <f>ROUND(E21*H21,2)</f>
        <v>0</v>
      </c>
      <c r="J21" s="222"/>
      <c r="K21" s="223">
        <f>ROUND(E21*J21,2)</f>
        <v>0</v>
      </c>
      <c r="L21" s="223">
        <v>15</v>
      </c>
      <c r="M21" s="223">
        <f>G21*(1+L21/100)</f>
        <v>0</v>
      </c>
      <c r="N21" s="223">
        <v>3.6999999999999999E-4</v>
      </c>
      <c r="O21" s="223">
        <f>ROUND(E21*N21,2)</f>
        <v>0.06</v>
      </c>
      <c r="P21" s="223">
        <v>0</v>
      </c>
      <c r="Q21" s="223">
        <f>ROUND(E21*P21,2)</f>
        <v>0</v>
      </c>
      <c r="R21" s="223" t="s">
        <v>135</v>
      </c>
      <c r="S21" s="223" t="s">
        <v>136</v>
      </c>
      <c r="T21" s="224" t="s">
        <v>157</v>
      </c>
      <c r="U21" s="203">
        <v>7.0000000000000007E-2</v>
      </c>
      <c r="V21" s="203">
        <f>ROUND(E21*U21,2)</f>
        <v>11.87</v>
      </c>
      <c r="W21" s="203"/>
      <c r="X21" s="203" t="s">
        <v>138</v>
      </c>
      <c r="Y21" s="197"/>
      <c r="Z21" s="197"/>
      <c r="AA21" s="197"/>
      <c r="AB21" s="197"/>
      <c r="AC21" s="197"/>
      <c r="AD21" s="197"/>
      <c r="AE21" s="197"/>
      <c r="AF21" s="197"/>
      <c r="AG21" s="197" t="s">
        <v>139</v>
      </c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</row>
    <row r="22" spans="1:60" outlineLevel="1" x14ac:dyDescent="0.25">
      <c r="A22" s="200"/>
      <c r="B22" s="201"/>
      <c r="C22" s="242" t="s">
        <v>158</v>
      </c>
      <c r="D22" s="233"/>
      <c r="E22" s="233"/>
      <c r="F22" s="233"/>
      <c r="G22" s="23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197"/>
      <c r="Z22" s="197"/>
      <c r="AA22" s="197"/>
      <c r="AB22" s="197"/>
      <c r="AC22" s="197"/>
      <c r="AD22" s="197"/>
      <c r="AE22" s="197"/>
      <c r="AF22" s="197"/>
      <c r="AG22" s="197" t="s">
        <v>144</v>
      </c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</row>
    <row r="23" spans="1:60" outlineLevel="1" x14ac:dyDescent="0.25">
      <c r="A23" s="200"/>
      <c r="B23" s="201"/>
      <c r="C23" s="243" t="s">
        <v>159</v>
      </c>
      <c r="D23" s="209"/>
      <c r="E23" s="210">
        <v>30.448499999999999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197"/>
      <c r="Z23" s="197"/>
      <c r="AA23" s="197"/>
      <c r="AB23" s="197"/>
      <c r="AC23" s="197"/>
      <c r="AD23" s="197"/>
      <c r="AE23" s="197"/>
      <c r="AF23" s="197"/>
      <c r="AG23" s="197" t="s">
        <v>146</v>
      </c>
      <c r="AH23" s="197">
        <v>0</v>
      </c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</row>
    <row r="24" spans="1:60" outlineLevel="1" x14ac:dyDescent="0.25">
      <c r="A24" s="200"/>
      <c r="B24" s="201"/>
      <c r="C24" s="243" t="s">
        <v>160</v>
      </c>
      <c r="D24" s="209"/>
      <c r="E24" s="210">
        <v>6.77</v>
      </c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197"/>
      <c r="Z24" s="197"/>
      <c r="AA24" s="197"/>
      <c r="AB24" s="197"/>
      <c r="AC24" s="197"/>
      <c r="AD24" s="197"/>
      <c r="AE24" s="197"/>
      <c r="AF24" s="197"/>
      <c r="AG24" s="197" t="s">
        <v>146</v>
      </c>
      <c r="AH24" s="197">
        <v>0</v>
      </c>
      <c r="AI24" s="197"/>
      <c r="AJ24" s="197"/>
      <c r="AK24" s="197"/>
      <c r="AL24" s="197"/>
      <c r="AM24" s="197"/>
      <c r="AN24" s="197"/>
      <c r="AO24" s="197"/>
      <c r="AP24" s="197"/>
      <c r="AQ24" s="197"/>
      <c r="AR24" s="197"/>
      <c r="AS24" s="197"/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</row>
    <row r="25" spans="1:60" outlineLevel="1" x14ac:dyDescent="0.25">
      <c r="A25" s="200"/>
      <c r="B25" s="201"/>
      <c r="C25" s="243" t="s">
        <v>161</v>
      </c>
      <c r="D25" s="209"/>
      <c r="E25" s="210">
        <v>-7.2</v>
      </c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197"/>
      <c r="Z25" s="197"/>
      <c r="AA25" s="197"/>
      <c r="AB25" s="197"/>
      <c r="AC25" s="197"/>
      <c r="AD25" s="197"/>
      <c r="AE25" s="197"/>
      <c r="AF25" s="197"/>
      <c r="AG25" s="197" t="s">
        <v>146</v>
      </c>
      <c r="AH25" s="197">
        <v>0</v>
      </c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</row>
    <row r="26" spans="1:60" outlineLevel="1" x14ac:dyDescent="0.25">
      <c r="A26" s="200"/>
      <c r="B26" s="201"/>
      <c r="C26" s="243" t="s">
        <v>162</v>
      </c>
      <c r="D26" s="209"/>
      <c r="E26" s="210">
        <v>38.584000000000003</v>
      </c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197"/>
      <c r="Z26" s="197"/>
      <c r="AA26" s="197"/>
      <c r="AB26" s="197"/>
      <c r="AC26" s="197"/>
      <c r="AD26" s="197"/>
      <c r="AE26" s="197"/>
      <c r="AF26" s="197"/>
      <c r="AG26" s="197" t="s">
        <v>146</v>
      </c>
      <c r="AH26" s="197">
        <v>0</v>
      </c>
      <c r="AI26" s="197"/>
      <c r="AJ26" s="197"/>
      <c r="AK26" s="197"/>
      <c r="AL26" s="197"/>
      <c r="AM26" s="197"/>
      <c r="AN26" s="197"/>
      <c r="AO26" s="197"/>
      <c r="AP26" s="197"/>
      <c r="AQ26" s="197"/>
      <c r="AR26" s="197"/>
      <c r="AS26" s="197"/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</row>
    <row r="27" spans="1:60" outlineLevel="1" x14ac:dyDescent="0.25">
      <c r="A27" s="200"/>
      <c r="B27" s="201"/>
      <c r="C27" s="243" t="s">
        <v>163</v>
      </c>
      <c r="D27" s="209"/>
      <c r="E27" s="210">
        <v>11.8096</v>
      </c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197"/>
      <c r="Z27" s="197"/>
      <c r="AA27" s="197"/>
      <c r="AB27" s="197"/>
      <c r="AC27" s="197"/>
      <c r="AD27" s="197"/>
      <c r="AE27" s="197"/>
      <c r="AF27" s="197"/>
      <c r="AG27" s="197" t="s">
        <v>146</v>
      </c>
      <c r="AH27" s="197">
        <v>0</v>
      </c>
      <c r="AI27" s="197"/>
      <c r="AJ27" s="197"/>
      <c r="AK27" s="197"/>
      <c r="AL27" s="197"/>
      <c r="AM27" s="197"/>
      <c r="AN27" s="197"/>
      <c r="AO27" s="197"/>
      <c r="AP27" s="197"/>
      <c r="AQ27" s="197"/>
      <c r="AR27" s="197"/>
      <c r="AS27" s="197"/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</row>
    <row r="28" spans="1:60" outlineLevel="1" x14ac:dyDescent="0.25">
      <c r="A28" s="200"/>
      <c r="B28" s="201"/>
      <c r="C28" s="243" t="s">
        <v>164</v>
      </c>
      <c r="D28" s="209"/>
      <c r="E28" s="210">
        <v>-1.6</v>
      </c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197"/>
      <c r="Z28" s="197"/>
      <c r="AA28" s="197"/>
      <c r="AB28" s="197"/>
      <c r="AC28" s="197"/>
      <c r="AD28" s="197"/>
      <c r="AE28" s="197"/>
      <c r="AF28" s="197"/>
      <c r="AG28" s="197" t="s">
        <v>146</v>
      </c>
      <c r="AH28" s="197">
        <v>0</v>
      </c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</row>
    <row r="29" spans="1:60" outlineLevel="1" x14ac:dyDescent="0.25">
      <c r="A29" s="200"/>
      <c r="B29" s="201"/>
      <c r="C29" s="243" t="s">
        <v>165</v>
      </c>
      <c r="D29" s="209"/>
      <c r="E29" s="210">
        <v>47.329000000000001</v>
      </c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197"/>
      <c r="Z29" s="197"/>
      <c r="AA29" s="197"/>
      <c r="AB29" s="197"/>
      <c r="AC29" s="197"/>
      <c r="AD29" s="197"/>
      <c r="AE29" s="197"/>
      <c r="AF29" s="197"/>
      <c r="AG29" s="197" t="s">
        <v>146</v>
      </c>
      <c r="AH29" s="197">
        <v>0</v>
      </c>
      <c r="AI29" s="197"/>
      <c r="AJ29" s="197"/>
      <c r="AK29" s="197"/>
      <c r="AL29" s="197"/>
      <c r="AM29" s="197"/>
      <c r="AN29" s="197"/>
      <c r="AO29" s="197"/>
      <c r="AP29" s="197"/>
      <c r="AQ29" s="197"/>
      <c r="AR29" s="197"/>
      <c r="AS29" s="197"/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</row>
    <row r="30" spans="1:60" outlineLevel="1" x14ac:dyDescent="0.25">
      <c r="A30" s="200"/>
      <c r="B30" s="201"/>
      <c r="C30" s="243" t="s">
        <v>166</v>
      </c>
      <c r="D30" s="209"/>
      <c r="E30" s="210">
        <v>21.732399999999998</v>
      </c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197"/>
      <c r="Z30" s="197"/>
      <c r="AA30" s="197"/>
      <c r="AB30" s="197"/>
      <c r="AC30" s="197"/>
      <c r="AD30" s="197"/>
      <c r="AE30" s="197"/>
      <c r="AF30" s="197"/>
      <c r="AG30" s="197" t="s">
        <v>146</v>
      </c>
      <c r="AH30" s="197">
        <v>0</v>
      </c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</row>
    <row r="31" spans="1:60" outlineLevel="1" x14ac:dyDescent="0.25">
      <c r="A31" s="200"/>
      <c r="B31" s="201"/>
      <c r="C31" s="243" t="s">
        <v>167</v>
      </c>
      <c r="D31" s="209"/>
      <c r="E31" s="210">
        <v>-4.78</v>
      </c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197"/>
      <c r="Z31" s="197"/>
      <c r="AA31" s="197"/>
      <c r="AB31" s="197"/>
      <c r="AC31" s="197"/>
      <c r="AD31" s="197"/>
      <c r="AE31" s="197"/>
      <c r="AF31" s="197"/>
      <c r="AG31" s="197" t="s">
        <v>146</v>
      </c>
      <c r="AH31" s="197">
        <v>0</v>
      </c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</row>
    <row r="32" spans="1:60" outlineLevel="1" x14ac:dyDescent="0.25">
      <c r="A32" s="200"/>
      <c r="B32" s="201"/>
      <c r="C32" s="243" t="s">
        <v>168</v>
      </c>
      <c r="D32" s="209"/>
      <c r="E32" s="210">
        <v>18.02</v>
      </c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197"/>
      <c r="Z32" s="197"/>
      <c r="AA32" s="197"/>
      <c r="AB32" s="197"/>
      <c r="AC32" s="197"/>
      <c r="AD32" s="197"/>
      <c r="AE32" s="197"/>
      <c r="AF32" s="197"/>
      <c r="AG32" s="197" t="s">
        <v>146</v>
      </c>
      <c r="AH32" s="197">
        <v>0</v>
      </c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</row>
    <row r="33" spans="1:60" outlineLevel="1" x14ac:dyDescent="0.25">
      <c r="A33" s="200"/>
      <c r="B33" s="201"/>
      <c r="C33" s="243" t="s">
        <v>169</v>
      </c>
      <c r="D33" s="209"/>
      <c r="E33" s="210">
        <v>5.1609999999999996</v>
      </c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197"/>
      <c r="Z33" s="197"/>
      <c r="AA33" s="197"/>
      <c r="AB33" s="197"/>
      <c r="AC33" s="197"/>
      <c r="AD33" s="197"/>
      <c r="AE33" s="197"/>
      <c r="AF33" s="197"/>
      <c r="AG33" s="197" t="s">
        <v>146</v>
      </c>
      <c r="AH33" s="197">
        <v>0</v>
      </c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</row>
    <row r="34" spans="1:60" outlineLevel="1" x14ac:dyDescent="0.25">
      <c r="A34" s="200"/>
      <c r="B34" s="201"/>
      <c r="C34" s="243" t="s">
        <v>170</v>
      </c>
      <c r="D34" s="209"/>
      <c r="E34" s="210">
        <v>3.32</v>
      </c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197"/>
      <c r="Z34" s="197"/>
      <c r="AA34" s="197"/>
      <c r="AB34" s="197"/>
      <c r="AC34" s="197"/>
      <c r="AD34" s="197"/>
      <c r="AE34" s="197"/>
      <c r="AF34" s="197"/>
      <c r="AG34" s="197" t="s">
        <v>146</v>
      </c>
      <c r="AH34" s="197">
        <v>0</v>
      </c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</row>
    <row r="35" spans="1:60" outlineLevel="1" x14ac:dyDescent="0.25">
      <c r="A35" s="218">
        <v>6</v>
      </c>
      <c r="B35" s="219" t="s">
        <v>171</v>
      </c>
      <c r="C35" s="241" t="s">
        <v>172</v>
      </c>
      <c r="D35" s="220" t="s">
        <v>142</v>
      </c>
      <c r="E35" s="221">
        <v>20.7</v>
      </c>
      <c r="F35" s="222"/>
      <c r="G35" s="223">
        <f>ROUND(E35*F35,2)</f>
        <v>0</v>
      </c>
      <c r="H35" s="222"/>
      <c r="I35" s="223">
        <f>ROUND(E35*H35,2)</f>
        <v>0</v>
      </c>
      <c r="J35" s="222"/>
      <c r="K35" s="223">
        <f>ROUND(E35*J35,2)</f>
        <v>0</v>
      </c>
      <c r="L35" s="223">
        <v>15</v>
      </c>
      <c r="M35" s="223">
        <f>G35*(1+L35/100)</f>
        <v>0</v>
      </c>
      <c r="N35" s="223">
        <v>4.0000000000000003E-5</v>
      </c>
      <c r="O35" s="223">
        <f>ROUND(E35*N35,2)</f>
        <v>0</v>
      </c>
      <c r="P35" s="223">
        <v>0</v>
      </c>
      <c r="Q35" s="223">
        <f>ROUND(E35*P35,2)</f>
        <v>0</v>
      </c>
      <c r="R35" s="223" t="s">
        <v>135</v>
      </c>
      <c r="S35" s="223" t="s">
        <v>136</v>
      </c>
      <c r="T35" s="224" t="s">
        <v>157</v>
      </c>
      <c r="U35" s="203">
        <v>7.8E-2</v>
      </c>
      <c r="V35" s="203">
        <f>ROUND(E35*U35,2)</f>
        <v>1.61</v>
      </c>
      <c r="W35" s="203"/>
      <c r="X35" s="203" t="s">
        <v>138</v>
      </c>
      <c r="Y35" s="197"/>
      <c r="Z35" s="197"/>
      <c r="AA35" s="197"/>
      <c r="AB35" s="197"/>
      <c r="AC35" s="197"/>
      <c r="AD35" s="197"/>
      <c r="AE35" s="197"/>
      <c r="AF35" s="197"/>
      <c r="AG35" s="197" t="s">
        <v>139</v>
      </c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197"/>
      <c r="AS35" s="197"/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</row>
    <row r="36" spans="1:60" ht="21" outlineLevel="1" x14ac:dyDescent="0.25">
      <c r="A36" s="200"/>
      <c r="B36" s="201"/>
      <c r="C36" s="242" t="s">
        <v>173</v>
      </c>
      <c r="D36" s="233"/>
      <c r="E36" s="233"/>
      <c r="F36" s="233"/>
      <c r="G36" s="233"/>
      <c r="H36" s="203"/>
      <c r="I36" s="203"/>
      <c r="J36" s="203"/>
      <c r="K36" s="203"/>
      <c r="L36" s="203"/>
      <c r="M36" s="203"/>
      <c r="N36" s="203"/>
      <c r="O36" s="203"/>
      <c r="P36" s="203"/>
      <c r="Q36" s="203"/>
      <c r="R36" s="203"/>
      <c r="S36" s="203"/>
      <c r="T36" s="203"/>
      <c r="U36" s="203"/>
      <c r="V36" s="203"/>
      <c r="W36" s="203"/>
      <c r="X36" s="203"/>
      <c r="Y36" s="197"/>
      <c r="Z36" s="197"/>
      <c r="AA36" s="197"/>
      <c r="AB36" s="197"/>
      <c r="AC36" s="197"/>
      <c r="AD36" s="197"/>
      <c r="AE36" s="197"/>
      <c r="AF36" s="197"/>
      <c r="AG36" s="197" t="s">
        <v>144</v>
      </c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232" t="str">
        <f>C36</f>
        <v>které se zřizují před úpravami povrchu, a obalení osazených dveřních zárubní před znečištěním při úpravách povrchu nástřikem plastických maltovin včetně pozdějšího odkrytí,</v>
      </c>
      <c r="BB36" s="197"/>
      <c r="BC36" s="197"/>
      <c r="BD36" s="197"/>
      <c r="BE36" s="197"/>
      <c r="BF36" s="197"/>
      <c r="BG36" s="197"/>
      <c r="BH36" s="197"/>
    </row>
    <row r="37" spans="1:60" outlineLevel="1" x14ac:dyDescent="0.25">
      <c r="A37" s="200"/>
      <c r="B37" s="201"/>
      <c r="C37" s="243" t="s">
        <v>174</v>
      </c>
      <c r="D37" s="209"/>
      <c r="E37" s="210">
        <v>9.6</v>
      </c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197"/>
      <c r="Z37" s="197"/>
      <c r="AA37" s="197"/>
      <c r="AB37" s="197"/>
      <c r="AC37" s="197"/>
      <c r="AD37" s="197"/>
      <c r="AE37" s="197"/>
      <c r="AF37" s="197"/>
      <c r="AG37" s="197" t="s">
        <v>146</v>
      </c>
      <c r="AH37" s="197">
        <v>0</v>
      </c>
      <c r="AI37" s="197"/>
      <c r="AJ37" s="197"/>
      <c r="AK37" s="197"/>
      <c r="AL37" s="197"/>
      <c r="AM37" s="197"/>
      <c r="AN37" s="197"/>
      <c r="AO37" s="197"/>
      <c r="AP37" s="197"/>
      <c r="AQ37" s="197"/>
      <c r="AR37" s="197"/>
      <c r="AS37" s="197"/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</row>
    <row r="38" spans="1:60" outlineLevel="1" x14ac:dyDescent="0.25">
      <c r="A38" s="200"/>
      <c r="B38" s="201"/>
      <c r="C38" s="243" t="s">
        <v>175</v>
      </c>
      <c r="D38" s="209"/>
      <c r="E38" s="210">
        <v>4.8</v>
      </c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197"/>
      <c r="Z38" s="197"/>
      <c r="AA38" s="197"/>
      <c r="AB38" s="197"/>
      <c r="AC38" s="197"/>
      <c r="AD38" s="197"/>
      <c r="AE38" s="197"/>
      <c r="AF38" s="197"/>
      <c r="AG38" s="197" t="s">
        <v>146</v>
      </c>
      <c r="AH38" s="197">
        <v>0</v>
      </c>
      <c r="AI38" s="197"/>
      <c r="AJ38" s="197"/>
      <c r="AK38" s="197"/>
      <c r="AL38" s="197"/>
      <c r="AM38" s="197"/>
      <c r="AN38" s="197"/>
      <c r="AO38" s="197"/>
      <c r="AP38" s="197"/>
      <c r="AQ38" s="197"/>
      <c r="AR38" s="197"/>
      <c r="AS38" s="197"/>
      <c r="AT38" s="197"/>
      <c r="AU38" s="197"/>
      <c r="AV38" s="197"/>
      <c r="AW38" s="197"/>
      <c r="AX38" s="197"/>
      <c r="AY38" s="197"/>
      <c r="AZ38" s="197"/>
      <c r="BA38" s="197"/>
      <c r="BB38" s="197"/>
      <c r="BC38" s="197"/>
      <c r="BD38" s="197"/>
      <c r="BE38" s="197"/>
      <c r="BF38" s="197"/>
      <c r="BG38" s="197"/>
      <c r="BH38" s="197"/>
    </row>
    <row r="39" spans="1:60" outlineLevel="1" x14ac:dyDescent="0.25">
      <c r="A39" s="200"/>
      <c r="B39" s="201"/>
      <c r="C39" s="243" t="s">
        <v>176</v>
      </c>
      <c r="D39" s="209"/>
      <c r="E39" s="210">
        <v>2.7</v>
      </c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197"/>
      <c r="Z39" s="197"/>
      <c r="AA39" s="197"/>
      <c r="AB39" s="197"/>
      <c r="AC39" s="197"/>
      <c r="AD39" s="197"/>
      <c r="AE39" s="197"/>
      <c r="AF39" s="197"/>
      <c r="AG39" s="197" t="s">
        <v>146</v>
      </c>
      <c r="AH39" s="197">
        <v>0</v>
      </c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</row>
    <row r="40" spans="1:60" outlineLevel="1" x14ac:dyDescent="0.25">
      <c r="A40" s="200"/>
      <c r="B40" s="201"/>
      <c r="C40" s="243" t="s">
        <v>177</v>
      </c>
      <c r="D40" s="209"/>
      <c r="E40" s="210">
        <v>3.6</v>
      </c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197"/>
      <c r="Z40" s="197"/>
      <c r="AA40" s="197"/>
      <c r="AB40" s="197"/>
      <c r="AC40" s="197"/>
      <c r="AD40" s="197"/>
      <c r="AE40" s="197"/>
      <c r="AF40" s="197"/>
      <c r="AG40" s="197" t="s">
        <v>146</v>
      </c>
      <c r="AH40" s="197">
        <v>0</v>
      </c>
      <c r="AI40" s="197"/>
      <c r="AJ40" s="197"/>
      <c r="AK40" s="197"/>
      <c r="AL40" s="197"/>
      <c r="AM40" s="197"/>
      <c r="AN40" s="197"/>
      <c r="AO40" s="197"/>
      <c r="AP40" s="197"/>
      <c r="AQ40" s="197"/>
      <c r="AR40" s="197"/>
      <c r="AS40" s="197"/>
      <c r="AT40" s="197"/>
      <c r="AU40" s="197"/>
      <c r="AV40" s="197"/>
      <c r="AW40" s="197"/>
      <c r="AX40" s="197"/>
      <c r="AY40" s="197"/>
      <c r="AZ40" s="197"/>
      <c r="BA40" s="197"/>
      <c r="BB40" s="197"/>
      <c r="BC40" s="197"/>
      <c r="BD40" s="197"/>
      <c r="BE40" s="197"/>
      <c r="BF40" s="197"/>
      <c r="BG40" s="197"/>
      <c r="BH40" s="197"/>
    </row>
    <row r="41" spans="1:60" outlineLevel="1" x14ac:dyDescent="0.25">
      <c r="A41" s="218">
        <v>7</v>
      </c>
      <c r="B41" s="219" t="s">
        <v>178</v>
      </c>
      <c r="C41" s="241" t="s">
        <v>179</v>
      </c>
      <c r="D41" s="220" t="s">
        <v>142</v>
      </c>
      <c r="E41" s="221">
        <v>43.25</v>
      </c>
      <c r="F41" s="222"/>
      <c r="G41" s="223">
        <f>ROUND(E41*F41,2)</f>
        <v>0</v>
      </c>
      <c r="H41" s="222"/>
      <c r="I41" s="223">
        <f>ROUND(E41*H41,2)</f>
        <v>0</v>
      </c>
      <c r="J41" s="222"/>
      <c r="K41" s="223">
        <f>ROUND(E41*J41,2)</f>
        <v>0</v>
      </c>
      <c r="L41" s="223">
        <v>15</v>
      </c>
      <c r="M41" s="223">
        <f>G41*(1+L41/100)</f>
        <v>0</v>
      </c>
      <c r="N41" s="223">
        <v>7.6800000000000002E-3</v>
      </c>
      <c r="O41" s="223">
        <f>ROUND(E41*N41,2)</f>
        <v>0.33</v>
      </c>
      <c r="P41" s="223">
        <v>0</v>
      </c>
      <c r="Q41" s="223">
        <f>ROUND(E41*P41,2)</f>
        <v>0</v>
      </c>
      <c r="R41" s="223" t="s">
        <v>135</v>
      </c>
      <c r="S41" s="223" t="s">
        <v>136</v>
      </c>
      <c r="T41" s="224" t="s">
        <v>157</v>
      </c>
      <c r="U41" s="203">
        <v>0.38100000000000001</v>
      </c>
      <c r="V41" s="203">
        <f>ROUND(E41*U41,2)</f>
        <v>16.48</v>
      </c>
      <c r="W41" s="203"/>
      <c r="X41" s="203" t="s">
        <v>138</v>
      </c>
      <c r="Y41" s="197"/>
      <c r="Z41" s="197"/>
      <c r="AA41" s="197"/>
      <c r="AB41" s="197"/>
      <c r="AC41" s="197"/>
      <c r="AD41" s="197"/>
      <c r="AE41" s="197"/>
      <c r="AF41" s="197"/>
      <c r="AG41" s="197" t="s">
        <v>139</v>
      </c>
      <c r="AH41" s="197"/>
      <c r="AI41" s="197"/>
      <c r="AJ41" s="197"/>
      <c r="AK41" s="197"/>
      <c r="AL41" s="197"/>
      <c r="AM41" s="197"/>
      <c r="AN41" s="197"/>
      <c r="AO41" s="197"/>
      <c r="AP41" s="197"/>
      <c r="AQ41" s="197"/>
      <c r="AR41" s="197"/>
      <c r="AS41" s="197"/>
      <c r="AT41" s="197"/>
      <c r="AU41" s="197"/>
      <c r="AV41" s="197"/>
      <c r="AW41" s="197"/>
      <c r="AX41" s="197"/>
      <c r="AY41" s="197"/>
      <c r="AZ41" s="197"/>
      <c r="BA41" s="197"/>
      <c r="BB41" s="197"/>
      <c r="BC41" s="197"/>
      <c r="BD41" s="197"/>
      <c r="BE41" s="197"/>
      <c r="BF41" s="197"/>
      <c r="BG41" s="197"/>
      <c r="BH41" s="197"/>
    </row>
    <row r="42" spans="1:60" ht="21" outlineLevel="1" x14ac:dyDescent="0.25">
      <c r="A42" s="200"/>
      <c r="B42" s="201"/>
      <c r="C42" s="242" t="s">
        <v>180</v>
      </c>
      <c r="D42" s="233"/>
      <c r="E42" s="233"/>
      <c r="F42" s="233"/>
      <c r="G42" s="23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197"/>
      <c r="Z42" s="197"/>
      <c r="AA42" s="197"/>
      <c r="AB42" s="197"/>
      <c r="AC42" s="197"/>
      <c r="AD42" s="197"/>
      <c r="AE42" s="197"/>
      <c r="AF42" s="197"/>
      <c r="AG42" s="197" t="s">
        <v>144</v>
      </c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197"/>
      <c r="BA42" s="232" t="str">
        <f>C42</f>
        <v>vodorovných, šikmých, žebrových a klenutých a schodišťových konstrukcí, s nejnutnějším obroušením podkladu (pemzou apod.) a oprášením, s pomocným lešením o výšce podlahy do 1900 mm a pro zatížení do 1,5 kPa,</v>
      </c>
      <c r="BB42" s="197"/>
      <c r="BC42" s="197"/>
      <c r="BD42" s="197"/>
      <c r="BE42" s="197"/>
      <c r="BF42" s="197"/>
      <c r="BG42" s="197"/>
      <c r="BH42" s="197"/>
    </row>
    <row r="43" spans="1:60" outlineLevel="1" x14ac:dyDescent="0.25">
      <c r="A43" s="200"/>
      <c r="B43" s="201"/>
      <c r="C43" s="243" t="s">
        <v>181</v>
      </c>
      <c r="D43" s="209"/>
      <c r="E43" s="210">
        <v>43.25</v>
      </c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197"/>
      <c r="Z43" s="197"/>
      <c r="AA43" s="197"/>
      <c r="AB43" s="197"/>
      <c r="AC43" s="197"/>
      <c r="AD43" s="197"/>
      <c r="AE43" s="197"/>
      <c r="AF43" s="197"/>
      <c r="AG43" s="197" t="s">
        <v>146</v>
      </c>
      <c r="AH43" s="197">
        <v>5</v>
      </c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</row>
    <row r="44" spans="1:60" outlineLevel="1" x14ac:dyDescent="0.25">
      <c r="A44" s="218">
        <v>8</v>
      </c>
      <c r="B44" s="219" t="s">
        <v>182</v>
      </c>
      <c r="C44" s="241" t="s">
        <v>183</v>
      </c>
      <c r="D44" s="220" t="s">
        <v>142</v>
      </c>
      <c r="E44" s="221">
        <v>43.25</v>
      </c>
      <c r="F44" s="222"/>
      <c r="G44" s="223">
        <f>ROUND(E44*F44,2)</f>
        <v>0</v>
      </c>
      <c r="H44" s="222"/>
      <c r="I44" s="223">
        <f>ROUND(E44*H44,2)</f>
        <v>0</v>
      </c>
      <c r="J44" s="222"/>
      <c r="K44" s="223">
        <f>ROUND(E44*J44,2)</f>
        <v>0</v>
      </c>
      <c r="L44" s="223">
        <v>15</v>
      </c>
      <c r="M44" s="223">
        <f>G44*(1+L44/100)</f>
        <v>0</v>
      </c>
      <c r="N44" s="223">
        <v>3.4000000000000002E-4</v>
      </c>
      <c r="O44" s="223">
        <f>ROUND(E44*N44,2)</f>
        <v>0.01</v>
      </c>
      <c r="P44" s="223">
        <v>0</v>
      </c>
      <c r="Q44" s="223">
        <f>ROUND(E44*P44,2)</f>
        <v>0</v>
      </c>
      <c r="R44" s="223" t="s">
        <v>135</v>
      </c>
      <c r="S44" s="223" t="s">
        <v>136</v>
      </c>
      <c r="T44" s="224" t="s">
        <v>157</v>
      </c>
      <c r="U44" s="203">
        <v>0.33</v>
      </c>
      <c r="V44" s="203">
        <f>ROUND(E44*U44,2)</f>
        <v>14.27</v>
      </c>
      <c r="W44" s="203"/>
      <c r="X44" s="203" t="s">
        <v>138</v>
      </c>
      <c r="Y44" s="197"/>
      <c r="Z44" s="197"/>
      <c r="AA44" s="197"/>
      <c r="AB44" s="197"/>
      <c r="AC44" s="197"/>
      <c r="AD44" s="197"/>
      <c r="AE44" s="197"/>
      <c r="AF44" s="197"/>
      <c r="AG44" s="197" t="s">
        <v>139</v>
      </c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</row>
    <row r="45" spans="1:60" outlineLevel="1" x14ac:dyDescent="0.25">
      <c r="A45" s="200"/>
      <c r="B45" s="201"/>
      <c r="C45" s="243" t="s">
        <v>184</v>
      </c>
      <c r="D45" s="209"/>
      <c r="E45" s="210">
        <v>6.77</v>
      </c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197"/>
      <c r="Z45" s="197"/>
      <c r="AA45" s="197"/>
      <c r="AB45" s="197"/>
      <c r="AC45" s="197"/>
      <c r="AD45" s="197"/>
      <c r="AE45" s="197"/>
      <c r="AF45" s="197"/>
      <c r="AG45" s="197" t="s">
        <v>146</v>
      </c>
      <c r="AH45" s="197">
        <v>0</v>
      </c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</row>
    <row r="46" spans="1:60" outlineLevel="1" x14ac:dyDescent="0.25">
      <c r="A46" s="200"/>
      <c r="B46" s="201"/>
      <c r="C46" s="243" t="s">
        <v>185</v>
      </c>
      <c r="D46" s="209"/>
      <c r="E46" s="210">
        <v>11.81</v>
      </c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197"/>
      <c r="Z46" s="197"/>
      <c r="AA46" s="197"/>
      <c r="AB46" s="197"/>
      <c r="AC46" s="197"/>
      <c r="AD46" s="197"/>
      <c r="AE46" s="197"/>
      <c r="AF46" s="197"/>
      <c r="AG46" s="197" t="s">
        <v>146</v>
      </c>
      <c r="AH46" s="197">
        <v>0</v>
      </c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</row>
    <row r="47" spans="1:60" outlineLevel="1" x14ac:dyDescent="0.25">
      <c r="A47" s="200"/>
      <c r="B47" s="201"/>
      <c r="C47" s="243" t="s">
        <v>186</v>
      </c>
      <c r="D47" s="209"/>
      <c r="E47" s="210">
        <v>21.41</v>
      </c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197"/>
      <c r="Z47" s="197"/>
      <c r="AA47" s="197"/>
      <c r="AB47" s="197"/>
      <c r="AC47" s="197"/>
      <c r="AD47" s="197"/>
      <c r="AE47" s="197"/>
      <c r="AF47" s="197"/>
      <c r="AG47" s="197" t="s">
        <v>146</v>
      </c>
      <c r="AH47" s="197">
        <v>0</v>
      </c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</row>
    <row r="48" spans="1:60" outlineLevel="1" x14ac:dyDescent="0.25">
      <c r="A48" s="200"/>
      <c r="B48" s="201"/>
      <c r="C48" s="243" t="s">
        <v>187</v>
      </c>
      <c r="D48" s="209"/>
      <c r="E48" s="210">
        <v>0.89</v>
      </c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197"/>
      <c r="Z48" s="197"/>
      <c r="AA48" s="197"/>
      <c r="AB48" s="197"/>
      <c r="AC48" s="197"/>
      <c r="AD48" s="197"/>
      <c r="AE48" s="197"/>
      <c r="AF48" s="197"/>
      <c r="AG48" s="197" t="s">
        <v>146</v>
      </c>
      <c r="AH48" s="197">
        <v>0</v>
      </c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</row>
    <row r="49" spans="1:60" outlineLevel="1" x14ac:dyDescent="0.25">
      <c r="A49" s="200"/>
      <c r="B49" s="201"/>
      <c r="C49" s="243" t="s">
        <v>188</v>
      </c>
      <c r="D49" s="209"/>
      <c r="E49" s="210">
        <v>2.37</v>
      </c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197"/>
      <c r="Z49" s="197"/>
      <c r="AA49" s="197"/>
      <c r="AB49" s="197"/>
      <c r="AC49" s="197"/>
      <c r="AD49" s="197"/>
      <c r="AE49" s="197"/>
      <c r="AF49" s="197"/>
      <c r="AG49" s="197" t="s">
        <v>146</v>
      </c>
      <c r="AH49" s="197">
        <v>0</v>
      </c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</row>
    <row r="50" spans="1:60" outlineLevel="1" x14ac:dyDescent="0.25">
      <c r="A50" s="218">
        <v>9</v>
      </c>
      <c r="B50" s="219" t="s">
        <v>189</v>
      </c>
      <c r="C50" s="241" t="s">
        <v>190</v>
      </c>
      <c r="D50" s="220" t="s">
        <v>142</v>
      </c>
      <c r="E50" s="221">
        <v>125.96250000000001</v>
      </c>
      <c r="F50" s="222"/>
      <c r="G50" s="223">
        <f>ROUND(E50*F50,2)</f>
        <v>0</v>
      </c>
      <c r="H50" s="222"/>
      <c r="I50" s="223">
        <f>ROUND(E50*H50,2)</f>
        <v>0</v>
      </c>
      <c r="J50" s="222"/>
      <c r="K50" s="223">
        <f>ROUND(E50*J50,2)</f>
        <v>0</v>
      </c>
      <c r="L50" s="223">
        <v>15</v>
      </c>
      <c r="M50" s="223">
        <f>G50*(1+L50/100)</f>
        <v>0</v>
      </c>
      <c r="N50" s="223">
        <v>1.9E-3</v>
      </c>
      <c r="O50" s="223">
        <f>ROUND(E50*N50,2)</f>
        <v>0.24</v>
      </c>
      <c r="P50" s="223">
        <v>0</v>
      </c>
      <c r="Q50" s="223">
        <f>ROUND(E50*P50,2)</f>
        <v>0</v>
      </c>
      <c r="R50" s="223" t="s">
        <v>191</v>
      </c>
      <c r="S50" s="223" t="s">
        <v>136</v>
      </c>
      <c r="T50" s="224" t="s">
        <v>157</v>
      </c>
      <c r="U50" s="203">
        <v>0.10918</v>
      </c>
      <c r="V50" s="203">
        <f>ROUND(E50*U50,2)</f>
        <v>13.75</v>
      </c>
      <c r="W50" s="203"/>
      <c r="X50" s="203" t="s">
        <v>138</v>
      </c>
      <c r="Y50" s="197"/>
      <c r="Z50" s="197"/>
      <c r="AA50" s="197"/>
      <c r="AB50" s="197"/>
      <c r="AC50" s="197"/>
      <c r="AD50" s="197"/>
      <c r="AE50" s="197"/>
      <c r="AF50" s="197"/>
      <c r="AG50" s="197" t="s">
        <v>139</v>
      </c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</row>
    <row r="51" spans="1:60" outlineLevel="1" x14ac:dyDescent="0.25">
      <c r="A51" s="200"/>
      <c r="B51" s="201"/>
      <c r="C51" s="243" t="s">
        <v>192</v>
      </c>
      <c r="D51" s="209"/>
      <c r="E51" s="210">
        <v>125.96250000000001</v>
      </c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197"/>
      <c r="Z51" s="197"/>
      <c r="AA51" s="197"/>
      <c r="AB51" s="197"/>
      <c r="AC51" s="197"/>
      <c r="AD51" s="197"/>
      <c r="AE51" s="197"/>
      <c r="AF51" s="197"/>
      <c r="AG51" s="197" t="s">
        <v>146</v>
      </c>
      <c r="AH51" s="197">
        <v>5</v>
      </c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</row>
    <row r="52" spans="1:60" outlineLevel="1" x14ac:dyDescent="0.25">
      <c r="A52" s="218">
        <v>10</v>
      </c>
      <c r="B52" s="219" t="s">
        <v>193</v>
      </c>
      <c r="C52" s="241" t="s">
        <v>194</v>
      </c>
      <c r="D52" s="220" t="s">
        <v>142</v>
      </c>
      <c r="E52" s="221">
        <v>125.96250000000001</v>
      </c>
      <c r="F52" s="222"/>
      <c r="G52" s="223">
        <f>ROUND(E52*F52,2)</f>
        <v>0</v>
      </c>
      <c r="H52" s="222"/>
      <c r="I52" s="223">
        <f>ROUND(E52*H52,2)</f>
        <v>0</v>
      </c>
      <c r="J52" s="222"/>
      <c r="K52" s="223">
        <f>ROUND(E52*J52,2)</f>
        <v>0</v>
      </c>
      <c r="L52" s="223">
        <v>15</v>
      </c>
      <c r="M52" s="223">
        <f>G52*(1+L52/100)</f>
        <v>0</v>
      </c>
      <c r="N52" s="223">
        <v>4.4600000000000004E-3</v>
      </c>
      <c r="O52" s="223">
        <f>ROUND(E52*N52,2)</f>
        <v>0.56000000000000005</v>
      </c>
      <c r="P52" s="223">
        <v>0</v>
      </c>
      <c r="Q52" s="223">
        <f>ROUND(E52*P52,2)</f>
        <v>0</v>
      </c>
      <c r="R52" s="223" t="s">
        <v>135</v>
      </c>
      <c r="S52" s="223" t="s">
        <v>136</v>
      </c>
      <c r="T52" s="224" t="s">
        <v>157</v>
      </c>
      <c r="U52" s="203">
        <v>0.25115999999999999</v>
      </c>
      <c r="V52" s="203">
        <f>ROUND(E52*U52,2)</f>
        <v>31.64</v>
      </c>
      <c r="W52" s="203"/>
      <c r="X52" s="203" t="s">
        <v>138</v>
      </c>
      <c r="Y52" s="197"/>
      <c r="Z52" s="197"/>
      <c r="AA52" s="197"/>
      <c r="AB52" s="197"/>
      <c r="AC52" s="197"/>
      <c r="AD52" s="197"/>
      <c r="AE52" s="197"/>
      <c r="AF52" s="197"/>
      <c r="AG52" s="197" t="s">
        <v>139</v>
      </c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</row>
    <row r="53" spans="1:60" outlineLevel="1" x14ac:dyDescent="0.25">
      <c r="A53" s="200"/>
      <c r="B53" s="201"/>
      <c r="C53" s="242" t="s">
        <v>195</v>
      </c>
      <c r="D53" s="233"/>
      <c r="E53" s="233"/>
      <c r="F53" s="233"/>
      <c r="G53" s="23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197"/>
      <c r="Z53" s="197"/>
      <c r="AA53" s="197"/>
      <c r="AB53" s="197"/>
      <c r="AC53" s="197"/>
      <c r="AD53" s="197"/>
      <c r="AE53" s="197"/>
      <c r="AF53" s="197"/>
      <c r="AG53" s="197" t="s">
        <v>144</v>
      </c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232" t="str">
        <f>C53</f>
        <v>na rovném povrchu vnitřních stěn, pilířů, svislých panelových konstrukcí, s nejnutnějším obroušením podkladu (pemzou apod.) a oprášením,</v>
      </c>
      <c r="BB53" s="197"/>
      <c r="BC53" s="197"/>
      <c r="BD53" s="197"/>
      <c r="BE53" s="197"/>
      <c r="BF53" s="197"/>
      <c r="BG53" s="197"/>
      <c r="BH53" s="197"/>
    </row>
    <row r="54" spans="1:60" outlineLevel="1" x14ac:dyDescent="0.25">
      <c r="A54" s="200"/>
      <c r="B54" s="201"/>
      <c r="C54" s="243" t="s">
        <v>196</v>
      </c>
      <c r="D54" s="209"/>
      <c r="E54" s="210">
        <v>125.96250000000001</v>
      </c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197"/>
      <c r="Z54" s="197"/>
      <c r="AA54" s="197"/>
      <c r="AB54" s="197"/>
      <c r="AC54" s="197"/>
      <c r="AD54" s="197"/>
      <c r="AE54" s="197"/>
      <c r="AF54" s="197"/>
      <c r="AG54" s="197" t="s">
        <v>146</v>
      </c>
      <c r="AH54" s="197">
        <v>5</v>
      </c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</row>
    <row r="55" spans="1:60" outlineLevel="1" x14ac:dyDescent="0.25">
      <c r="A55" s="218">
        <v>11</v>
      </c>
      <c r="B55" s="219" t="s">
        <v>197</v>
      </c>
      <c r="C55" s="241" t="s">
        <v>198</v>
      </c>
      <c r="D55" s="220" t="s">
        <v>142</v>
      </c>
      <c r="E55" s="221">
        <v>125.96250000000001</v>
      </c>
      <c r="F55" s="222"/>
      <c r="G55" s="223">
        <f>ROUND(E55*F55,2)</f>
        <v>0</v>
      </c>
      <c r="H55" s="222"/>
      <c r="I55" s="223">
        <f>ROUND(E55*H55,2)</f>
        <v>0</v>
      </c>
      <c r="J55" s="222"/>
      <c r="K55" s="223">
        <f>ROUND(E55*J55,2)</f>
        <v>0</v>
      </c>
      <c r="L55" s="223">
        <v>15</v>
      </c>
      <c r="M55" s="223">
        <f>G55*(1+L55/100)</f>
        <v>0</v>
      </c>
      <c r="N55" s="223">
        <v>3.4000000000000002E-4</v>
      </c>
      <c r="O55" s="223">
        <f>ROUND(E55*N55,2)</f>
        <v>0.04</v>
      </c>
      <c r="P55" s="223">
        <v>0</v>
      </c>
      <c r="Q55" s="223">
        <f>ROUND(E55*P55,2)</f>
        <v>0</v>
      </c>
      <c r="R55" s="223" t="s">
        <v>135</v>
      </c>
      <c r="S55" s="223" t="s">
        <v>136</v>
      </c>
      <c r="T55" s="224" t="s">
        <v>157</v>
      </c>
      <c r="U55" s="203">
        <v>0.24</v>
      </c>
      <c r="V55" s="203">
        <f>ROUND(E55*U55,2)</f>
        <v>30.23</v>
      </c>
      <c r="W55" s="203"/>
      <c r="X55" s="203" t="s">
        <v>138</v>
      </c>
      <c r="Y55" s="197"/>
      <c r="Z55" s="197"/>
      <c r="AA55" s="197"/>
      <c r="AB55" s="197"/>
      <c r="AC55" s="197"/>
      <c r="AD55" s="197"/>
      <c r="AE55" s="197"/>
      <c r="AF55" s="197"/>
      <c r="AG55" s="197" t="s">
        <v>139</v>
      </c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</row>
    <row r="56" spans="1:60" outlineLevel="1" x14ac:dyDescent="0.25">
      <c r="A56" s="200"/>
      <c r="B56" s="201"/>
      <c r="C56" s="242" t="s">
        <v>199</v>
      </c>
      <c r="D56" s="233"/>
      <c r="E56" s="233"/>
      <c r="F56" s="233"/>
      <c r="G56" s="23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197"/>
      <c r="Z56" s="197"/>
      <c r="AA56" s="197"/>
      <c r="AB56" s="197"/>
      <c r="AC56" s="197"/>
      <c r="AD56" s="197"/>
      <c r="AE56" s="197"/>
      <c r="AF56" s="197"/>
      <c r="AG56" s="197" t="s">
        <v>144</v>
      </c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</row>
    <row r="57" spans="1:60" outlineLevel="1" x14ac:dyDescent="0.25">
      <c r="A57" s="200"/>
      <c r="B57" s="201"/>
      <c r="C57" s="243" t="s">
        <v>159</v>
      </c>
      <c r="D57" s="209"/>
      <c r="E57" s="210">
        <v>30.448499999999999</v>
      </c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197"/>
      <c r="Z57" s="197"/>
      <c r="AA57" s="197"/>
      <c r="AB57" s="197"/>
      <c r="AC57" s="197"/>
      <c r="AD57" s="197"/>
      <c r="AE57" s="197"/>
      <c r="AF57" s="197"/>
      <c r="AG57" s="197" t="s">
        <v>146</v>
      </c>
      <c r="AH57" s="197">
        <v>0</v>
      </c>
      <c r="AI57" s="197"/>
      <c r="AJ57" s="197"/>
      <c r="AK57" s="197"/>
      <c r="AL57" s="197"/>
      <c r="AM57" s="197"/>
      <c r="AN57" s="197"/>
      <c r="AO57" s="197"/>
      <c r="AP57" s="197"/>
      <c r="AQ57" s="197"/>
      <c r="AR57" s="197"/>
      <c r="AS57" s="197"/>
      <c r="AT57" s="197"/>
      <c r="AU57" s="197"/>
      <c r="AV57" s="197"/>
      <c r="AW57" s="197"/>
      <c r="AX57" s="197"/>
      <c r="AY57" s="197"/>
      <c r="AZ57" s="197"/>
      <c r="BA57" s="197"/>
      <c r="BB57" s="197"/>
      <c r="BC57" s="197"/>
      <c r="BD57" s="197"/>
      <c r="BE57" s="197"/>
      <c r="BF57" s="197"/>
      <c r="BG57" s="197"/>
      <c r="BH57" s="197"/>
    </row>
    <row r="58" spans="1:60" outlineLevel="1" x14ac:dyDescent="0.25">
      <c r="A58" s="200"/>
      <c r="B58" s="201"/>
      <c r="C58" s="243" t="s">
        <v>161</v>
      </c>
      <c r="D58" s="209"/>
      <c r="E58" s="210">
        <v>-7.2</v>
      </c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197"/>
      <c r="Z58" s="197"/>
      <c r="AA58" s="197"/>
      <c r="AB58" s="197"/>
      <c r="AC58" s="197"/>
      <c r="AD58" s="197"/>
      <c r="AE58" s="197"/>
      <c r="AF58" s="197"/>
      <c r="AG58" s="197" t="s">
        <v>146</v>
      </c>
      <c r="AH58" s="197">
        <v>0</v>
      </c>
      <c r="AI58" s="197"/>
      <c r="AJ58" s="197"/>
      <c r="AK58" s="197"/>
      <c r="AL58" s="197"/>
      <c r="AM58" s="197"/>
      <c r="AN58" s="197"/>
      <c r="AO58" s="197"/>
      <c r="AP58" s="197"/>
      <c r="AQ58" s="197"/>
      <c r="AR58" s="197"/>
      <c r="AS58" s="197"/>
      <c r="AT58" s="197"/>
      <c r="AU58" s="197"/>
      <c r="AV58" s="197"/>
      <c r="AW58" s="197"/>
      <c r="AX58" s="197"/>
      <c r="AY58" s="197"/>
      <c r="AZ58" s="197"/>
      <c r="BA58" s="197"/>
      <c r="BB58" s="197"/>
      <c r="BC58" s="197"/>
      <c r="BD58" s="197"/>
      <c r="BE58" s="197"/>
      <c r="BF58" s="197"/>
      <c r="BG58" s="197"/>
      <c r="BH58" s="197"/>
    </row>
    <row r="59" spans="1:60" outlineLevel="1" x14ac:dyDescent="0.25">
      <c r="A59" s="200"/>
      <c r="B59" s="201"/>
      <c r="C59" s="243" t="s">
        <v>162</v>
      </c>
      <c r="D59" s="209"/>
      <c r="E59" s="210">
        <v>38.584000000000003</v>
      </c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03"/>
      <c r="W59" s="203"/>
      <c r="X59" s="203"/>
      <c r="Y59" s="197"/>
      <c r="Z59" s="197"/>
      <c r="AA59" s="197"/>
      <c r="AB59" s="197"/>
      <c r="AC59" s="197"/>
      <c r="AD59" s="197"/>
      <c r="AE59" s="197"/>
      <c r="AF59" s="197"/>
      <c r="AG59" s="197" t="s">
        <v>146</v>
      </c>
      <c r="AH59" s="197">
        <v>0</v>
      </c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</row>
    <row r="60" spans="1:60" outlineLevel="1" x14ac:dyDescent="0.25">
      <c r="A60" s="200"/>
      <c r="B60" s="201"/>
      <c r="C60" s="243" t="s">
        <v>164</v>
      </c>
      <c r="D60" s="209"/>
      <c r="E60" s="210">
        <v>-1.6</v>
      </c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203"/>
      <c r="X60" s="203"/>
      <c r="Y60" s="197"/>
      <c r="Z60" s="197"/>
      <c r="AA60" s="197"/>
      <c r="AB60" s="197"/>
      <c r="AC60" s="197"/>
      <c r="AD60" s="197"/>
      <c r="AE60" s="197"/>
      <c r="AF60" s="197"/>
      <c r="AG60" s="197" t="s">
        <v>146</v>
      </c>
      <c r="AH60" s="197">
        <v>0</v>
      </c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7"/>
      <c r="BF60" s="197"/>
      <c r="BG60" s="197"/>
      <c r="BH60" s="197"/>
    </row>
    <row r="61" spans="1:60" outlineLevel="1" x14ac:dyDescent="0.25">
      <c r="A61" s="200"/>
      <c r="B61" s="201"/>
      <c r="C61" s="243" t="s">
        <v>165</v>
      </c>
      <c r="D61" s="209"/>
      <c r="E61" s="210">
        <v>47.329000000000001</v>
      </c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197"/>
      <c r="Z61" s="197"/>
      <c r="AA61" s="197"/>
      <c r="AB61" s="197"/>
      <c r="AC61" s="197"/>
      <c r="AD61" s="197"/>
      <c r="AE61" s="197"/>
      <c r="AF61" s="197"/>
      <c r="AG61" s="197" t="s">
        <v>146</v>
      </c>
      <c r="AH61" s="197">
        <v>0</v>
      </c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</row>
    <row r="62" spans="1:60" outlineLevel="1" x14ac:dyDescent="0.25">
      <c r="A62" s="200"/>
      <c r="B62" s="201"/>
      <c r="C62" s="243" t="s">
        <v>167</v>
      </c>
      <c r="D62" s="209"/>
      <c r="E62" s="210">
        <v>-4.78</v>
      </c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197"/>
      <c r="Z62" s="197"/>
      <c r="AA62" s="197"/>
      <c r="AB62" s="197"/>
      <c r="AC62" s="197"/>
      <c r="AD62" s="197"/>
      <c r="AE62" s="197"/>
      <c r="AF62" s="197"/>
      <c r="AG62" s="197" t="s">
        <v>146</v>
      </c>
      <c r="AH62" s="197">
        <v>0</v>
      </c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197"/>
      <c r="BF62" s="197"/>
      <c r="BG62" s="197"/>
      <c r="BH62" s="197"/>
    </row>
    <row r="63" spans="1:60" outlineLevel="1" x14ac:dyDescent="0.25">
      <c r="A63" s="200"/>
      <c r="B63" s="201"/>
      <c r="C63" s="243" t="s">
        <v>168</v>
      </c>
      <c r="D63" s="209"/>
      <c r="E63" s="210">
        <v>18.02</v>
      </c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3"/>
      <c r="Y63" s="197"/>
      <c r="Z63" s="197"/>
      <c r="AA63" s="197"/>
      <c r="AB63" s="197"/>
      <c r="AC63" s="197"/>
      <c r="AD63" s="197"/>
      <c r="AE63" s="197"/>
      <c r="AF63" s="197"/>
      <c r="AG63" s="197" t="s">
        <v>146</v>
      </c>
      <c r="AH63" s="197">
        <v>0</v>
      </c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</row>
    <row r="64" spans="1:60" outlineLevel="1" x14ac:dyDescent="0.25">
      <c r="A64" s="200"/>
      <c r="B64" s="201"/>
      <c r="C64" s="243" t="s">
        <v>200</v>
      </c>
      <c r="D64" s="209"/>
      <c r="E64" s="210">
        <v>5.1609999999999996</v>
      </c>
      <c r="F64" s="203"/>
      <c r="G64" s="203"/>
      <c r="H64" s="203"/>
      <c r="I64" s="203"/>
      <c r="J64" s="203"/>
      <c r="K64" s="203"/>
      <c r="L64" s="203"/>
      <c r="M64" s="203"/>
      <c r="N64" s="203"/>
      <c r="O64" s="203"/>
      <c r="P64" s="203"/>
      <c r="Q64" s="203"/>
      <c r="R64" s="203"/>
      <c r="S64" s="203"/>
      <c r="T64" s="203"/>
      <c r="U64" s="203"/>
      <c r="V64" s="203"/>
      <c r="W64" s="203"/>
      <c r="X64" s="203"/>
      <c r="Y64" s="197"/>
      <c r="Z64" s="197"/>
      <c r="AA64" s="197"/>
      <c r="AB64" s="197"/>
      <c r="AC64" s="197"/>
      <c r="AD64" s="197"/>
      <c r="AE64" s="197"/>
      <c r="AF64" s="197"/>
      <c r="AG64" s="197" t="s">
        <v>146</v>
      </c>
      <c r="AH64" s="197">
        <v>0</v>
      </c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</row>
    <row r="65" spans="1:60" outlineLevel="1" x14ac:dyDescent="0.25">
      <c r="A65" s="225">
        <v>12</v>
      </c>
      <c r="B65" s="226" t="s">
        <v>201</v>
      </c>
      <c r="C65" s="240" t="s">
        <v>202</v>
      </c>
      <c r="D65" s="227" t="s">
        <v>134</v>
      </c>
      <c r="E65" s="228">
        <v>1</v>
      </c>
      <c r="F65" s="229"/>
      <c r="G65" s="230">
        <f>ROUND(E65*F65,2)</f>
        <v>0</v>
      </c>
      <c r="H65" s="229"/>
      <c r="I65" s="230">
        <f>ROUND(E65*H65,2)</f>
        <v>0</v>
      </c>
      <c r="J65" s="229"/>
      <c r="K65" s="230">
        <f>ROUND(E65*J65,2)</f>
        <v>0</v>
      </c>
      <c r="L65" s="230">
        <v>15</v>
      </c>
      <c r="M65" s="230">
        <f>G65*(1+L65/100)</f>
        <v>0</v>
      </c>
      <c r="N65" s="230">
        <v>4.6800000000000001E-3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203</v>
      </c>
      <c r="T65" s="231" t="s">
        <v>204</v>
      </c>
      <c r="U65" s="203">
        <v>0.25</v>
      </c>
      <c r="V65" s="203">
        <f>ROUND(E65*U65,2)</f>
        <v>0.25</v>
      </c>
      <c r="W65" s="203"/>
      <c r="X65" s="203" t="s">
        <v>138</v>
      </c>
      <c r="Y65" s="197"/>
      <c r="Z65" s="197"/>
      <c r="AA65" s="197"/>
      <c r="AB65" s="197"/>
      <c r="AC65" s="197"/>
      <c r="AD65" s="197"/>
      <c r="AE65" s="197"/>
      <c r="AF65" s="197"/>
      <c r="AG65" s="197" t="s">
        <v>139</v>
      </c>
      <c r="AH65" s="197"/>
      <c r="AI65" s="197"/>
      <c r="AJ65" s="197"/>
      <c r="AK65" s="197"/>
      <c r="AL65" s="197"/>
      <c r="AM65" s="197"/>
      <c r="AN65" s="197"/>
      <c r="AO65" s="197"/>
      <c r="AP65" s="197"/>
      <c r="AQ65" s="197"/>
      <c r="AR65" s="197"/>
      <c r="AS65" s="197"/>
      <c r="AT65" s="197"/>
      <c r="AU65" s="197"/>
      <c r="AV65" s="197"/>
      <c r="AW65" s="197"/>
      <c r="AX65" s="197"/>
      <c r="AY65" s="197"/>
      <c r="AZ65" s="197"/>
      <c r="BA65" s="197"/>
      <c r="BB65" s="197"/>
      <c r="BC65" s="197"/>
      <c r="BD65" s="197"/>
      <c r="BE65" s="197"/>
      <c r="BF65" s="197"/>
      <c r="BG65" s="197"/>
      <c r="BH65" s="197"/>
    </row>
    <row r="66" spans="1:60" x14ac:dyDescent="0.25">
      <c r="A66" s="212" t="s">
        <v>130</v>
      </c>
      <c r="B66" s="213" t="s">
        <v>71</v>
      </c>
      <c r="C66" s="239" t="s">
        <v>72</v>
      </c>
      <c r="D66" s="214"/>
      <c r="E66" s="215"/>
      <c r="F66" s="216"/>
      <c r="G66" s="216">
        <f>SUMIF(AG67:AG69,"&lt;&gt;NOR",G67:G69)</f>
        <v>0</v>
      </c>
      <c r="H66" s="216"/>
      <c r="I66" s="216">
        <f>SUM(I67:I69)</f>
        <v>0</v>
      </c>
      <c r="J66" s="216"/>
      <c r="K66" s="216">
        <f>SUM(K67:K69)</f>
        <v>0</v>
      </c>
      <c r="L66" s="216"/>
      <c r="M66" s="216">
        <f>SUM(M67:M69)</f>
        <v>0</v>
      </c>
      <c r="N66" s="216"/>
      <c r="O66" s="216">
        <f>SUM(O67:O69)</f>
        <v>0.77</v>
      </c>
      <c r="P66" s="216"/>
      <c r="Q66" s="216">
        <f>SUM(Q67:Q69)</f>
        <v>0</v>
      </c>
      <c r="R66" s="216"/>
      <c r="S66" s="216"/>
      <c r="T66" s="217"/>
      <c r="U66" s="211"/>
      <c r="V66" s="211">
        <f>SUM(V67:V69)</f>
        <v>12.2</v>
      </c>
      <c r="W66" s="211"/>
      <c r="X66" s="211"/>
      <c r="AG66" t="s">
        <v>131</v>
      </c>
    </row>
    <row r="67" spans="1:60" ht="20.399999999999999" outlineLevel="1" x14ac:dyDescent="0.25">
      <c r="A67" s="218">
        <v>13</v>
      </c>
      <c r="B67" s="219" t="s">
        <v>205</v>
      </c>
      <c r="C67" s="241" t="s">
        <v>206</v>
      </c>
      <c r="D67" s="220" t="s">
        <v>142</v>
      </c>
      <c r="E67" s="221">
        <v>43.25</v>
      </c>
      <c r="F67" s="222"/>
      <c r="G67" s="223">
        <f>ROUND(E67*F67,2)</f>
        <v>0</v>
      </c>
      <c r="H67" s="222"/>
      <c r="I67" s="223">
        <f>ROUND(E67*H67,2)</f>
        <v>0</v>
      </c>
      <c r="J67" s="222"/>
      <c r="K67" s="223">
        <f>ROUND(E67*J67,2)</f>
        <v>0</v>
      </c>
      <c r="L67" s="223">
        <v>15</v>
      </c>
      <c r="M67" s="223">
        <f>G67*(1+L67/100)</f>
        <v>0</v>
      </c>
      <c r="N67" s="223">
        <v>1.7850000000000001E-2</v>
      </c>
      <c r="O67" s="223">
        <f>ROUND(E67*N67,2)</f>
        <v>0.77</v>
      </c>
      <c r="P67" s="223">
        <v>0</v>
      </c>
      <c r="Q67" s="223">
        <f>ROUND(E67*P67,2)</f>
        <v>0</v>
      </c>
      <c r="R67" s="223" t="s">
        <v>135</v>
      </c>
      <c r="S67" s="223" t="s">
        <v>136</v>
      </c>
      <c r="T67" s="224" t="s">
        <v>137</v>
      </c>
      <c r="U67" s="203">
        <v>0.28199999999999997</v>
      </c>
      <c r="V67" s="203">
        <f>ROUND(E67*U67,2)</f>
        <v>12.2</v>
      </c>
      <c r="W67" s="203"/>
      <c r="X67" s="203" t="s">
        <v>138</v>
      </c>
      <c r="Y67" s="197"/>
      <c r="Z67" s="197"/>
      <c r="AA67" s="197"/>
      <c r="AB67" s="197"/>
      <c r="AC67" s="197"/>
      <c r="AD67" s="197"/>
      <c r="AE67" s="197"/>
      <c r="AF67" s="197"/>
      <c r="AG67" s="197" t="s">
        <v>139</v>
      </c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  <c r="AR67" s="197"/>
      <c r="AS67" s="197"/>
      <c r="AT67" s="197"/>
      <c r="AU67" s="197"/>
      <c r="AV67" s="197"/>
      <c r="AW67" s="197"/>
      <c r="AX67" s="197"/>
      <c r="AY67" s="197"/>
      <c r="AZ67" s="197"/>
      <c r="BA67" s="197"/>
      <c r="BB67" s="197"/>
      <c r="BC67" s="197"/>
      <c r="BD67" s="197"/>
      <c r="BE67" s="197"/>
      <c r="BF67" s="197"/>
      <c r="BG67" s="197"/>
      <c r="BH67" s="197"/>
    </row>
    <row r="68" spans="1:60" outlineLevel="1" x14ac:dyDescent="0.25">
      <c r="A68" s="200"/>
      <c r="B68" s="201"/>
      <c r="C68" s="242" t="s">
        <v>207</v>
      </c>
      <c r="D68" s="233"/>
      <c r="E68" s="233"/>
      <c r="F68" s="233"/>
      <c r="G68" s="233"/>
      <c r="H68" s="203"/>
      <c r="I68" s="203"/>
      <c r="J68" s="203"/>
      <c r="K68" s="203"/>
      <c r="L68" s="203"/>
      <c r="M68" s="203"/>
      <c r="N68" s="203"/>
      <c r="O68" s="203"/>
      <c r="P68" s="203"/>
      <c r="Q68" s="203"/>
      <c r="R68" s="203"/>
      <c r="S68" s="203"/>
      <c r="T68" s="203"/>
      <c r="U68" s="203"/>
      <c r="V68" s="203"/>
      <c r="W68" s="203"/>
      <c r="X68" s="203"/>
      <c r="Y68" s="197"/>
      <c r="Z68" s="197"/>
      <c r="AA68" s="197"/>
      <c r="AB68" s="197"/>
      <c r="AC68" s="197"/>
      <c r="AD68" s="197"/>
      <c r="AE68" s="197"/>
      <c r="AF68" s="197"/>
      <c r="AG68" s="197" t="s">
        <v>144</v>
      </c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</row>
    <row r="69" spans="1:60" outlineLevel="1" x14ac:dyDescent="0.25">
      <c r="A69" s="200"/>
      <c r="B69" s="201"/>
      <c r="C69" s="243" t="s">
        <v>208</v>
      </c>
      <c r="D69" s="209"/>
      <c r="E69" s="210">
        <v>43.25</v>
      </c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197"/>
      <c r="Z69" s="197"/>
      <c r="AA69" s="197"/>
      <c r="AB69" s="197"/>
      <c r="AC69" s="197"/>
      <c r="AD69" s="197"/>
      <c r="AE69" s="197"/>
      <c r="AF69" s="197"/>
      <c r="AG69" s="197" t="s">
        <v>146</v>
      </c>
      <c r="AH69" s="197">
        <v>0</v>
      </c>
      <c r="AI69" s="197"/>
      <c r="AJ69" s="197"/>
      <c r="AK69" s="197"/>
      <c r="AL69" s="197"/>
      <c r="AM69" s="197"/>
      <c r="AN69" s="197"/>
      <c r="AO69" s="197"/>
      <c r="AP69" s="197"/>
      <c r="AQ69" s="197"/>
      <c r="AR69" s="197"/>
      <c r="AS69" s="197"/>
      <c r="AT69" s="197"/>
      <c r="AU69" s="197"/>
      <c r="AV69" s="197"/>
      <c r="AW69" s="197"/>
      <c r="AX69" s="197"/>
      <c r="AY69" s="197"/>
      <c r="AZ69" s="197"/>
      <c r="BA69" s="197"/>
      <c r="BB69" s="197"/>
      <c r="BC69" s="197"/>
      <c r="BD69" s="197"/>
      <c r="BE69" s="197"/>
      <c r="BF69" s="197"/>
      <c r="BG69" s="197"/>
      <c r="BH69" s="197"/>
    </row>
    <row r="70" spans="1:60" x14ac:dyDescent="0.25">
      <c r="A70" s="212" t="s">
        <v>130</v>
      </c>
      <c r="B70" s="213" t="s">
        <v>73</v>
      </c>
      <c r="C70" s="239" t="s">
        <v>74</v>
      </c>
      <c r="D70" s="214"/>
      <c r="E70" s="215"/>
      <c r="F70" s="216"/>
      <c r="G70" s="216">
        <f>SUMIF(AG71:AG73,"&lt;&gt;NOR",G71:G73)</f>
        <v>0</v>
      </c>
      <c r="H70" s="216"/>
      <c r="I70" s="216">
        <f>SUM(I71:I73)</f>
        <v>0</v>
      </c>
      <c r="J70" s="216"/>
      <c r="K70" s="216">
        <f>SUM(K71:K73)</f>
        <v>0</v>
      </c>
      <c r="L70" s="216"/>
      <c r="M70" s="216">
        <f>SUM(M71:M73)</f>
        <v>0</v>
      </c>
      <c r="N70" s="216"/>
      <c r="O70" s="216">
        <f>SUM(O71:O73)</f>
        <v>0.11</v>
      </c>
      <c r="P70" s="216"/>
      <c r="Q70" s="216">
        <f>SUM(Q71:Q73)</f>
        <v>0</v>
      </c>
      <c r="R70" s="216"/>
      <c r="S70" s="216"/>
      <c r="T70" s="217"/>
      <c r="U70" s="211"/>
      <c r="V70" s="211">
        <f>SUM(V71:V73)</f>
        <v>7.44</v>
      </c>
      <c r="W70" s="211"/>
      <c r="X70" s="211"/>
      <c r="AG70" t="s">
        <v>131</v>
      </c>
    </row>
    <row r="71" spans="1:60" ht="40.799999999999997" outlineLevel="1" x14ac:dyDescent="0.25">
      <c r="A71" s="225">
        <v>14</v>
      </c>
      <c r="B71" s="226" t="s">
        <v>209</v>
      </c>
      <c r="C71" s="240" t="s">
        <v>210</v>
      </c>
      <c r="D71" s="227" t="s">
        <v>134</v>
      </c>
      <c r="E71" s="228">
        <v>4</v>
      </c>
      <c r="F71" s="229"/>
      <c r="G71" s="230">
        <f>ROUND(E71*F71,2)</f>
        <v>0</v>
      </c>
      <c r="H71" s="229"/>
      <c r="I71" s="230">
        <f>ROUND(E71*H71,2)</f>
        <v>0</v>
      </c>
      <c r="J71" s="229"/>
      <c r="K71" s="230">
        <f>ROUND(E71*J71,2)</f>
        <v>0</v>
      </c>
      <c r="L71" s="230">
        <v>15</v>
      </c>
      <c r="M71" s="230">
        <f>G71*(1+L71/100)</f>
        <v>0</v>
      </c>
      <c r="N71" s="230">
        <v>1.8970000000000001E-2</v>
      </c>
      <c r="O71" s="230">
        <f>ROUND(E71*N71,2)</f>
        <v>0.08</v>
      </c>
      <c r="P71" s="230">
        <v>0</v>
      </c>
      <c r="Q71" s="230">
        <f>ROUND(E71*P71,2)</f>
        <v>0</v>
      </c>
      <c r="R71" s="230" t="s">
        <v>135</v>
      </c>
      <c r="S71" s="230" t="s">
        <v>136</v>
      </c>
      <c r="T71" s="231" t="s">
        <v>137</v>
      </c>
      <c r="U71" s="203">
        <v>1.86</v>
      </c>
      <c r="V71" s="203">
        <f>ROUND(E71*U71,2)</f>
        <v>7.44</v>
      </c>
      <c r="W71" s="203"/>
      <c r="X71" s="203" t="s">
        <v>138</v>
      </c>
      <c r="Y71" s="197"/>
      <c r="Z71" s="197"/>
      <c r="AA71" s="197"/>
      <c r="AB71" s="197"/>
      <c r="AC71" s="197"/>
      <c r="AD71" s="197"/>
      <c r="AE71" s="197"/>
      <c r="AF71" s="197"/>
      <c r="AG71" s="197" t="s">
        <v>139</v>
      </c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  <c r="AR71" s="197"/>
      <c r="AS71" s="197"/>
      <c r="AT71" s="197"/>
      <c r="AU71" s="197"/>
      <c r="AV71" s="197"/>
      <c r="AW71" s="197"/>
      <c r="AX71" s="197"/>
      <c r="AY71" s="197"/>
      <c r="AZ71" s="197"/>
      <c r="BA71" s="197"/>
      <c r="BB71" s="197"/>
      <c r="BC71" s="197"/>
      <c r="BD71" s="197"/>
      <c r="BE71" s="197"/>
      <c r="BF71" s="197"/>
      <c r="BG71" s="197"/>
      <c r="BH71" s="197"/>
    </row>
    <row r="72" spans="1:60" ht="20.399999999999999" outlineLevel="1" x14ac:dyDescent="0.25">
      <c r="A72" s="225">
        <v>15</v>
      </c>
      <c r="B72" s="226" t="s">
        <v>211</v>
      </c>
      <c r="C72" s="240" t="s">
        <v>212</v>
      </c>
      <c r="D72" s="227" t="s">
        <v>134</v>
      </c>
      <c r="E72" s="228">
        <v>2</v>
      </c>
      <c r="F72" s="229"/>
      <c r="G72" s="230">
        <f>ROUND(E72*F72,2)</f>
        <v>0</v>
      </c>
      <c r="H72" s="229"/>
      <c r="I72" s="230">
        <f>ROUND(E72*H72,2)</f>
        <v>0</v>
      </c>
      <c r="J72" s="229"/>
      <c r="K72" s="230">
        <f>ROUND(E72*J72,2)</f>
        <v>0</v>
      </c>
      <c r="L72" s="230">
        <v>15</v>
      </c>
      <c r="M72" s="230">
        <f>G72*(1+L72/100)</f>
        <v>0</v>
      </c>
      <c r="N72" s="230">
        <v>1.0999999999999999E-2</v>
      </c>
      <c r="O72" s="230">
        <f>ROUND(E72*N72,2)</f>
        <v>0.02</v>
      </c>
      <c r="P72" s="230">
        <v>0</v>
      </c>
      <c r="Q72" s="230">
        <f>ROUND(E72*P72,2)</f>
        <v>0</v>
      </c>
      <c r="R72" s="230" t="s">
        <v>213</v>
      </c>
      <c r="S72" s="230" t="s">
        <v>136</v>
      </c>
      <c r="T72" s="231" t="s">
        <v>137</v>
      </c>
      <c r="U72" s="203">
        <v>0</v>
      </c>
      <c r="V72" s="203">
        <f>ROUND(E72*U72,2)</f>
        <v>0</v>
      </c>
      <c r="W72" s="203"/>
      <c r="X72" s="203" t="s">
        <v>214</v>
      </c>
      <c r="Y72" s="197"/>
      <c r="Z72" s="197"/>
      <c r="AA72" s="197"/>
      <c r="AB72" s="197"/>
      <c r="AC72" s="197"/>
      <c r="AD72" s="197"/>
      <c r="AE72" s="197"/>
      <c r="AF72" s="197"/>
      <c r="AG72" s="197" t="s">
        <v>215</v>
      </c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  <c r="AR72" s="197"/>
      <c r="AS72" s="197"/>
      <c r="AT72" s="197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197"/>
      <c r="BF72" s="197"/>
      <c r="BG72" s="197"/>
      <c r="BH72" s="197"/>
    </row>
    <row r="73" spans="1:60" ht="20.399999999999999" outlineLevel="1" x14ac:dyDescent="0.25">
      <c r="A73" s="225">
        <v>16</v>
      </c>
      <c r="B73" s="226" t="s">
        <v>216</v>
      </c>
      <c r="C73" s="240" t="s">
        <v>217</v>
      </c>
      <c r="D73" s="227" t="s">
        <v>134</v>
      </c>
      <c r="E73" s="228">
        <v>1</v>
      </c>
      <c r="F73" s="229"/>
      <c r="G73" s="230">
        <f>ROUND(E73*F73,2)</f>
        <v>0</v>
      </c>
      <c r="H73" s="229"/>
      <c r="I73" s="230">
        <f>ROUND(E73*H73,2)</f>
        <v>0</v>
      </c>
      <c r="J73" s="229"/>
      <c r="K73" s="230">
        <f>ROUND(E73*J73,2)</f>
        <v>0</v>
      </c>
      <c r="L73" s="230">
        <v>15</v>
      </c>
      <c r="M73" s="230">
        <f>G73*(1+L73/100)</f>
        <v>0</v>
      </c>
      <c r="N73" s="230">
        <v>1.406E-2</v>
      </c>
      <c r="O73" s="230">
        <f>ROUND(E73*N73,2)</f>
        <v>0.01</v>
      </c>
      <c r="P73" s="230">
        <v>0</v>
      </c>
      <c r="Q73" s="230">
        <f>ROUND(E73*P73,2)</f>
        <v>0</v>
      </c>
      <c r="R73" s="230" t="s">
        <v>213</v>
      </c>
      <c r="S73" s="230" t="s">
        <v>136</v>
      </c>
      <c r="T73" s="231" t="s">
        <v>137</v>
      </c>
      <c r="U73" s="203">
        <v>0</v>
      </c>
      <c r="V73" s="203">
        <f>ROUND(E73*U73,2)</f>
        <v>0</v>
      </c>
      <c r="W73" s="203"/>
      <c r="X73" s="203" t="s">
        <v>214</v>
      </c>
      <c r="Y73" s="197"/>
      <c r="Z73" s="197"/>
      <c r="AA73" s="197"/>
      <c r="AB73" s="197"/>
      <c r="AC73" s="197"/>
      <c r="AD73" s="197"/>
      <c r="AE73" s="197"/>
      <c r="AF73" s="197"/>
      <c r="AG73" s="197" t="s">
        <v>215</v>
      </c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197"/>
      <c r="BE73" s="197"/>
      <c r="BF73" s="197"/>
      <c r="BG73" s="197"/>
      <c r="BH73" s="197"/>
    </row>
    <row r="74" spans="1:60" x14ac:dyDescent="0.25">
      <c r="A74" s="212" t="s">
        <v>130</v>
      </c>
      <c r="B74" s="213" t="s">
        <v>75</v>
      </c>
      <c r="C74" s="239" t="s">
        <v>76</v>
      </c>
      <c r="D74" s="214"/>
      <c r="E74" s="215"/>
      <c r="F74" s="216"/>
      <c r="G74" s="216">
        <f>SUMIF(AG75:AG83,"&lt;&gt;NOR",G75:G83)</f>
        <v>0</v>
      </c>
      <c r="H74" s="216"/>
      <c r="I74" s="216">
        <f>SUM(I75:I83)</f>
        <v>0</v>
      </c>
      <c r="J74" s="216"/>
      <c r="K74" s="216">
        <f>SUM(K75:K83)</f>
        <v>0</v>
      </c>
      <c r="L74" s="216"/>
      <c r="M74" s="216">
        <f>SUM(M75:M83)</f>
        <v>0</v>
      </c>
      <c r="N74" s="216"/>
      <c r="O74" s="216">
        <f>SUM(O75:O83)</f>
        <v>0</v>
      </c>
      <c r="P74" s="216"/>
      <c r="Q74" s="216">
        <f>SUM(Q75:Q83)</f>
        <v>1.31</v>
      </c>
      <c r="R74" s="216"/>
      <c r="S74" s="216"/>
      <c r="T74" s="217"/>
      <c r="U74" s="211"/>
      <c r="V74" s="211">
        <f>SUM(V75:V83)</f>
        <v>14.28</v>
      </c>
      <c r="W74" s="211"/>
      <c r="X74" s="211"/>
      <c r="AG74" t="s">
        <v>131</v>
      </c>
    </row>
    <row r="75" spans="1:60" outlineLevel="1" x14ac:dyDescent="0.25">
      <c r="A75" s="218">
        <v>17</v>
      </c>
      <c r="B75" s="219" t="s">
        <v>218</v>
      </c>
      <c r="C75" s="241" t="s">
        <v>219</v>
      </c>
      <c r="D75" s="220" t="s">
        <v>134</v>
      </c>
      <c r="E75" s="221">
        <v>5</v>
      </c>
      <c r="F75" s="222"/>
      <c r="G75" s="223">
        <f>ROUND(E75*F75,2)</f>
        <v>0</v>
      </c>
      <c r="H75" s="222"/>
      <c r="I75" s="223">
        <f>ROUND(E75*H75,2)</f>
        <v>0</v>
      </c>
      <c r="J75" s="222"/>
      <c r="K75" s="223">
        <f>ROUND(E75*J75,2)</f>
        <v>0</v>
      </c>
      <c r="L75" s="223">
        <v>15</v>
      </c>
      <c r="M75" s="223">
        <f>G75*(1+L75/100)</f>
        <v>0</v>
      </c>
      <c r="N75" s="223">
        <v>0</v>
      </c>
      <c r="O75" s="223">
        <f>ROUND(E75*N75,2)</f>
        <v>0</v>
      </c>
      <c r="P75" s="223">
        <v>0</v>
      </c>
      <c r="Q75" s="223">
        <f>ROUND(E75*P75,2)</f>
        <v>0</v>
      </c>
      <c r="R75" s="223" t="s">
        <v>220</v>
      </c>
      <c r="S75" s="223" t="s">
        <v>136</v>
      </c>
      <c r="T75" s="224" t="s">
        <v>157</v>
      </c>
      <c r="U75" s="203">
        <v>0.05</v>
      </c>
      <c r="V75" s="203">
        <f>ROUND(E75*U75,2)</f>
        <v>0.25</v>
      </c>
      <c r="W75" s="203"/>
      <c r="X75" s="203" t="s">
        <v>138</v>
      </c>
      <c r="Y75" s="197"/>
      <c r="Z75" s="197"/>
      <c r="AA75" s="197"/>
      <c r="AB75" s="197"/>
      <c r="AC75" s="197"/>
      <c r="AD75" s="197"/>
      <c r="AE75" s="197"/>
      <c r="AF75" s="197"/>
      <c r="AG75" s="197" t="s">
        <v>139</v>
      </c>
      <c r="AH75" s="197"/>
      <c r="AI75" s="197"/>
      <c r="AJ75" s="197"/>
      <c r="AK75" s="197"/>
      <c r="AL75" s="197"/>
      <c r="AM75" s="197"/>
      <c r="AN75" s="197"/>
      <c r="AO75" s="197"/>
      <c r="AP75" s="197"/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7"/>
      <c r="BB75" s="197"/>
      <c r="BC75" s="197"/>
      <c r="BD75" s="197"/>
      <c r="BE75" s="197"/>
      <c r="BF75" s="197"/>
      <c r="BG75" s="197"/>
      <c r="BH75" s="197"/>
    </row>
    <row r="76" spans="1:60" outlineLevel="1" x14ac:dyDescent="0.25">
      <c r="A76" s="200"/>
      <c r="B76" s="201"/>
      <c r="C76" s="242" t="s">
        <v>221</v>
      </c>
      <c r="D76" s="233"/>
      <c r="E76" s="233"/>
      <c r="F76" s="233"/>
      <c r="G76" s="233"/>
      <c r="H76" s="203"/>
      <c r="I76" s="203"/>
      <c r="J76" s="203"/>
      <c r="K76" s="203"/>
      <c r="L76" s="203"/>
      <c r="M76" s="203"/>
      <c r="N76" s="203"/>
      <c r="O76" s="203"/>
      <c r="P76" s="203"/>
      <c r="Q76" s="203"/>
      <c r="R76" s="203"/>
      <c r="S76" s="203"/>
      <c r="T76" s="203"/>
      <c r="U76" s="203"/>
      <c r="V76" s="203"/>
      <c r="W76" s="203"/>
      <c r="X76" s="203"/>
      <c r="Y76" s="197"/>
      <c r="Z76" s="197"/>
      <c r="AA76" s="197"/>
      <c r="AB76" s="197"/>
      <c r="AC76" s="197"/>
      <c r="AD76" s="197"/>
      <c r="AE76" s="197"/>
      <c r="AF76" s="197"/>
      <c r="AG76" s="197" t="s">
        <v>144</v>
      </c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7"/>
      <c r="AT76" s="197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197"/>
      <c r="BF76" s="197"/>
      <c r="BG76" s="197"/>
      <c r="BH76" s="197"/>
    </row>
    <row r="77" spans="1:60" ht="20.399999999999999" outlineLevel="1" x14ac:dyDescent="0.25">
      <c r="A77" s="218">
        <v>18</v>
      </c>
      <c r="B77" s="219" t="s">
        <v>222</v>
      </c>
      <c r="C77" s="241" t="s">
        <v>223</v>
      </c>
      <c r="D77" s="220" t="s">
        <v>142</v>
      </c>
      <c r="E77" s="221">
        <v>4</v>
      </c>
      <c r="F77" s="222"/>
      <c r="G77" s="223">
        <f>ROUND(E77*F77,2)</f>
        <v>0</v>
      </c>
      <c r="H77" s="222"/>
      <c r="I77" s="223">
        <f>ROUND(E77*H77,2)</f>
        <v>0</v>
      </c>
      <c r="J77" s="222"/>
      <c r="K77" s="223">
        <f>ROUND(E77*J77,2)</f>
        <v>0</v>
      </c>
      <c r="L77" s="223">
        <v>15</v>
      </c>
      <c r="M77" s="223">
        <f>G77*(1+L77/100)</f>
        <v>0</v>
      </c>
      <c r="N77" s="223">
        <v>1.17E-3</v>
      </c>
      <c r="O77" s="223">
        <f>ROUND(E77*N77,2)</f>
        <v>0</v>
      </c>
      <c r="P77" s="223">
        <v>7.5999999999999998E-2</v>
      </c>
      <c r="Q77" s="223">
        <f>ROUND(E77*P77,2)</f>
        <v>0.3</v>
      </c>
      <c r="R77" s="223" t="s">
        <v>220</v>
      </c>
      <c r="S77" s="223" t="s">
        <v>136</v>
      </c>
      <c r="T77" s="224" t="s">
        <v>157</v>
      </c>
      <c r="U77" s="203">
        <v>0.93899999999999995</v>
      </c>
      <c r="V77" s="203">
        <f>ROUND(E77*U77,2)</f>
        <v>3.76</v>
      </c>
      <c r="W77" s="203"/>
      <c r="X77" s="203" t="s">
        <v>138</v>
      </c>
      <c r="Y77" s="197"/>
      <c r="Z77" s="197"/>
      <c r="AA77" s="197"/>
      <c r="AB77" s="197"/>
      <c r="AC77" s="197"/>
      <c r="AD77" s="197"/>
      <c r="AE77" s="197"/>
      <c r="AF77" s="197"/>
      <c r="AG77" s="197" t="s">
        <v>139</v>
      </c>
      <c r="AH77" s="197"/>
      <c r="AI77" s="197"/>
      <c r="AJ77" s="197"/>
      <c r="AK77" s="197"/>
      <c r="AL77" s="197"/>
      <c r="AM77" s="197"/>
      <c r="AN77" s="197"/>
      <c r="AO77" s="197"/>
      <c r="AP77" s="197"/>
      <c r="AQ77" s="197"/>
      <c r="AR77" s="197"/>
      <c r="AS77" s="197"/>
      <c r="AT77" s="197"/>
      <c r="AU77" s="197"/>
      <c r="AV77" s="197"/>
      <c r="AW77" s="197"/>
      <c r="AX77" s="197"/>
      <c r="AY77" s="197"/>
      <c r="AZ77" s="197"/>
      <c r="BA77" s="197"/>
      <c r="BB77" s="197"/>
      <c r="BC77" s="197"/>
      <c r="BD77" s="197"/>
      <c r="BE77" s="197"/>
      <c r="BF77" s="197"/>
      <c r="BG77" s="197"/>
      <c r="BH77" s="197"/>
    </row>
    <row r="78" spans="1:60" outlineLevel="1" x14ac:dyDescent="0.25">
      <c r="A78" s="200"/>
      <c r="B78" s="201"/>
      <c r="C78" s="243" t="s">
        <v>224</v>
      </c>
      <c r="D78" s="209"/>
      <c r="E78" s="210">
        <v>2.4</v>
      </c>
      <c r="F78" s="203"/>
      <c r="G78" s="203"/>
      <c r="H78" s="203"/>
      <c r="I78" s="203"/>
      <c r="J78" s="203"/>
      <c r="K78" s="203"/>
      <c r="L78" s="203"/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197"/>
      <c r="Z78" s="197"/>
      <c r="AA78" s="197"/>
      <c r="AB78" s="197"/>
      <c r="AC78" s="197"/>
      <c r="AD78" s="197"/>
      <c r="AE78" s="197"/>
      <c r="AF78" s="197"/>
      <c r="AG78" s="197" t="s">
        <v>146</v>
      </c>
      <c r="AH78" s="197">
        <v>0</v>
      </c>
      <c r="AI78" s="197"/>
      <c r="AJ78" s="197"/>
      <c r="AK78" s="197"/>
      <c r="AL78" s="197"/>
      <c r="AM78" s="197"/>
      <c r="AN78" s="197"/>
      <c r="AO78" s="197"/>
      <c r="AP78" s="197"/>
      <c r="AQ78" s="197"/>
      <c r="AR78" s="197"/>
      <c r="AS78" s="197"/>
      <c r="AT78" s="197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197"/>
      <c r="BF78" s="197"/>
      <c r="BG78" s="197"/>
      <c r="BH78" s="197"/>
    </row>
    <row r="79" spans="1:60" outlineLevel="1" x14ac:dyDescent="0.25">
      <c r="A79" s="200"/>
      <c r="B79" s="201"/>
      <c r="C79" s="243" t="s">
        <v>225</v>
      </c>
      <c r="D79" s="209"/>
      <c r="E79" s="210">
        <v>1.6</v>
      </c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197"/>
      <c r="Z79" s="197"/>
      <c r="AA79" s="197"/>
      <c r="AB79" s="197"/>
      <c r="AC79" s="197"/>
      <c r="AD79" s="197"/>
      <c r="AE79" s="197"/>
      <c r="AF79" s="197"/>
      <c r="AG79" s="197" t="s">
        <v>146</v>
      </c>
      <c r="AH79" s="197">
        <v>0</v>
      </c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</row>
    <row r="80" spans="1:60" ht="20.399999999999999" outlineLevel="1" x14ac:dyDescent="0.25">
      <c r="A80" s="218">
        <v>19</v>
      </c>
      <c r="B80" s="219" t="s">
        <v>226</v>
      </c>
      <c r="C80" s="241" t="s">
        <v>227</v>
      </c>
      <c r="D80" s="220" t="s">
        <v>142</v>
      </c>
      <c r="E80" s="221">
        <v>14.878</v>
      </c>
      <c r="F80" s="222"/>
      <c r="G80" s="223">
        <f>ROUND(E80*F80,2)</f>
        <v>0</v>
      </c>
      <c r="H80" s="222"/>
      <c r="I80" s="223">
        <f>ROUND(E80*H80,2)</f>
        <v>0</v>
      </c>
      <c r="J80" s="222"/>
      <c r="K80" s="223">
        <f>ROUND(E80*J80,2)</f>
        <v>0</v>
      </c>
      <c r="L80" s="223">
        <v>15</v>
      </c>
      <c r="M80" s="223">
        <f>G80*(1+L80/100)</f>
        <v>0</v>
      </c>
      <c r="N80" s="223">
        <v>0</v>
      </c>
      <c r="O80" s="223">
        <f>ROUND(E80*N80,2)</f>
        <v>0</v>
      </c>
      <c r="P80" s="223">
        <v>6.8000000000000005E-2</v>
      </c>
      <c r="Q80" s="223">
        <f>ROUND(E80*P80,2)</f>
        <v>1.01</v>
      </c>
      <c r="R80" s="223" t="s">
        <v>220</v>
      </c>
      <c r="S80" s="223" t="s">
        <v>136</v>
      </c>
      <c r="T80" s="224" t="s">
        <v>157</v>
      </c>
      <c r="U80" s="203">
        <v>0.69</v>
      </c>
      <c r="V80" s="203">
        <f>ROUND(E80*U80,2)</f>
        <v>10.27</v>
      </c>
      <c r="W80" s="203"/>
      <c r="X80" s="203" t="s">
        <v>138</v>
      </c>
      <c r="Y80" s="197"/>
      <c r="Z80" s="197"/>
      <c r="AA80" s="197"/>
      <c r="AB80" s="197"/>
      <c r="AC80" s="197"/>
      <c r="AD80" s="197"/>
      <c r="AE80" s="197"/>
      <c r="AF80" s="197"/>
      <c r="AG80" s="197" t="s">
        <v>139</v>
      </c>
      <c r="AH80" s="197"/>
      <c r="AI80" s="197"/>
      <c r="AJ80" s="197"/>
      <c r="AK80" s="197"/>
      <c r="AL80" s="197"/>
      <c r="AM80" s="197"/>
      <c r="AN80" s="197"/>
      <c r="AO80" s="197"/>
      <c r="AP80" s="197"/>
      <c r="AQ80" s="197"/>
      <c r="AR80" s="197"/>
      <c r="AS80" s="197"/>
      <c r="AT80" s="197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197"/>
      <c r="BF80" s="197"/>
      <c r="BG80" s="197"/>
      <c r="BH80" s="197"/>
    </row>
    <row r="81" spans="1:60" outlineLevel="1" x14ac:dyDescent="0.25">
      <c r="A81" s="200"/>
      <c r="B81" s="201"/>
      <c r="C81" s="242" t="s">
        <v>228</v>
      </c>
      <c r="D81" s="233"/>
      <c r="E81" s="233"/>
      <c r="F81" s="233"/>
      <c r="G81" s="23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197"/>
      <c r="Z81" s="197"/>
      <c r="AA81" s="197"/>
      <c r="AB81" s="197"/>
      <c r="AC81" s="197"/>
      <c r="AD81" s="197"/>
      <c r="AE81" s="197"/>
      <c r="AF81" s="197"/>
      <c r="AG81" s="197" t="s">
        <v>144</v>
      </c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  <c r="AR81" s="197"/>
      <c r="AS81" s="197"/>
      <c r="AT81" s="197"/>
      <c r="AU81" s="197"/>
      <c r="AV81" s="197"/>
      <c r="AW81" s="197"/>
      <c r="AX81" s="197"/>
      <c r="AY81" s="197"/>
      <c r="AZ81" s="197"/>
      <c r="BA81" s="197"/>
      <c r="BB81" s="197"/>
      <c r="BC81" s="197"/>
      <c r="BD81" s="197"/>
      <c r="BE81" s="197"/>
      <c r="BF81" s="197"/>
      <c r="BG81" s="197"/>
      <c r="BH81" s="197"/>
    </row>
    <row r="82" spans="1:60" outlineLevel="1" x14ac:dyDescent="0.25">
      <c r="A82" s="200"/>
      <c r="B82" s="201"/>
      <c r="C82" s="243" t="s">
        <v>229</v>
      </c>
      <c r="D82" s="209"/>
      <c r="E82" s="210">
        <v>1.038</v>
      </c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203"/>
      <c r="W82" s="203"/>
      <c r="X82" s="203"/>
      <c r="Y82" s="197"/>
      <c r="Z82" s="197"/>
      <c r="AA82" s="197"/>
      <c r="AB82" s="197"/>
      <c r="AC82" s="197"/>
      <c r="AD82" s="197"/>
      <c r="AE82" s="197"/>
      <c r="AF82" s="197"/>
      <c r="AG82" s="197" t="s">
        <v>146</v>
      </c>
      <c r="AH82" s="197">
        <v>0</v>
      </c>
      <c r="AI82" s="197"/>
      <c r="AJ82" s="197"/>
      <c r="AK82" s="197"/>
      <c r="AL82" s="197"/>
      <c r="AM82" s="197"/>
      <c r="AN82" s="197"/>
      <c r="AO82" s="197"/>
      <c r="AP82" s="197"/>
      <c r="AQ82" s="197"/>
      <c r="AR82" s="197"/>
      <c r="AS82" s="197"/>
      <c r="AT82" s="197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197"/>
      <c r="BF82" s="197"/>
      <c r="BG82" s="197"/>
      <c r="BH82" s="197"/>
    </row>
    <row r="83" spans="1:60" outlineLevel="1" x14ac:dyDescent="0.25">
      <c r="A83" s="200"/>
      <c r="B83" s="201"/>
      <c r="C83" s="243" t="s">
        <v>230</v>
      </c>
      <c r="D83" s="209"/>
      <c r="E83" s="210">
        <v>13.84</v>
      </c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203"/>
      <c r="S83" s="203"/>
      <c r="T83" s="203"/>
      <c r="U83" s="203"/>
      <c r="V83" s="203"/>
      <c r="W83" s="203"/>
      <c r="X83" s="203"/>
      <c r="Y83" s="197"/>
      <c r="Z83" s="197"/>
      <c r="AA83" s="197"/>
      <c r="AB83" s="197"/>
      <c r="AC83" s="197"/>
      <c r="AD83" s="197"/>
      <c r="AE83" s="197"/>
      <c r="AF83" s="197"/>
      <c r="AG83" s="197" t="s">
        <v>146</v>
      </c>
      <c r="AH83" s="197">
        <v>0</v>
      </c>
      <c r="AI83" s="197"/>
      <c r="AJ83" s="197"/>
      <c r="AK83" s="197"/>
      <c r="AL83" s="197"/>
      <c r="AM83" s="197"/>
      <c r="AN83" s="197"/>
      <c r="AO83" s="197"/>
      <c r="AP83" s="197"/>
      <c r="AQ83" s="197"/>
      <c r="AR83" s="197"/>
      <c r="AS83" s="197"/>
      <c r="AT83" s="197"/>
      <c r="AU83" s="197"/>
      <c r="AV83" s="197"/>
      <c r="AW83" s="197"/>
      <c r="AX83" s="197"/>
      <c r="AY83" s="197"/>
      <c r="AZ83" s="197"/>
      <c r="BA83" s="197"/>
      <c r="BB83" s="197"/>
      <c r="BC83" s="197"/>
      <c r="BD83" s="197"/>
      <c r="BE83" s="197"/>
      <c r="BF83" s="197"/>
      <c r="BG83" s="197"/>
      <c r="BH83" s="197"/>
    </row>
    <row r="84" spans="1:60" x14ac:dyDescent="0.25">
      <c r="A84" s="212" t="s">
        <v>130</v>
      </c>
      <c r="B84" s="213" t="s">
        <v>77</v>
      </c>
      <c r="C84" s="239" t="s">
        <v>78</v>
      </c>
      <c r="D84" s="214"/>
      <c r="E84" s="215"/>
      <c r="F84" s="216"/>
      <c r="G84" s="216">
        <f>SUMIF(AG85:AG86,"&lt;&gt;NOR",G85:G86)</f>
        <v>0</v>
      </c>
      <c r="H84" s="216"/>
      <c r="I84" s="216">
        <f>SUM(I85:I86)</f>
        <v>0</v>
      </c>
      <c r="J84" s="216"/>
      <c r="K84" s="216">
        <f>SUM(K85:K86)</f>
        <v>0</v>
      </c>
      <c r="L84" s="216"/>
      <c r="M84" s="216">
        <f>SUM(M85:M86)</f>
        <v>0</v>
      </c>
      <c r="N84" s="216"/>
      <c r="O84" s="216">
        <f>SUM(O85:O86)</f>
        <v>0</v>
      </c>
      <c r="P84" s="216"/>
      <c r="Q84" s="216">
        <f>SUM(Q85:Q86)</f>
        <v>0</v>
      </c>
      <c r="R84" s="216"/>
      <c r="S84" s="216"/>
      <c r="T84" s="217"/>
      <c r="U84" s="211"/>
      <c r="V84" s="211">
        <f>SUM(V85:V86)</f>
        <v>1.34</v>
      </c>
      <c r="W84" s="211"/>
      <c r="X84" s="211"/>
      <c r="AG84" t="s">
        <v>131</v>
      </c>
    </row>
    <row r="85" spans="1:60" outlineLevel="1" x14ac:dyDescent="0.25">
      <c r="A85" s="218">
        <v>20</v>
      </c>
      <c r="B85" s="219" t="s">
        <v>231</v>
      </c>
      <c r="C85" s="241" t="s">
        <v>232</v>
      </c>
      <c r="D85" s="220" t="s">
        <v>233</v>
      </c>
      <c r="E85" s="221">
        <v>3.4098999999999999</v>
      </c>
      <c r="F85" s="222"/>
      <c r="G85" s="223">
        <f>ROUND(E85*F85,2)</f>
        <v>0</v>
      </c>
      <c r="H85" s="222"/>
      <c r="I85" s="223">
        <f>ROUND(E85*H85,2)</f>
        <v>0</v>
      </c>
      <c r="J85" s="222"/>
      <c r="K85" s="223">
        <f>ROUND(E85*J85,2)</f>
        <v>0</v>
      </c>
      <c r="L85" s="223">
        <v>15</v>
      </c>
      <c r="M85" s="223">
        <f>G85*(1+L85/100)</f>
        <v>0</v>
      </c>
      <c r="N85" s="223">
        <v>0</v>
      </c>
      <c r="O85" s="223">
        <f>ROUND(E85*N85,2)</f>
        <v>0</v>
      </c>
      <c r="P85" s="223">
        <v>0</v>
      </c>
      <c r="Q85" s="223">
        <f>ROUND(E85*P85,2)</f>
        <v>0</v>
      </c>
      <c r="R85" s="223" t="s">
        <v>135</v>
      </c>
      <c r="S85" s="223" t="s">
        <v>136</v>
      </c>
      <c r="T85" s="224" t="s">
        <v>157</v>
      </c>
      <c r="U85" s="203">
        <v>0.39300000000000002</v>
      </c>
      <c r="V85" s="203">
        <f>ROUND(E85*U85,2)</f>
        <v>1.34</v>
      </c>
      <c r="W85" s="203"/>
      <c r="X85" s="203" t="s">
        <v>234</v>
      </c>
      <c r="Y85" s="197"/>
      <c r="Z85" s="197"/>
      <c r="AA85" s="197"/>
      <c r="AB85" s="197"/>
      <c r="AC85" s="197"/>
      <c r="AD85" s="197"/>
      <c r="AE85" s="197"/>
      <c r="AF85" s="197"/>
      <c r="AG85" s="197" t="s">
        <v>235</v>
      </c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  <c r="AR85" s="197"/>
      <c r="AS85" s="197"/>
      <c r="AT85" s="197"/>
      <c r="AU85" s="197"/>
      <c r="AV85" s="197"/>
      <c r="AW85" s="197"/>
      <c r="AX85" s="197"/>
      <c r="AY85" s="197"/>
      <c r="AZ85" s="197"/>
      <c r="BA85" s="197"/>
      <c r="BB85" s="197"/>
      <c r="BC85" s="197"/>
      <c r="BD85" s="197"/>
      <c r="BE85" s="197"/>
      <c r="BF85" s="197"/>
      <c r="BG85" s="197"/>
      <c r="BH85" s="197"/>
    </row>
    <row r="86" spans="1:60" ht="21" outlineLevel="1" x14ac:dyDescent="0.25">
      <c r="A86" s="200"/>
      <c r="B86" s="201"/>
      <c r="C86" s="242" t="s">
        <v>236</v>
      </c>
      <c r="D86" s="233"/>
      <c r="E86" s="233"/>
      <c r="F86" s="233"/>
      <c r="G86" s="233"/>
      <c r="H86" s="203"/>
      <c r="I86" s="203"/>
      <c r="J86" s="203"/>
      <c r="K86" s="203"/>
      <c r="L86" s="203"/>
      <c r="M86" s="203"/>
      <c r="N86" s="203"/>
      <c r="O86" s="203"/>
      <c r="P86" s="203"/>
      <c r="Q86" s="203"/>
      <c r="R86" s="203"/>
      <c r="S86" s="203"/>
      <c r="T86" s="203"/>
      <c r="U86" s="203"/>
      <c r="V86" s="203"/>
      <c r="W86" s="203"/>
      <c r="X86" s="203"/>
      <c r="Y86" s="197"/>
      <c r="Z86" s="197"/>
      <c r="AA86" s="197"/>
      <c r="AB86" s="197"/>
      <c r="AC86" s="197"/>
      <c r="AD86" s="197"/>
      <c r="AE86" s="197"/>
      <c r="AF86" s="197"/>
      <c r="AG86" s="197" t="s">
        <v>144</v>
      </c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  <c r="AR86" s="197"/>
      <c r="AS86" s="197"/>
      <c r="AT86" s="197"/>
      <c r="AU86" s="197"/>
      <c r="AV86" s="197"/>
      <c r="AW86" s="197"/>
      <c r="AX86" s="197"/>
      <c r="AY86" s="197"/>
      <c r="AZ86" s="197"/>
      <c r="BA86" s="232" t="str">
        <f>C86</f>
        <v>přesun hmot pro budovy občanské výstavby (JKSO 801), budovy pro bydlení (JKSO 803) budovy pro výrobu a služby (JKSO 812) s nosnou svislou konstrukcí zděnou z cihel nebo tvárnic nebo kovovou</v>
      </c>
      <c r="BB86" s="197"/>
      <c r="BC86" s="197"/>
      <c r="BD86" s="197"/>
      <c r="BE86" s="197"/>
      <c r="BF86" s="197"/>
      <c r="BG86" s="197"/>
      <c r="BH86" s="197"/>
    </row>
    <row r="87" spans="1:60" x14ac:dyDescent="0.25">
      <c r="A87" s="212" t="s">
        <v>130</v>
      </c>
      <c r="B87" s="213" t="s">
        <v>79</v>
      </c>
      <c r="C87" s="239" t="s">
        <v>80</v>
      </c>
      <c r="D87" s="214"/>
      <c r="E87" s="215"/>
      <c r="F87" s="216"/>
      <c r="G87" s="216">
        <f>SUMIF(AG88:AG101,"&lt;&gt;NOR",G88:G101)</f>
        <v>0</v>
      </c>
      <c r="H87" s="216"/>
      <c r="I87" s="216">
        <f>SUM(I88:I101)</f>
        <v>0</v>
      </c>
      <c r="J87" s="216"/>
      <c r="K87" s="216">
        <f>SUM(K88:K101)</f>
        <v>0</v>
      </c>
      <c r="L87" s="216"/>
      <c r="M87" s="216">
        <f>SUM(M88:M101)</f>
        <v>0</v>
      </c>
      <c r="N87" s="216"/>
      <c r="O87" s="216">
        <f>SUM(O88:O101)</f>
        <v>0</v>
      </c>
      <c r="P87" s="216"/>
      <c r="Q87" s="216">
        <f>SUM(Q88:Q101)</f>
        <v>0.01</v>
      </c>
      <c r="R87" s="216"/>
      <c r="S87" s="216"/>
      <c r="T87" s="217"/>
      <c r="U87" s="211"/>
      <c r="V87" s="211">
        <f>SUM(V88:V101)</f>
        <v>4.1499999999999995</v>
      </c>
      <c r="W87" s="211"/>
      <c r="X87" s="211"/>
      <c r="AG87" t="s">
        <v>131</v>
      </c>
    </row>
    <row r="88" spans="1:60" outlineLevel="1" x14ac:dyDescent="0.25">
      <c r="A88" s="218">
        <v>21</v>
      </c>
      <c r="B88" s="219" t="s">
        <v>237</v>
      </c>
      <c r="C88" s="241" t="s">
        <v>238</v>
      </c>
      <c r="D88" s="220" t="s">
        <v>239</v>
      </c>
      <c r="E88" s="221">
        <v>5.3</v>
      </c>
      <c r="F88" s="222"/>
      <c r="G88" s="223">
        <f>ROUND(E88*F88,2)</f>
        <v>0</v>
      </c>
      <c r="H88" s="222"/>
      <c r="I88" s="223">
        <f>ROUND(E88*H88,2)</f>
        <v>0</v>
      </c>
      <c r="J88" s="222"/>
      <c r="K88" s="223">
        <f>ROUND(E88*J88,2)</f>
        <v>0</v>
      </c>
      <c r="L88" s="223">
        <v>15</v>
      </c>
      <c r="M88" s="223">
        <f>G88*(1+L88/100)</f>
        <v>0</v>
      </c>
      <c r="N88" s="223">
        <v>0</v>
      </c>
      <c r="O88" s="223">
        <f>ROUND(E88*N88,2)</f>
        <v>0</v>
      </c>
      <c r="P88" s="223">
        <v>1.98E-3</v>
      </c>
      <c r="Q88" s="223">
        <f>ROUND(E88*P88,2)</f>
        <v>0.01</v>
      </c>
      <c r="R88" s="223" t="s">
        <v>240</v>
      </c>
      <c r="S88" s="223" t="s">
        <v>136</v>
      </c>
      <c r="T88" s="224" t="s">
        <v>157</v>
      </c>
      <c r="U88" s="203">
        <v>8.3000000000000004E-2</v>
      </c>
      <c r="V88" s="203">
        <f>ROUND(E88*U88,2)</f>
        <v>0.44</v>
      </c>
      <c r="W88" s="203"/>
      <c r="X88" s="203" t="s">
        <v>138</v>
      </c>
      <c r="Y88" s="197"/>
      <c r="Z88" s="197"/>
      <c r="AA88" s="197"/>
      <c r="AB88" s="197"/>
      <c r="AC88" s="197"/>
      <c r="AD88" s="197"/>
      <c r="AE88" s="197"/>
      <c r="AF88" s="197"/>
      <c r="AG88" s="197" t="s">
        <v>139</v>
      </c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  <c r="AR88" s="197"/>
      <c r="AS88" s="197"/>
      <c r="AT88" s="197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197"/>
      <c r="BF88" s="197"/>
      <c r="BG88" s="197"/>
      <c r="BH88" s="197"/>
    </row>
    <row r="89" spans="1:60" outlineLevel="1" x14ac:dyDescent="0.25">
      <c r="A89" s="200"/>
      <c r="B89" s="201"/>
      <c r="C89" s="242" t="s">
        <v>241</v>
      </c>
      <c r="D89" s="233"/>
      <c r="E89" s="233"/>
      <c r="F89" s="233"/>
      <c r="G89" s="233"/>
      <c r="H89" s="203"/>
      <c r="I89" s="203"/>
      <c r="J89" s="203"/>
      <c r="K89" s="203"/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197"/>
      <c r="Z89" s="197"/>
      <c r="AA89" s="197"/>
      <c r="AB89" s="197"/>
      <c r="AC89" s="197"/>
      <c r="AD89" s="197"/>
      <c r="AE89" s="197"/>
      <c r="AF89" s="197"/>
      <c r="AG89" s="197" t="s">
        <v>144</v>
      </c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</row>
    <row r="90" spans="1:60" outlineLevel="1" x14ac:dyDescent="0.25">
      <c r="A90" s="218">
        <v>22</v>
      </c>
      <c r="B90" s="219" t="s">
        <v>242</v>
      </c>
      <c r="C90" s="241" t="s">
        <v>243</v>
      </c>
      <c r="D90" s="220" t="s">
        <v>239</v>
      </c>
      <c r="E90" s="221">
        <v>2</v>
      </c>
      <c r="F90" s="222"/>
      <c r="G90" s="223">
        <f>ROUND(E90*F90,2)</f>
        <v>0</v>
      </c>
      <c r="H90" s="222"/>
      <c r="I90" s="223">
        <f>ROUND(E90*H90,2)</f>
        <v>0</v>
      </c>
      <c r="J90" s="222"/>
      <c r="K90" s="223">
        <f>ROUND(E90*J90,2)</f>
        <v>0</v>
      </c>
      <c r="L90" s="223">
        <v>15</v>
      </c>
      <c r="M90" s="223">
        <f>G90*(1+L90/100)</f>
        <v>0</v>
      </c>
      <c r="N90" s="223">
        <v>4.6999999999999999E-4</v>
      </c>
      <c r="O90" s="223">
        <f>ROUND(E90*N90,2)</f>
        <v>0</v>
      </c>
      <c r="P90" s="223">
        <v>0</v>
      </c>
      <c r="Q90" s="223">
        <f>ROUND(E90*P90,2)</f>
        <v>0</v>
      </c>
      <c r="R90" s="223" t="s">
        <v>240</v>
      </c>
      <c r="S90" s="223" t="s">
        <v>136</v>
      </c>
      <c r="T90" s="224" t="s">
        <v>157</v>
      </c>
      <c r="U90" s="203">
        <v>0.35899999999999999</v>
      </c>
      <c r="V90" s="203">
        <f>ROUND(E90*U90,2)</f>
        <v>0.72</v>
      </c>
      <c r="W90" s="203"/>
      <c r="X90" s="203" t="s">
        <v>138</v>
      </c>
      <c r="Y90" s="197"/>
      <c r="Z90" s="197"/>
      <c r="AA90" s="197"/>
      <c r="AB90" s="197"/>
      <c r="AC90" s="197"/>
      <c r="AD90" s="197"/>
      <c r="AE90" s="197"/>
      <c r="AF90" s="197"/>
      <c r="AG90" s="197" t="s">
        <v>139</v>
      </c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  <c r="AR90" s="197"/>
      <c r="AS90" s="197"/>
      <c r="AT90" s="197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197"/>
      <c r="BF90" s="197"/>
      <c r="BG90" s="197"/>
      <c r="BH90" s="197"/>
    </row>
    <row r="91" spans="1:60" outlineLevel="1" x14ac:dyDescent="0.25">
      <c r="A91" s="200"/>
      <c r="B91" s="201"/>
      <c r="C91" s="242" t="s">
        <v>244</v>
      </c>
      <c r="D91" s="233"/>
      <c r="E91" s="233"/>
      <c r="F91" s="233"/>
      <c r="G91" s="233"/>
      <c r="H91" s="203"/>
      <c r="I91" s="203"/>
      <c r="J91" s="203"/>
      <c r="K91" s="203"/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197"/>
      <c r="Z91" s="197"/>
      <c r="AA91" s="197"/>
      <c r="AB91" s="197"/>
      <c r="AC91" s="197"/>
      <c r="AD91" s="197"/>
      <c r="AE91" s="197"/>
      <c r="AF91" s="197"/>
      <c r="AG91" s="197" t="s">
        <v>144</v>
      </c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197"/>
      <c r="BE91" s="197"/>
      <c r="BF91" s="197"/>
      <c r="BG91" s="197"/>
      <c r="BH91" s="197"/>
    </row>
    <row r="92" spans="1:60" outlineLevel="1" x14ac:dyDescent="0.25">
      <c r="A92" s="200"/>
      <c r="B92" s="201"/>
      <c r="C92" s="244" t="s">
        <v>245</v>
      </c>
      <c r="D92" s="234"/>
      <c r="E92" s="234"/>
      <c r="F92" s="234"/>
      <c r="G92" s="234"/>
      <c r="H92" s="203"/>
      <c r="I92" s="203"/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197"/>
      <c r="Z92" s="197"/>
      <c r="AA92" s="197"/>
      <c r="AB92" s="197"/>
      <c r="AC92" s="197"/>
      <c r="AD92" s="197"/>
      <c r="AE92" s="197"/>
      <c r="AF92" s="197"/>
      <c r="AG92" s="197" t="s">
        <v>246</v>
      </c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</row>
    <row r="93" spans="1:60" outlineLevel="1" x14ac:dyDescent="0.25">
      <c r="A93" s="218">
        <v>23</v>
      </c>
      <c r="B93" s="219" t="s">
        <v>247</v>
      </c>
      <c r="C93" s="241" t="s">
        <v>248</v>
      </c>
      <c r="D93" s="220" t="s">
        <v>239</v>
      </c>
      <c r="E93" s="221">
        <v>0.8</v>
      </c>
      <c r="F93" s="222"/>
      <c r="G93" s="223">
        <f>ROUND(E93*F93,2)</f>
        <v>0</v>
      </c>
      <c r="H93" s="222"/>
      <c r="I93" s="223">
        <f>ROUND(E93*H93,2)</f>
        <v>0</v>
      </c>
      <c r="J93" s="222"/>
      <c r="K93" s="223">
        <f>ROUND(E93*J93,2)</f>
        <v>0</v>
      </c>
      <c r="L93" s="223">
        <v>15</v>
      </c>
      <c r="M93" s="223">
        <f>G93*(1+L93/100)</f>
        <v>0</v>
      </c>
      <c r="N93" s="223">
        <v>1.5200000000000001E-3</v>
      </c>
      <c r="O93" s="223">
        <f>ROUND(E93*N93,2)</f>
        <v>0</v>
      </c>
      <c r="P93" s="223">
        <v>0</v>
      </c>
      <c r="Q93" s="223">
        <f>ROUND(E93*P93,2)</f>
        <v>0</v>
      </c>
      <c r="R93" s="223" t="s">
        <v>240</v>
      </c>
      <c r="S93" s="223" t="s">
        <v>136</v>
      </c>
      <c r="T93" s="224" t="s">
        <v>157</v>
      </c>
      <c r="U93" s="203">
        <v>1.173</v>
      </c>
      <c r="V93" s="203">
        <f>ROUND(E93*U93,2)</f>
        <v>0.94</v>
      </c>
      <c r="W93" s="203"/>
      <c r="X93" s="203" t="s">
        <v>138</v>
      </c>
      <c r="Y93" s="197"/>
      <c r="Z93" s="197"/>
      <c r="AA93" s="197"/>
      <c r="AB93" s="197"/>
      <c r="AC93" s="197"/>
      <c r="AD93" s="197"/>
      <c r="AE93" s="197"/>
      <c r="AF93" s="197"/>
      <c r="AG93" s="197" t="s">
        <v>139</v>
      </c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197"/>
      <c r="BE93" s="197"/>
      <c r="BF93" s="197"/>
      <c r="BG93" s="197"/>
      <c r="BH93" s="197"/>
    </row>
    <row r="94" spans="1:60" outlineLevel="1" x14ac:dyDescent="0.25">
      <c r="A94" s="200"/>
      <c r="B94" s="201"/>
      <c r="C94" s="242" t="s">
        <v>244</v>
      </c>
      <c r="D94" s="233"/>
      <c r="E94" s="233"/>
      <c r="F94" s="233"/>
      <c r="G94" s="233"/>
      <c r="H94" s="203"/>
      <c r="I94" s="203"/>
      <c r="J94" s="203"/>
      <c r="K94" s="203"/>
      <c r="L94" s="203"/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197"/>
      <c r="Z94" s="197"/>
      <c r="AA94" s="197"/>
      <c r="AB94" s="197"/>
      <c r="AC94" s="197"/>
      <c r="AD94" s="197"/>
      <c r="AE94" s="197"/>
      <c r="AF94" s="197"/>
      <c r="AG94" s="197" t="s">
        <v>144</v>
      </c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197"/>
      <c r="BF94" s="197"/>
      <c r="BG94" s="197"/>
      <c r="BH94" s="197"/>
    </row>
    <row r="95" spans="1:60" outlineLevel="1" x14ac:dyDescent="0.25">
      <c r="A95" s="200"/>
      <c r="B95" s="201"/>
      <c r="C95" s="244" t="s">
        <v>245</v>
      </c>
      <c r="D95" s="234"/>
      <c r="E95" s="234"/>
      <c r="F95" s="234"/>
      <c r="G95" s="234"/>
      <c r="H95" s="203"/>
      <c r="I95" s="203"/>
      <c r="J95" s="203"/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197"/>
      <c r="Z95" s="197"/>
      <c r="AA95" s="197"/>
      <c r="AB95" s="197"/>
      <c r="AC95" s="197"/>
      <c r="AD95" s="197"/>
      <c r="AE95" s="197"/>
      <c r="AF95" s="197"/>
      <c r="AG95" s="197" t="s">
        <v>246</v>
      </c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197"/>
      <c r="AZ95" s="197"/>
      <c r="BA95" s="197"/>
      <c r="BB95" s="197"/>
      <c r="BC95" s="197"/>
      <c r="BD95" s="197"/>
      <c r="BE95" s="197"/>
      <c r="BF95" s="197"/>
      <c r="BG95" s="197"/>
      <c r="BH95" s="197"/>
    </row>
    <row r="96" spans="1:60" outlineLevel="1" x14ac:dyDescent="0.25">
      <c r="A96" s="218">
        <v>24</v>
      </c>
      <c r="B96" s="219" t="s">
        <v>249</v>
      </c>
      <c r="C96" s="241" t="s">
        <v>250</v>
      </c>
      <c r="D96" s="220" t="s">
        <v>239</v>
      </c>
      <c r="E96" s="221">
        <v>2.5</v>
      </c>
      <c r="F96" s="222"/>
      <c r="G96" s="223">
        <f>ROUND(E96*F96,2)</f>
        <v>0</v>
      </c>
      <c r="H96" s="222"/>
      <c r="I96" s="223">
        <f>ROUND(E96*H96,2)</f>
        <v>0</v>
      </c>
      <c r="J96" s="222"/>
      <c r="K96" s="223">
        <f>ROUND(E96*J96,2)</f>
        <v>0</v>
      </c>
      <c r="L96" s="223">
        <v>15</v>
      </c>
      <c r="M96" s="223">
        <f>G96*(1+L96/100)</f>
        <v>0</v>
      </c>
      <c r="N96" s="223">
        <v>7.7999999999999999E-4</v>
      </c>
      <c r="O96" s="223">
        <f>ROUND(E96*N96,2)</f>
        <v>0</v>
      </c>
      <c r="P96" s="223">
        <v>0</v>
      </c>
      <c r="Q96" s="223">
        <f>ROUND(E96*P96,2)</f>
        <v>0</v>
      </c>
      <c r="R96" s="223" t="s">
        <v>240</v>
      </c>
      <c r="S96" s="223" t="s">
        <v>136</v>
      </c>
      <c r="T96" s="224" t="s">
        <v>157</v>
      </c>
      <c r="U96" s="203">
        <v>0.81899999999999995</v>
      </c>
      <c r="V96" s="203">
        <f>ROUND(E96*U96,2)</f>
        <v>2.0499999999999998</v>
      </c>
      <c r="W96" s="203"/>
      <c r="X96" s="203" t="s">
        <v>138</v>
      </c>
      <c r="Y96" s="197"/>
      <c r="Z96" s="197"/>
      <c r="AA96" s="197"/>
      <c r="AB96" s="197"/>
      <c r="AC96" s="197"/>
      <c r="AD96" s="197"/>
      <c r="AE96" s="197"/>
      <c r="AF96" s="197"/>
      <c r="AG96" s="197" t="s">
        <v>139</v>
      </c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197"/>
      <c r="BF96" s="197"/>
      <c r="BG96" s="197"/>
      <c r="BH96" s="197"/>
    </row>
    <row r="97" spans="1:60" outlineLevel="1" x14ac:dyDescent="0.25">
      <c r="A97" s="200"/>
      <c r="B97" s="201"/>
      <c r="C97" s="242" t="s">
        <v>244</v>
      </c>
      <c r="D97" s="233"/>
      <c r="E97" s="233"/>
      <c r="F97" s="233"/>
      <c r="G97" s="23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197"/>
      <c r="Z97" s="197"/>
      <c r="AA97" s="197"/>
      <c r="AB97" s="197"/>
      <c r="AC97" s="197"/>
      <c r="AD97" s="197"/>
      <c r="AE97" s="197"/>
      <c r="AF97" s="197"/>
      <c r="AG97" s="197" t="s">
        <v>144</v>
      </c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</row>
    <row r="98" spans="1:60" outlineLevel="1" x14ac:dyDescent="0.25">
      <c r="A98" s="200"/>
      <c r="B98" s="201"/>
      <c r="C98" s="244" t="s">
        <v>251</v>
      </c>
      <c r="D98" s="234"/>
      <c r="E98" s="234"/>
      <c r="F98" s="234"/>
      <c r="G98" s="234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197"/>
      <c r="Z98" s="197"/>
      <c r="AA98" s="197"/>
      <c r="AB98" s="197"/>
      <c r="AC98" s="197"/>
      <c r="AD98" s="197"/>
      <c r="AE98" s="197"/>
      <c r="AF98" s="197"/>
      <c r="AG98" s="197" t="s">
        <v>246</v>
      </c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</row>
    <row r="99" spans="1:60" outlineLevel="1" x14ac:dyDescent="0.25">
      <c r="A99" s="200"/>
      <c r="B99" s="201"/>
      <c r="C99" s="244" t="s">
        <v>252</v>
      </c>
      <c r="D99" s="234"/>
      <c r="E99" s="234"/>
      <c r="F99" s="234"/>
      <c r="G99" s="234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197"/>
      <c r="Z99" s="197"/>
      <c r="AA99" s="197"/>
      <c r="AB99" s="197"/>
      <c r="AC99" s="197"/>
      <c r="AD99" s="197"/>
      <c r="AE99" s="197"/>
      <c r="AF99" s="197"/>
      <c r="AG99" s="197" t="s">
        <v>246</v>
      </c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</row>
    <row r="100" spans="1:60" outlineLevel="1" x14ac:dyDescent="0.25">
      <c r="A100" s="200">
        <v>25</v>
      </c>
      <c r="B100" s="201" t="s">
        <v>253</v>
      </c>
      <c r="C100" s="245" t="s">
        <v>254</v>
      </c>
      <c r="D100" s="202" t="s">
        <v>0</v>
      </c>
      <c r="E100" s="235"/>
      <c r="F100" s="208"/>
      <c r="G100" s="203">
        <f>ROUND(E100*F100,2)</f>
        <v>0</v>
      </c>
      <c r="H100" s="208"/>
      <c r="I100" s="203">
        <f>ROUND(E100*H100,2)</f>
        <v>0</v>
      </c>
      <c r="J100" s="208"/>
      <c r="K100" s="203">
        <f>ROUND(E100*J100,2)</f>
        <v>0</v>
      </c>
      <c r="L100" s="203">
        <v>15</v>
      </c>
      <c r="M100" s="203">
        <f>G100*(1+L100/100)</f>
        <v>0</v>
      </c>
      <c r="N100" s="203">
        <v>0</v>
      </c>
      <c r="O100" s="203">
        <f>ROUND(E100*N100,2)</f>
        <v>0</v>
      </c>
      <c r="P100" s="203">
        <v>0</v>
      </c>
      <c r="Q100" s="203">
        <f>ROUND(E100*P100,2)</f>
        <v>0</v>
      </c>
      <c r="R100" s="203" t="s">
        <v>240</v>
      </c>
      <c r="S100" s="203" t="s">
        <v>136</v>
      </c>
      <c r="T100" s="203" t="s">
        <v>157</v>
      </c>
      <c r="U100" s="203">
        <v>0</v>
      </c>
      <c r="V100" s="203">
        <f>ROUND(E100*U100,2)</f>
        <v>0</v>
      </c>
      <c r="W100" s="203"/>
      <c r="X100" s="203" t="s">
        <v>234</v>
      </c>
      <c r="Y100" s="197"/>
      <c r="Z100" s="197"/>
      <c r="AA100" s="197"/>
      <c r="AB100" s="197"/>
      <c r="AC100" s="197"/>
      <c r="AD100" s="197"/>
      <c r="AE100" s="197"/>
      <c r="AF100" s="197"/>
      <c r="AG100" s="197" t="s">
        <v>235</v>
      </c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</row>
    <row r="101" spans="1:60" outlineLevel="1" x14ac:dyDescent="0.25">
      <c r="A101" s="200"/>
      <c r="B101" s="201"/>
      <c r="C101" s="246" t="s">
        <v>255</v>
      </c>
      <c r="D101" s="236"/>
      <c r="E101" s="236"/>
      <c r="F101" s="236"/>
      <c r="G101" s="236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197"/>
      <c r="Z101" s="197"/>
      <c r="AA101" s="197"/>
      <c r="AB101" s="197"/>
      <c r="AC101" s="197"/>
      <c r="AD101" s="197"/>
      <c r="AE101" s="197"/>
      <c r="AF101" s="197"/>
      <c r="AG101" s="197" t="s">
        <v>144</v>
      </c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</row>
    <row r="102" spans="1:60" x14ac:dyDescent="0.25">
      <c r="A102" s="212" t="s">
        <v>130</v>
      </c>
      <c r="B102" s="213" t="s">
        <v>81</v>
      </c>
      <c r="C102" s="239" t="s">
        <v>82</v>
      </c>
      <c r="D102" s="214"/>
      <c r="E102" s="215"/>
      <c r="F102" s="216"/>
      <c r="G102" s="216">
        <f>SUMIF(AG103:AG113,"&lt;&gt;NOR",G103:G113)</f>
        <v>0</v>
      </c>
      <c r="H102" s="216"/>
      <c r="I102" s="216">
        <f>SUM(I103:I113)</f>
        <v>0</v>
      </c>
      <c r="J102" s="216"/>
      <c r="K102" s="216">
        <f>SUM(K103:K113)</f>
        <v>0</v>
      </c>
      <c r="L102" s="216"/>
      <c r="M102" s="216">
        <f>SUM(M103:M113)</f>
        <v>0</v>
      </c>
      <c r="N102" s="216"/>
      <c r="O102" s="216">
        <f>SUM(O103:O113)</f>
        <v>0.06</v>
      </c>
      <c r="P102" s="216"/>
      <c r="Q102" s="216">
        <f>SUM(Q103:Q113)</f>
        <v>0</v>
      </c>
      <c r="R102" s="216"/>
      <c r="S102" s="216"/>
      <c r="T102" s="217"/>
      <c r="U102" s="211"/>
      <c r="V102" s="211">
        <f>SUM(V103:V113)</f>
        <v>7.72</v>
      </c>
      <c r="W102" s="211"/>
      <c r="X102" s="211"/>
      <c r="AG102" t="s">
        <v>131</v>
      </c>
    </row>
    <row r="103" spans="1:60" ht="20.399999999999999" outlineLevel="1" x14ac:dyDescent="0.25">
      <c r="A103" s="218">
        <v>26</v>
      </c>
      <c r="B103" s="219" t="s">
        <v>256</v>
      </c>
      <c r="C103" s="241" t="s">
        <v>257</v>
      </c>
      <c r="D103" s="220" t="s">
        <v>239</v>
      </c>
      <c r="E103" s="221">
        <v>6.5</v>
      </c>
      <c r="F103" s="222"/>
      <c r="G103" s="223">
        <f>ROUND(E103*F103,2)</f>
        <v>0</v>
      </c>
      <c r="H103" s="222"/>
      <c r="I103" s="223">
        <f>ROUND(E103*H103,2)</f>
        <v>0</v>
      </c>
      <c r="J103" s="222"/>
      <c r="K103" s="223">
        <f>ROUND(E103*J103,2)</f>
        <v>0</v>
      </c>
      <c r="L103" s="223">
        <v>15</v>
      </c>
      <c r="M103" s="223">
        <f>G103*(1+L103/100)</f>
        <v>0</v>
      </c>
      <c r="N103" s="223">
        <v>3.9899999999999996E-3</v>
      </c>
      <c r="O103" s="223">
        <f>ROUND(E103*N103,2)</f>
        <v>0.03</v>
      </c>
      <c r="P103" s="223">
        <v>0</v>
      </c>
      <c r="Q103" s="223">
        <f>ROUND(E103*P103,2)</f>
        <v>0</v>
      </c>
      <c r="R103" s="223" t="s">
        <v>240</v>
      </c>
      <c r="S103" s="223" t="s">
        <v>136</v>
      </c>
      <c r="T103" s="224" t="s">
        <v>157</v>
      </c>
      <c r="U103" s="203">
        <v>0.54290000000000005</v>
      </c>
      <c r="V103" s="203">
        <f>ROUND(E103*U103,2)</f>
        <v>3.53</v>
      </c>
      <c r="W103" s="203"/>
      <c r="X103" s="203" t="s">
        <v>138</v>
      </c>
      <c r="Y103" s="197"/>
      <c r="Z103" s="197"/>
      <c r="AA103" s="197"/>
      <c r="AB103" s="197"/>
      <c r="AC103" s="197"/>
      <c r="AD103" s="197"/>
      <c r="AE103" s="197"/>
      <c r="AF103" s="197"/>
      <c r="AG103" s="197" t="s">
        <v>139</v>
      </c>
      <c r="AH103" s="197"/>
      <c r="AI103" s="197"/>
      <c r="AJ103" s="197"/>
      <c r="AK103" s="197"/>
      <c r="AL103" s="197"/>
      <c r="AM103" s="197"/>
      <c r="AN103" s="197"/>
      <c r="AO103" s="197"/>
      <c r="AP103" s="197"/>
      <c r="AQ103" s="197"/>
      <c r="AR103" s="197"/>
      <c r="AS103" s="197"/>
      <c r="AT103" s="197"/>
      <c r="AU103" s="197"/>
      <c r="AV103" s="197"/>
      <c r="AW103" s="197"/>
      <c r="AX103" s="197"/>
      <c r="AY103" s="197"/>
      <c r="AZ103" s="197"/>
      <c r="BA103" s="197"/>
      <c r="BB103" s="197"/>
      <c r="BC103" s="197"/>
      <c r="BD103" s="197"/>
      <c r="BE103" s="197"/>
      <c r="BF103" s="197"/>
      <c r="BG103" s="197"/>
      <c r="BH103" s="197"/>
    </row>
    <row r="104" spans="1:60" outlineLevel="1" x14ac:dyDescent="0.25">
      <c r="A104" s="200"/>
      <c r="B104" s="201"/>
      <c r="C104" s="242" t="s">
        <v>258</v>
      </c>
      <c r="D104" s="233"/>
      <c r="E104" s="233"/>
      <c r="F104" s="233"/>
      <c r="G104" s="23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197"/>
      <c r="Z104" s="197"/>
      <c r="AA104" s="197"/>
      <c r="AB104" s="197"/>
      <c r="AC104" s="197"/>
      <c r="AD104" s="197"/>
      <c r="AE104" s="197"/>
      <c r="AF104" s="197"/>
      <c r="AG104" s="197" t="s">
        <v>144</v>
      </c>
      <c r="AH104" s="197"/>
      <c r="AI104" s="197"/>
      <c r="AJ104" s="197"/>
      <c r="AK104" s="197"/>
      <c r="AL104" s="197"/>
      <c r="AM104" s="197"/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</row>
    <row r="105" spans="1:60" outlineLevel="1" x14ac:dyDescent="0.25">
      <c r="A105" s="200"/>
      <c r="B105" s="201"/>
      <c r="C105" s="244" t="s">
        <v>259</v>
      </c>
      <c r="D105" s="234"/>
      <c r="E105" s="234"/>
      <c r="F105" s="234"/>
      <c r="G105" s="234"/>
      <c r="H105" s="203"/>
      <c r="I105" s="203"/>
      <c r="J105" s="203"/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197"/>
      <c r="Z105" s="197"/>
      <c r="AA105" s="197"/>
      <c r="AB105" s="197"/>
      <c r="AC105" s="197"/>
      <c r="AD105" s="197"/>
      <c r="AE105" s="197"/>
      <c r="AF105" s="197"/>
      <c r="AG105" s="197" t="s">
        <v>246</v>
      </c>
      <c r="AH105" s="197"/>
      <c r="AI105" s="197"/>
      <c r="AJ105" s="197"/>
      <c r="AK105" s="197"/>
      <c r="AL105" s="197"/>
      <c r="AM105" s="197"/>
      <c r="AN105" s="197"/>
      <c r="AO105" s="197"/>
      <c r="AP105" s="197"/>
      <c r="AQ105" s="197"/>
      <c r="AR105" s="197"/>
      <c r="AS105" s="197"/>
      <c r="AT105" s="197"/>
      <c r="AU105" s="197"/>
      <c r="AV105" s="197"/>
      <c r="AW105" s="197"/>
      <c r="AX105" s="197"/>
      <c r="AY105" s="197"/>
      <c r="AZ105" s="197"/>
      <c r="BA105" s="197"/>
      <c r="BB105" s="197"/>
      <c r="BC105" s="197"/>
      <c r="BD105" s="197"/>
      <c r="BE105" s="197"/>
      <c r="BF105" s="197"/>
      <c r="BG105" s="197"/>
      <c r="BH105" s="197"/>
    </row>
    <row r="106" spans="1:60" outlineLevel="1" x14ac:dyDescent="0.25">
      <c r="A106" s="200"/>
      <c r="B106" s="201"/>
      <c r="C106" s="244" t="s">
        <v>260</v>
      </c>
      <c r="D106" s="234"/>
      <c r="E106" s="234"/>
      <c r="F106" s="234"/>
      <c r="G106" s="234"/>
      <c r="H106" s="203"/>
      <c r="I106" s="203"/>
      <c r="J106" s="203"/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197"/>
      <c r="Z106" s="197"/>
      <c r="AA106" s="197"/>
      <c r="AB106" s="197"/>
      <c r="AC106" s="197"/>
      <c r="AD106" s="197"/>
      <c r="AE106" s="197"/>
      <c r="AF106" s="197"/>
      <c r="AG106" s="197" t="s">
        <v>246</v>
      </c>
      <c r="AH106" s="197"/>
      <c r="AI106" s="197"/>
      <c r="AJ106" s="197"/>
      <c r="AK106" s="197"/>
      <c r="AL106" s="197"/>
      <c r="AM106" s="197"/>
      <c r="AN106" s="197"/>
      <c r="AO106" s="197"/>
      <c r="AP106" s="197"/>
      <c r="AQ106" s="197"/>
      <c r="AR106" s="197"/>
      <c r="AS106" s="197"/>
      <c r="AT106" s="197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197"/>
      <c r="BF106" s="197"/>
      <c r="BG106" s="197"/>
      <c r="BH106" s="197"/>
    </row>
    <row r="107" spans="1:60" ht="20.399999999999999" outlineLevel="1" x14ac:dyDescent="0.25">
      <c r="A107" s="218">
        <v>27</v>
      </c>
      <c r="B107" s="219" t="s">
        <v>261</v>
      </c>
      <c r="C107" s="241" t="s">
        <v>262</v>
      </c>
      <c r="D107" s="220" t="s">
        <v>239</v>
      </c>
      <c r="E107" s="221">
        <v>6.5</v>
      </c>
      <c r="F107" s="222"/>
      <c r="G107" s="223">
        <f>ROUND(E107*F107,2)</f>
        <v>0</v>
      </c>
      <c r="H107" s="222"/>
      <c r="I107" s="223">
        <f>ROUND(E107*H107,2)</f>
        <v>0</v>
      </c>
      <c r="J107" s="222"/>
      <c r="K107" s="223">
        <f>ROUND(E107*J107,2)</f>
        <v>0</v>
      </c>
      <c r="L107" s="223">
        <v>15</v>
      </c>
      <c r="M107" s="223">
        <f>G107*(1+L107/100)</f>
        <v>0</v>
      </c>
      <c r="N107" s="223">
        <v>4.0099999999999997E-3</v>
      </c>
      <c r="O107" s="223">
        <f>ROUND(E107*N107,2)</f>
        <v>0.03</v>
      </c>
      <c r="P107" s="223">
        <v>0</v>
      </c>
      <c r="Q107" s="223">
        <f>ROUND(E107*P107,2)</f>
        <v>0</v>
      </c>
      <c r="R107" s="223" t="s">
        <v>240</v>
      </c>
      <c r="S107" s="223" t="s">
        <v>136</v>
      </c>
      <c r="T107" s="224" t="s">
        <v>157</v>
      </c>
      <c r="U107" s="203">
        <v>0.54290000000000005</v>
      </c>
      <c r="V107" s="203">
        <f>ROUND(E107*U107,2)</f>
        <v>3.53</v>
      </c>
      <c r="W107" s="203"/>
      <c r="X107" s="203" t="s">
        <v>138</v>
      </c>
      <c r="Y107" s="197"/>
      <c r="Z107" s="197"/>
      <c r="AA107" s="197"/>
      <c r="AB107" s="197"/>
      <c r="AC107" s="197"/>
      <c r="AD107" s="197"/>
      <c r="AE107" s="197"/>
      <c r="AF107" s="197"/>
      <c r="AG107" s="197" t="s">
        <v>139</v>
      </c>
      <c r="AH107" s="197"/>
      <c r="AI107" s="197"/>
      <c r="AJ107" s="197"/>
      <c r="AK107" s="197"/>
      <c r="AL107" s="197"/>
      <c r="AM107" s="197"/>
      <c r="AN107" s="197"/>
      <c r="AO107" s="197"/>
      <c r="AP107" s="197"/>
      <c r="AQ107" s="197"/>
      <c r="AR107" s="197"/>
      <c r="AS107" s="197"/>
      <c r="AT107" s="197"/>
      <c r="AU107" s="197"/>
      <c r="AV107" s="197"/>
      <c r="AW107" s="197"/>
      <c r="AX107" s="197"/>
      <c r="AY107" s="197"/>
      <c r="AZ107" s="197"/>
      <c r="BA107" s="197"/>
      <c r="BB107" s="197"/>
      <c r="BC107" s="197"/>
      <c r="BD107" s="197"/>
      <c r="BE107" s="197"/>
      <c r="BF107" s="197"/>
      <c r="BG107" s="197"/>
      <c r="BH107" s="197"/>
    </row>
    <row r="108" spans="1:60" outlineLevel="1" x14ac:dyDescent="0.25">
      <c r="A108" s="200"/>
      <c r="B108" s="201"/>
      <c r="C108" s="242" t="s">
        <v>258</v>
      </c>
      <c r="D108" s="233"/>
      <c r="E108" s="233"/>
      <c r="F108" s="233"/>
      <c r="G108" s="23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03"/>
      <c r="T108" s="203"/>
      <c r="U108" s="203"/>
      <c r="V108" s="203"/>
      <c r="W108" s="203"/>
      <c r="X108" s="203"/>
      <c r="Y108" s="197"/>
      <c r="Z108" s="197"/>
      <c r="AA108" s="197"/>
      <c r="AB108" s="197"/>
      <c r="AC108" s="197"/>
      <c r="AD108" s="197"/>
      <c r="AE108" s="197"/>
      <c r="AF108" s="197"/>
      <c r="AG108" s="197" t="s">
        <v>144</v>
      </c>
      <c r="AH108" s="197"/>
      <c r="AI108" s="197"/>
      <c r="AJ108" s="197"/>
      <c r="AK108" s="197"/>
      <c r="AL108" s="197"/>
      <c r="AM108" s="197"/>
      <c r="AN108" s="197"/>
      <c r="AO108" s="197"/>
      <c r="AP108" s="197"/>
      <c r="AQ108" s="197"/>
      <c r="AR108" s="197"/>
      <c r="AS108" s="197"/>
      <c r="AT108" s="197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197"/>
      <c r="BF108" s="197"/>
      <c r="BG108" s="197"/>
      <c r="BH108" s="197"/>
    </row>
    <row r="109" spans="1:60" outlineLevel="1" x14ac:dyDescent="0.25">
      <c r="A109" s="200"/>
      <c r="B109" s="201"/>
      <c r="C109" s="244" t="s">
        <v>259</v>
      </c>
      <c r="D109" s="234"/>
      <c r="E109" s="234"/>
      <c r="F109" s="234"/>
      <c r="G109" s="234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03"/>
      <c r="T109" s="203"/>
      <c r="U109" s="203"/>
      <c r="V109" s="203"/>
      <c r="W109" s="203"/>
      <c r="X109" s="203"/>
      <c r="Y109" s="197"/>
      <c r="Z109" s="197"/>
      <c r="AA109" s="197"/>
      <c r="AB109" s="197"/>
      <c r="AC109" s="197"/>
      <c r="AD109" s="197"/>
      <c r="AE109" s="197"/>
      <c r="AF109" s="197"/>
      <c r="AG109" s="197" t="s">
        <v>246</v>
      </c>
      <c r="AH109" s="197"/>
      <c r="AI109" s="197"/>
      <c r="AJ109" s="197"/>
      <c r="AK109" s="197"/>
      <c r="AL109" s="197"/>
      <c r="AM109" s="197"/>
      <c r="AN109" s="197"/>
      <c r="AO109" s="197"/>
      <c r="AP109" s="197"/>
      <c r="AQ109" s="197"/>
      <c r="AR109" s="197"/>
      <c r="AS109" s="197"/>
      <c r="AT109" s="197"/>
      <c r="AU109" s="197"/>
      <c r="AV109" s="197"/>
      <c r="AW109" s="197"/>
      <c r="AX109" s="197"/>
      <c r="AY109" s="197"/>
      <c r="AZ109" s="197"/>
      <c r="BA109" s="197"/>
      <c r="BB109" s="197"/>
      <c r="BC109" s="197"/>
      <c r="BD109" s="197"/>
      <c r="BE109" s="197"/>
      <c r="BF109" s="197"/>
      <c r="BG109" s="197"/>
      <c r="BH109" s="197"/>
    </row>
    <row r="110" spans="1:60" outlineLevel="1" x14ac:dyDescent="0.25">
      <c r="A110" s="200"/>
      <c r="B110" s="201"/>
      <c r="C110" s="244" t="s">
        <v>260</v>
      </c>
      <c r="D110" s="234"/>
      <c r="E110" s="234"/>
      <c r="F110" s="234"/>
      <c r="G110" s="234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197"/>
      <c r="Z110" s="197"/>
      <c r="AA110" s="197"/>
      <c r="AB110" s="197"/>
      <c r="AC110" s="197"/>
      <c r="AD110" s="197"/>
      <c r="AE110" s="197"/>
      <c r="AF110" s="197"/>
      <c r="AG110" s="197" t="s">
        <v>246</v>
      </c>
      <c r="AH110" s="197"/>
      <c r="AI110" s="197"/>
      <c r="AJ110" s="197"/>
      <c r="AK110" s="197"/>
      <c r="AL110" s="197"/>
      <c r="AM110" s="197"/>
      <c r="AN110" s="197"/>
      <c r="AO110" s="197"/>
      <c r="AP110" s="197"/>
      <c r="AQ110" s="197"/>
      <c r="AR110" s="197"/>
      <c r="AS110" s="197"/>
      <c r="AT110" s="197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197"/>
      <c r="BF110" s="197"/>
      <c r="BG110" s="197"/>
      <c r="BH110" s="197"/>
    </row>
    <row r="111" spans="1:60" outlineLevel="1" x14ac:dyDescent="0.25">
      <c r="A111" s="218">
        <v>28</v>
      </c>
      <c r="B111" s="219" t="s">
        <v>263</v>
      </c>
      <c r="C111" s="241" t="s">
        <v>264</v>
      </c>
      <c r="D111" s="220" t="s">
        <v>265</v>
      </c>
      <c r="E111" s="221">
        <v>1</v>
      </c>
      <c r="F111" s="222"/>
      <c r="G111" s="223">
        <f>ROUND(E111*F111,2)</f>
        <v>0</v>
      </c>
      <c r="H111" s="222"/>
      <c r="I111" s="223">
        <f>ROUND(E111*H111,2)</f>
        <v>0</v>
      </c>
      <c r="J111" s="222"/>
      <c r="K111" s="223">
        <f>ROUND(E111*J111,2)</f>
        <v>0</v>
      </c>
      <c r="L111" s="223">
        <v>15</v>
      </c>
      <c r="M111" s="223">
        <f>G111*(1+L111/100)</f>
        <v>0</v>
      </c>
      <c r="N111" s="223">
        <v>0</v>
      </c>
      <c r="O111" s="223">
        <f>ROUND(E111*N111,2)</f>
        <v>0</v>
      </c>
      <c r="P111" s="223">
        <v>0</v>
      </c>
      <c r="Q111" s="223">
        <f>ROUND(E111*P111,2)</f>
        <v>0</v>
      </c>
      <c r="R111" s="223" t="s">
        <v>240</v>
      </c>
      <c r="S111" s="223" t="s">
        <v>136</v>
      </c>
      <c r="T111" s="224" t="s">
        <v>157</v>
      </c>
      <c r="U111" s="203">
        <v>0.65566000000000002</v>
      </c>
      <c r="V111" s="203">
        <f>ROUND(E111*U111,2)</f>
        <v>0.66</v>
      </c>
      <c r="W111" s="203"/>
      <c r="X111" s="203" t="s">
        <v>138</v>
      </c>
      <c r="Y111" s="197"/>
      <c r="Z111" s="197"/>
      <c r="AA111" s="197"/>
      <c r="AB111" s="197"/>
      <c r="AC111" s="197"/>
      <c r="AD111" s="197"/>
      <c r="AE111" s="197"/>
      <c r="AF111" s="197"/>
      <c r="AG111" s="197" t="s">
        <v>139</v>
      </c>
      <c r="AH111" s="197"/>
      <c r="AI111" s="197"/>
      <c r="AJ111" s="197"/>
      <c r="AK111" s="197"/>
      <c r="AL111" s="197"/>
      <c r="AM111" s="197"/>
      <c r="AN111" s="197"/>
      <c r="AO111" s="197"/>
      <c r="AP111" s="197"/>
      <c r="AQ111" s="197"/>
      <c r="AR111" s="197"/>
      <c r="AS111" s="197"/>
      <c r="AT111" s="197"/>
      <c r="AU111" s="197"/>
      <c r="AV111" s="197"/>
      <c r="AW111" s="197"/>
      <c r="AX111" s="197"/>
      <c r="AY111" s="197"/>
      <c r="AZ111" s="197"/>
      <c r="BA111" s="197"/>
      <c r="BB111" s="197"/>
      <c r="BC111" s="197"/>
      <c r="BD111" s="197"/>
      <c r="BE111" s="197"/>
      <c r="BF111" s="197"/>
      <c r="BG111" s="197"/>
      <c r="BH111" s="197"/>
    </row>
    <row r="112" spans="1:60" outlineLevel="1" x14ac:dyDescent="0.25">
      <c r="A112" s="200">
        <v>29</v>
      </c>
      <c r="B112" s="201" t="s">
        <v>266</v>
      </c>
      <c r="C112" s="245" t="s">
        <v>267</v>
      </c>
      <c r="D112" s="202" t="s">
        <v>0</v>
      </c>
      <c r="E112" s="235"/>
      <c r="F112" s="208"/>
      <c r="G112" s="203">
        <f>ROUND(E112*F112,2)</f>
        <v>0</v>
      </c>
      <c r="H112" s="208"/>
      <c r="I112" s="203">
        <f>ROUND(E112*H112,2)</f>
        <v>0</v>
      </c>
      <c r="J112" s="208"/>
      <c r="K112" s="203">
        <f>ROUND(E112*J112,2)</f>
        <v>0</v>
      </c>
      <c r="L112" s="203">
        <v>15</v>
      </c>
      <c r="M112" s="203">
        <f>G112*(1+L112/100)</f>
        <v>0</v>
      </c>
      <c r="N112" s="203">
        <v>0</v>
      </c>
      <c r="O112" s="203">
        <f>ROUND(E112*N112,2)</f>
        <v>0</v>
      </c>
      <c r="P112" s="203">
        <v>0</v>
      </c>
      <c r="Q112" s="203">
        <f>ROUND(E112*P112,2)</f>
        <v>0</v>
      </c>
      <c r="R112" s="203" t="s">
        <v>240</v>
      </c>
      <c r="S112" s="203" t="s">
        <v>136</v>
      </c>
      <c r="T112" s="203" t="s">
        <v>157</v>
      </c>
      <c r="U112" s="203">
        <v>0</v>
      </c>
      <c r="V112" s="203">
        <f>ROUND(E112*U112,2)</f>
        <v>0</v>
      </c>
      <c r="W112" s="203"/>
      <c r="X112" s="203" t="s">
        <v>234</v>
      </c>
      <c r="Y112" s="197"/>
      <c r="Z112" s="197"/>
      <c r="AA112" s="197"/>
      <c r="AB112" s="197"/>
      <c r="AC112" s="197"/>
      <c r="AD112" s="197"/>
      <c r="AE112" s="197"/>
      <c r="AF112" s="197"/>
      <c r="AG112" s="197" t="s">
        <v>235</v>
      </c>
      <c r="AH112" s="197"/>
      <c r="AI112" s="197"/>
      <c r="AJ112" s="197"/>
      <c r="AK112" s="197"/>
      <c r="AL112" s="197"/>
      <c r="AM112" s="197"/>
      <c r="AN112" s="197"/>
      <c r="AO112" s="197"/>
      <c r="AP112" s="197"/>
      <c r="AQ112" s="197"/>
      <c r="AR112" s="197"/>
      <c r="AS112" s="197"/>
      <c r="AT112" s="197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197"/>
      <c r="BF112" s="197"/>
      <c r="BG112" s="197"/>
      <c r="BH112" s="197"/>
    </row>
    <row r="113" spans="1:60" outlineLevel="1" x14ac:dyDescent="0.25">
      <c r="A113" s="200"/>
      <c r="B113" s="201"/>
      <c r="C113" s="246" t="s">
        <v>268</v>
      </c>
      <c r="D113" s="236"/>
      <c r="E113" s="236"/>
      <c r="F113" s="236"/>
      <c r="G113" s="236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197"/>
      <c r="Z113" s="197"/>
      <c r="AA113" s="197"/>
      <c r="AB113" s="197"/>
      <c r="AC113" s="197"/>
      <c r="AD113" s="197"/>
      <c r="AE113" s="197"/>
      <c r="AF113" s="197"/>
      <c r="AG113" s="197" t="s">
        <v>144</v>
      </c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  <c r="AR113" s="197"/>
      <c r="AS113" s="197"/>
      <c r="AT113" s="197"/>
      <c r="AU113" s="197"/>
      <c r="AV113" s="197"/>
      <c r="AW113" s="197"/>
      <c r="AX113" s="197"/>
      <c r="AY113" s="197"/>
      <c r="AZ113" s="197"/>
      <c r="BA113" s="197"/>
      <c r="BB113" s="197"/>
      <c r="BC113" s="197"/>
      <c r="BD113" s="197"/>
      <c r="BE113" s="197"/>
      <c r="BF113" s="197"/>
      <c r="BG113" s="197"/>
      <c r="BH113" s="197"/>
    </row>
    <row r="114" spans="1:60" x14ac:dyDescent="0.25">
      <c r="A114" s="212" t="s">
        <v>130</v>
      </c>
      <c r="B114" s="213" t="s">
        <v>83</v>
      </c>
      <c r="C114" s="239" t="s">
        <v>84</v>
      </c>
      <c r="D114" s="214"/>
      <c r="E114" s="215"/>
      <c r="F114" s="216"/>
      <c r="G114" s="216">
        <f>SUMIF(AG115:AG139,"&lt;&gt;NOR",G115:G139)</f>
        <v>0</v>
      </c>
      <c r="H114" s="216"/>
      <c r="I114" s="216">
        <f>SUM(I115:I139)</f>
        <v>0</v>
      </c>
      <c r="J114" s="216"/>
      <c r="K114" s="216">
        <f>SUM(K115:K139)</f>
        <v>0</v>
      </c>
      <c r="L114" s="216"/>
      <c r="M114" s="216">
        <f>SUM(M115:M139)</f>
        <v>0</v>
      </c>
      <c r="N114" s="216"/>
      <c r="O114" s="216">
        <f>SUM(O115:O139)</f>
        <v>0.06</v>
      </c>
      <c r="P114" s="216"/>
      <c r="Q114" s="216">
        <f>SUM(Q115:Q139)</f>
        <v>7.0000000000000007E-2</v>
      </c>
      <c r="R114" s="216"/>
      <c r="S114" s="216"/>
      <c r="T114" s="217"/>
      <c r="U114" s="211"/>
      <c r="V114" s="211">
        <f>SUM(V115:V139)</f>
        <v>14.679999999999998</v>
      </c>
      <c r="W114" s="211"/>
      <c r="X114" s="211"/>
      <c r="AG114" t="s">
        <v>131</v>
      </c>
    </row>
    <row r="115" spans="1:60" outlineLevel="1" x14ac:dyDescent="0.25">
      <c r="A115" s="225">
        <v>30</v>
      </c>
      <c r="B115" s="226" t="s">
        <v>269</v>
      </c>
      <c r="C115" s="240" t="s">
        <v>270</v>
      </c>
      <c r="D115" s="227" t="s">
        <v>265</v>
      </c>
      <c r="E115" s="228">
        <v>1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15</v>
      </c>
      <c r="M115" s="230">
        <f>G115*(1+L115/100)</f>
        <v>0</v>
      </c>
      <c r="N115" s="230">
        <v>0</v>
      </c>
      <c r="O115" s="230">
        <f>ROUND(E115*N115,2)</f>
        <v>0</v>
      </c>
      <c r="P115" s="230">
        <v>1.933E-2</v>
      </c>
      <c r="Q115" s="230">
        <f>ROUND(E115*P115,2)</f>
        <v>0.02</v>
      </c>
      <c r="R115" s="230" t="s">
        <v>240</v>
      </c>
      <c r="S115" s="230" t="s">
        <v>136</v>
      </c>
      <c r="T115" s="231" t="s">
        <v>157</v>
      </c>
      <c r="U115" s="203">
        <v>0.59</v>
      </c>
      <c r="V115" s="203">
        <f>ROUND(E115*U115,2)</f>
        <v>0.59</v>
      </c>
      <c r="W115" s="203"/>
      <c r="X115" s="203" t="s">
        <v>138</v>
      </c>
      <c r="Y115" s="197"/>
      <c r="Z115" s="197"/>
      <c r="AA115" s="197"/>
      <c r="AB115" s="197"/>
      <c r="AC115" s="197"/>
      <c r="AD115" s="197"/>
      <c r="AE115" s="197"/>
      <c r="AF115" s="197"/>
      <c r="AG115" s="197" t="s">
        <v>139</v>
      </c>
      <c r="AH115" s="197"/>
      <c r="AI115" s="197"/>
      <c r="AJ115" s="197"/>
      <c r="AK115" s="197"/>
      <c r="AL115" s="197"/>
      <c r="AM115" s="197"/>
      <c r="AN115" s="197"/>
      <c r="AO115" s="197"/>
      <c r="AP115" s="197"/>
      <c r="AQ115" s="197"/>
      <c r="AR115" s="197"/>
      <c r="AS115" s="197"/>
      <c r="AT115" s="197"/>
      <c r="AU115" s="197"/>
      <c r="AV115" s="197"/>
      <c r="AW115" s="197"/>
      <c r="AX115" s="197"/>
      <c r="AY115" s="197"/>
      <c r="AZ115" s="197"/>
      <c r="BA115" s="197"/>
      <c r="BB115" s="197"/>
      <c r="BC115" s="197"/>
      <c r="BD115" s="197"/>
      <c r="BE115" s="197"/>
      <c r="BF115" s="197"/>
      <c r="BG115" s="197"/>
      <c r="BH115" s="197"/>
    </row>
    <row r="116" spans="1:60" outlineLevel="1" x14ac:dyDescent="0.25">
      <c r="A116" s="225">
        <v>31</v>
      </c>
      <c r="B116" s="226" t="s">
        <v>271</v>
      </c>
      <c r="C116" s="240" t="s">
        <v>272</v>
      </c>
      <c r="D116" s="227" t="s">
        <v>265</v>
      </c>
      <c r="E116" s="228">
        <v>1</v>
      </c>
      <c r="F116" s="229"/>
      <c r="G116" s="230">
        <f>ROUND(E116*F116,2)</f>
        <v>0</v>
      </c>
      <c r="H116" s="229"/>
      <c r="I116" s="230">
        <f>ROUND(E116*H116,2)</f>
        <v>0</v>
      </c>
      <c r="J116" s="229"/>
      <c r="K116" s="230">
        <f>ROUND(E116*J116,2)</f>
        <v>0</v>
      </c>
      <c r="L116" s="230">
        <v>15</v>
      </c>
      <c r="M116" s="230">
        <f>G116*(1+L116/100)</f>
        <v>0</v>
      </c>
      <c r="N116" s="230">
        <v>1.8600000000000001E-3</v>
      </c>
      <c r="O116" s="230">
        <f>ROUND(E116*N116,2)</f>
        <v>0</v>
      </c>
      <c r="P116" s="230">
        <v>0</v>
      </c>
      <c r="Q116" s="230">
        <f>ROUND(E116*P116,2)</f>
        <v>0</v>
      </c>
      <c r="R116" s="230" t="s">
        <v>240</v>
      </c>
      <c r="S116" s="230" t="s">
        <v>136</v>
      </c>
      <c r="T116" s="231" t="s">
        <v>157</v>
      </c>
      <c r="U116" s="203">
        <v>1.3340000000000001</v>
      </c>
      <c r="V116" s="203">
        <f>ROUND(E116*U116,2)</f>
        <v>1.33</v>
      </c>
      <c r="W116" s="203"/>
      <c r="X116" s="203" t="s">
        <v>138</v>
      </c>
      <c r="Y116" s="197"/>
      <c r="Z116" s="197"/>
      <c r="AA116" s="197"/>
      <c r="AB116" s="197"/>
      <c r="AC116" s="197"/>
      <c r="AD116" s="197"/>
      <c r="AE116" s="197"/>
      <c r="AF116" s="197"/>
      <c r="AG116" s="197" t="s">
        <v>139</v>
      </c>
      <c r="AH116" s="197"/>
      <c r="AI116" s="197"/>
      <c r="AJ116" s="197"/>
      <c r="AK116" s="197"/>
      <c r="AL116" s="197"/>
      <c r="AM116" s="197"/>
      <c r="AN116" s="197"/>
      <c r="AO116" s="197"/>
      <c r="AP116" s="197"/>
      <c r="AQ116" s="197"/>
      <c r="AR116" s="197"/>
      <c r="AS116" s="197"/>
      <c r="AT116" s="197"/>
      <c r="AU116" s="197"/>
      <c r="AV116" s="197"/>
      <c r="AW116" s="197"/>
      <c r="AX116" s="197"/>
      <c r="AY116" s="197"/>
      <c r="AZ116" s="197"/>
      <c r="BA116" s="197"/>
      <c r="BB116" s="197"/>
      <c r="BC116" s="197"/>
      <c r="BD116" s="197"/>
      <c r="BE116" s="197"/>
      <c r="BF116" s="197"/>
      <c r="BG116" s="197"/>
      <c r="BH116" s="197"/>
    </row>
    <row r="117" spans="1:60" outlineLevel="1" x14ac:dyDescent="0.25">
      <c r="A117" s="225">
        <v>32</v>
      </c>
      <c r="B117" s="226" t="s">
        <v>273</v>
      </c>
      <c r="C117" s="240" t="s">
        <v>274</v>
      </c>
      <c r="D117" s="227" t="s">
        <v>265</v>
      </c>
      <c r="E117" s="228">
        <v>1</v>
      </c>
      <c r="F117" s="229"/>
      <c r="G117" s="230">
        <f>ROUND(E117*F117,2)</f>
        <v>0</v>
      </c>
      <c r="H117" s="229"/>
      <c r="I117" s="230">
        <f>ROUND(E117*H117,2)</f>
        <v>0</v>
      </c>
      <c r="J117" s="229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1.9460000000000002E-2</v>
      </c>
      <c r="Q117" s="230">
        <f>ROUND(E117*P117,2)</f>
        <v>0.02</v>
      </c>
      <c r="R117" s="230" t="s">
        <v>240</v>
      </c>
      <c r="S117" s="230" t="s">
        <v>136</v>
      </c>
      <c r="T117" s="231" t="s">
        <v>157</v>
      </c>
      <c r="U117" s="203">
        <v>0.38200000000000001</v>
      </c>
      <c r="V117" s="203">
        <f>ROUND(E117*U117,2)</f>
        <v>0.38</v>
      </c>
      <c r="W117" s="203"/>
      <c r="X117" s="203" t="s">
        <v>138</v>
      </c>
      <c r="Y117" s="197"/>
      <c r="Z117" s="197"/>
      <c r="AA117" s="197"/>
      <c r="AB117" s="197"/>
      <c r="AC117" s="197"/>
      <c r="AD117" s="197"/>
      <c r="AE117" s="197"/>
      <c r="AF117" s="197"/>
      <c r="AG117" s="197" t="s">
        <v>139</v>
      </c>
      <c r="AH117" s="197"/>
      <c r="AI117" s="197"/>
      <c r="AJ117" s="197"/>
      <c r="AK117" s="197"/>
      <c r="AL117" s="197"/>
      <c r="AM117" s="197"/>
      <c r="AN117" s="197"/>
      <c r="AO117" s="197"/>
      <c r="AP117" s="197"/>
      <c r="AQ117" s="197"/>
      <c r="AR117" s="197"/>
      <c r="AS117" s="197"/>
      <c r="AT117" s="197"/>
      <c r="AU117" s="197"/>
      <c r="AV117" s="197"/>
      <c r="AW117" s="197"/>
      <c r="AX117" s="197"/>
      <c r="AY117" s="197"/>
      <c r="AZ117" s="197"/>
      <c r="BA117" s="197"/>
      <c r="BB117" s="197"/>
      <c r="BC117" s="197"/>
      <c r="BD117" s="197"/>
      <c r="BE117" s="197"/>
      <c r="BF117" s="197"/>
      <c r="BG117" s="197"/>
      <c r="BH117" s="197"/>
    </row>
    <row r="118" spans="1:60" outlineLevel="1" x14ac:dyDescent="0.25">
      <c r="A118" s="218">
        <v>33</v>
      </c>
      <c r="B118" s="219" t="s">
        <v>275</v>
      </c>
      <c r="C118" s="241" t="s">
        <v>276</v>
      </c>
      <c r="D118" s="220" t="s">
        <v>265</v>
      </c>
      <c r="E118" s="221">
        <v>1</v>
      </c>
      <c r="F118" s="222"/>
      <c r="G118" s="223">
        <f>ROUND(E118*F118,2)</f>
        <v>0</v>
      </c>
      <c r="H118" s="222"/>
      <c r="I118" s="223">
        <f>ROUND(E118*H118,2)</f>
        <v>0</v>
      </c>
      <c r="J118" s="222"/>
      <c r="K118" s="223">
        <f>ROUND(E118*J118,2)</f>
        <v>0</v>
      </c>
      <c r="L118" s="223">
        <v>15</v>
      </c>
      <c r="M118" s="223">
        <f>G118*(1+L118/100)</f>
        <v>0</v>
      </c>
      <c r="N118" s="223">
        <v>1.41E-3</v>
      </c>
      <c r="O118" s="223">
        <f>ROUND(E118*N118,2)</f>
        <v>0</v>
      </c>
      <c r="P118" s="223">
        <v>0</v>
      </c>
      <c r="Q118" s="223">
        <f>ROUND(E118*P118,2)</f>
        <v>0</v>
      </c>
      <c r="R118" s="223" t="s">
        <v>240</v>
      </c>
      <c r="S118" s="223" t="s">
        <v>136</v>
      </c>
      <c r="T118" s="224" t="s">
        <v>157</v>
      </c>
      <c r="U118" s="203">
        <v>1.575</v>
      </c>
      <c r="V118" s="203">
        <f>ROUND(E118*U118,2)</f>
        <v>1.58</v>
      </c>
      <c r="W118" s="203"/>
      <c r="X118" s="203" t="s">
        <v>138</v>
      </c>
      <c r="Y118" s="197"/>
      <c r="Z118" s="197"/>
      <c r="AA118" s="197"/>
      <c r="AB118" s="197"/>
      <c r="AC118" s="197"/>
      <c r="AD118" s="197"/>
      <c r="AE118" s="197"/>
      <c r="AF118" s="197"/>
      <c r="AG118" s="197" t="s">
        <v>139</v>
      </c>
      <c r="AH118" s="197"/>
      <c r="AI118" s="197"/>
      <c r="AJ118" s="197"/>
      <c r="AK118" s="197"/>
      <c r="AL118" s="197"/>
      <c r="AM118" s="197"/>
      <c r="AN118" s="197"/>
      <c r="AO118" s="197"/>
      <c r="AP118" s="197"/>
      <c r="AQ118" s="197"/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7"/>
      <c r="BF118" s="197"/>
      <c r="BG118" s="197"/>
      <c r="BH118" s="197"/>
    </row>
    <row r="119" spans="1:60" outlineLevel="1" x14ac:dyDescent="0.25">
      <c r="A119" s="200"/>
      <c r="B119" s="201"/>
      <c r="C119" s="247" t="s">
        <v>277</v>
      </c>
      <c r="D119" s="237"/>
      <c r="E119" s="237"/>
      <c r="F119" s="237"/>
      <c r="G119" s="237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  <c r="R119" s="203"/>
      <c r="S119" s="203"/>
      <c r="T119" s="203"/>
      <c r="U119" s="203"/>
      <c r="V119" s="203"/>
      <c r="W119" s="203"/>
      <c r="X119" s="203"/>
      <c r="Y119" s="197"/>
      <c r="Z119" s="197"/>
      <c r="AA119" s="197"/>
      <c r="AB119" s="197"/>
      <c r="AC119" s="197"/>
      <c r="AD119" s="197"/>
      <c r="AE119" s="197"/>
      <c r="AF119" s="197"/>
      <c r="AG119" s="197" t="s">
        <v>246</v>
      </c>
      <c r="AH119" s="197"/>
      <c r="AI119" s="197"/>
      <c r="AJ119" s="197"/>
      <c r="AK119" s="197"/>
      <c r="AL119" s="197"/>
      <c r="AM119" s="197"/>
      <c r="AN119" s="197"/>
      <c r="AO119" s="197"/>
      <c r="AP119" s="197"/>
      <c r="AQ119" s="197"/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7"/>
      <c r="BF119" s="197"/>
      <c r="BG119" s="197"/>
      <c r="BH119" s="197"/>
    </row>
    <row r="120" spans="1:60" outlineLevel="1" x14ac:dyDescent="0.25">
      <c r="A120" s="225">
        <v>34</v>
      </c>
      <c r="B120" s="226" t="s">
        <v>278</v>
      </c>
      <c r="C120" s="240" t="s">
        <v>279</v>
      </c>
      <c r="D120" s="227" t="s">
        <v>265</v>
      </c>
      <c r="E120" s="228">
        <v>1</v>
      </c>
      <c r="F120" s="229"/>
      <c r="G120" s="230">
        <f>ROUND(E120*F120,2)</f>
        <v>0</v>
      </c>
      <c r="H120" s="229"/>
      <c r="I120" s="230">
        <f>ROUND(E120*H120,2)</f>
        <v>0</v>
      </c>
      <c r="J120" s="229"/>
      <c r="K120" s="230">
        <f>ROUND(E120*J120,2)</f>
        <v>0</v>
      </c>
      <c r="L120" s="230">
        <v>15</v>
      </c>
      <c r="M120" s="230">
        <f>G120*(1+L120/100)</f>
        <v>0</v>
      </c>
      <c r="N120" s="230">
        <v>0</v>
      </c>
      <c r="O120" s="230">
        <f>ROUND(E120*N120,2)</f>
        <v>0</v>
      </c>
      <c r="P120" s="230">
        <v>3.2899999999999999E-2</v>
      </c>
      <c r="Q120" s="230">
        <f>ROUND(E120*P120,2)</f>
        <v>0.03</v>
      </c>
      <c r="R120" s="230" t="s">
        <v>240</v>
      </c>
      <c r="S120" s="230" t="s">
        <v>136</v>
      </c>
      <c r="T120" s="231" t="s">
        <v>157</v>
      </c>
      <c r="U120" s="203">
        <v>0.432</v>
      </c>
      <c r="V120" s="203">
        <f>ROUND(E120*U120,2)</f>
        <v>0.43</v>
      </c>
      <c r="W120" s="203"/>
      <c r="X120" s="203" t="s">
        <v>138</v>
      </c>
      <c r="Y120" s="197"/>
      <c r="Z120" s="197"/>
      <c r="AA120" s="197"/>
      <c r="AB120" s="197"/>
      <c r="AC120" s="197"/>
      <c r="AD120" s="197"/>
      <c r="AE120" s="197"/>
      <c r="AF120" s="197"/>
      <c r="AG120" s="197" t="s">
        <v>139</v>
      </c>
      <c r="AH120" s="197"/>
      <c r="AI120" s="197"/>
      <c r="AJ120" s="197"/>
      <c r="AK120" s="197"/>
      <c r="AL120" s="197"/>
      <c r="AM120" s="197"/>
      <c r="AN120" s="197"/>
      <c r="AO120" s="197"/>
      <c r="AP120" s="197"/>
      <c r="AQ120" s="197"/>
      <c r="AR120" s="197"/>
      <c r="AS120" s="197"/>
      <c r="AT120" s="197"/>
      <c r="AU120" s="197"/>
      <c r="AV120" s="197"/>
      <c r="AW120" s="197"/>
      <c r="AX120" s="197"/>
      <c r="AY120" s="197"/>
      <c r="AZ120" s="197"/>
      <c r="BA120" s="197"/>
      <c r="BB120" s="197"/>
      <c r="BC120" s="197"/>
      <c r="BD120" s="197"/>
      <c r="BE120" s="197"/>
      <c r="BF120" s="197"/>
      <c r="BG120" s="197"/>
      <c r="BH120" s="197"/>
    </row>
    <row r="121" spans="1:60" outlineLevel="1" x14ac:dyDescent="0.25">
      <c r="A121" s="225">
        <v>35</v>
      </c>
      <c r="B121" s="226" t="s">
        <v>280</v>
      </c>
      <c r="C121" s="240" t="s">
        <v>281</v>
      </c>
      <c r="D121" s="227" t="s">
        <v>265</v>
      </c>
      <c r="E121" s="228">
        <v>1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15</v>
      </c>
      <c r="M121" s="230">
        <f>G121*(1+L121/100)</f>
        <v>0</v>
      </c>
      <c r="N121" s="230">
        <v>4.4999999999999999E-4</v>
      </c>
      <c r="O121" s="230">
        <f>ROUND(E121*N121,2)</f>
        <v>0</v>
      </c>
      <c r="P121" s="230">
        <v>0</v>
      </c>
      <c r="Q121" s="230">
        <f>ROUND(E121*P121,2)</f>
        <v>0</v>
      </c>
      <c r="R121" s="230" t="s">
        <v>240</v>
      </c>
      <c r="S121" s="230" t="s">
        <v>136</v>
      </c>
      <c r="T121" s="231" t="s">
        <v>136</v>
      </c>
      <c r="U121" s="203">
        <v>5</v>
      </c>
      <c r="V121" s="203">
        <f>ROUND(E121*U121,2)</f>
        <v>5</v>
      </c>
      <c r="W121" s="203"/>
      <c r="X121" s="203" t="s">
        <v>138</v>
      </c>
      <c r="Y121" s="197"/>
      <c r="Z121" s="197"/>
      <c r="AA121" s="197"/>
      <c r="AB121" s="197"/>
      <c r="AC121" s="197"/>
      <c r="AD121" s="197"/>
      <c r="AE121" s="197"/>
      <c r="AF121" s="197"/>
      <c r="AG121" s="197" t="s">
        <v>139</v>
      </c>
      <c r="AH121" s="197"/>
      <c r="AI121" s="197"/>
      <c r="AJ121" s="197"/>
      <c r="AK121" s="197"/>
      <c r="AL121" s="197"/>
      <c r="AM121" s="197"/>
      <c r="AN121" s="197"/>
      <c r="AO121" s="197"/>
      <c r="AP121" s="197"/>
      <c r="AQ121" s="197"/>
      <c r="AR121" s="197"/>
      <c r="AS121" s="197"/>
      <c r="AT121" s="197"/>
      <c r="AU121" s="197"/>
      <c r="AV121" s="197"/>
      <c r="AW121" s="197"/>
      <c r="AX121" s="197"/>
      <c r="AY121" s="197"/>
      <c r="AZ121" s="197"/>
      <c r="BA121" s="197"/>
      <c r="BB121" s="197"/>
      <c r="BC121" s="197"/>
      <c r="BD121" s="197"/>
      <c r="BE121" s="197"/>
      <c r="BF121" s="197"/>
      <c r="BG121" s="197"/>
      <c r="BH121" s="197"/>
    </row>
    <row r="122" spans="1:60" outlineLevel="1" x14ac:dyDescent="0.25">
      <c r="A122" s="225">
        <v>36</v>
      </c>
      <c r="B122" s="226" t="s">
        <v>282</v>
      </c>
      <c r="C122" s="240" t="s">
        <v>283</v>
      </c>
      <c r="D122" s="227" t="s">
        <v>265</v>
      </c>
      <c r="E122" s="228">
        <v>1</v>
      </c>
      <c r="F122" s="229"/>
      <c r="G122" s="230">
        <f>ROUND(E122*F122,2)</f>
        <v>0</v>
      </c>
      <c r="H122" s="229"/>
      <c r="I122" s="230">
        <f>ROUND(E122*H122,2)</f>
        <v>0</v>
      </c>
      <c r="J122" s="229"/>
      <c r="K122" s="230">
        <f>ROUND(E122*J122,2)</f>
        <v>0</v>
      </c>
      <c r="L122" s="230">
        <v>15</v>
      </c>
      <c r="M122" s="230">
        <f>G122*(1+L122/100)</f>
        <v>0</v>
      </c>
      <c r="N122" s="230">
        <v>6.2E-4</v>
      </c>
      <c r="O122" s="230">
        <f>ROUND(E122*N122,2)</f>
        <v>0</v>
      </c>
      <c r="P122" s="230">
        <v>0</v>
      </c>
      <c r="Q122" s="230">
        <f>ROUND(E122*P122,2)</f>
        <v>0</v>
      </c>
      <c r="R122" s="230" t="s">
        <v>240</v>
      </c>
      <c r="S122" s="230" t="s">
        <v>136</v>
      </c>
      <c r="T122" s="231" t="s">
        <v>136</v>
      </c>
      <c r="U122" s="203">
        <v>2.6</v>
      </c>
      <c r="V122" s="203">
        <f>ROUND(E122*U122,2)</f>
        <v>2.6</v>
      </c>
      <c r="W122" s="203"/>
      <c r="X122" s="203" t="s">
        <v>138</v>
      </c>
      <c r="Y122" s="197"/>
      <c r="Z122" s="197"/>
      <c r="AA122" s="197"/>
      <c r="AB122" s="197"/>
      <c r="AC122" s="197"/>
      <c r="AD122" s="197"/>
      <c r="AE122" s="197"/>
      <c r="AF122" s="197"/>
      <c r="AG122" s="197" t="s">
        <v>139</v>
      </c>
      <c r="AH122" s="197"/>
      <c r="AI122" s="197"/>
      <c r="AJ122" s="197"/>
      <c r="AK122" s="197"/>
      <c r="AL122" s="197"/>
      <c r="AM122" s="197"/>
      <c r="AN122" s="197"/>
      <c r="AO122" s="197"/>
      <c r="AP122" s="197"/>
      <c r="AQ122" s="197"/>
      <c r="AR122" s="197"/>
      <c r="AS122" s="197"/>
      <c r="AT122" s="197"/>
      <c r="AU122" s="197"/>
      <c r="AV122" s="197"/>
      <c r="AW122" s="197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7"/>
      <c r="BH122" s="197"/>
    </row>
    <row r="123" spans="1:60" outlineLevel="1" x14ac:dyDescent="0.25">
      <c r="A123" s="225">
        <v>37</v>
      </c>
      <c r="B123" s="226" t="s">
        <v>284</v>
      </c>
      <c r="C123" s="240" t="s">
        <v>285</v>
      </c>
      <c r="D123" s="227" t="s">
        <v>265</v>
      </c>
      <c r="E123" s="228">
        <v>1</v>
      </c>
      <c r="F123" s="229"/>
      <c r="G123" s="230">
        <f>ROUND(E123*F123,2)</f>
        <v>0</v>
      </c>
      <c r="H123" s="229"/>
      <c r="I123" s="230">
        <f>ROUND(E123*H123,2)</f>
        <v>0</v>
      </c>
      <c r="J123" s="229"/>
      <c r="K123" s="230">
        <f>ROUND(E123*J123,2)</f>
        <v>0</v>
      </c>
      <c r="L123" s="230">
        <v>15</v>
      </c>
      <c r="M123" s="230">
        <f>G123*(1+L123/100)</f>
        <v>0</v>
      </c>
      <c r="N123" s="230">
        <v>0</v>
      </c>
      <c r="O123" s="230">
        <f>ROUND(E123*N123,2)</f>
        <v>0</v>
      </c>
      <c r="P123" s="230">
        <v>0</v>
      </c>
      <c r="Q123" s="230">
        <f>ROUND(E123*P123,2)</f>
        <v>0</v>
      </c>
      <c r="R123" s="230" t="s">
        <v>240</v>
      </c>
      <c r="S123" s="230" t="s">
        <v>136</v>
      </c>
      <c r="T123" s="231" t="s">
        <v>137</v>
      </c>
      <c r="U123" s="203">
        <v>0.39</v>
      </c>
      <c r="V123" s="203">
        <f>ROUND(E123*U123,2)</f>
        <v>0.39</v>
      </c>
      <c r="W123" s="203"/>
      <c r="X123" s="203" t="s">
        <v>138</v>
      </c>
      <c r="Y123" s="197"/>
      <c r="Z123" s="197"/>
      <c r="AA123" s="197"/>
      <c r="AB123" s="197"/>
      <c r="AC123" s="197"/>
      <c r="AD123" s="197"/>
      <c r="AE123" s="197"/>
      <c r="AF123" s="197"/>
      <c r="AG123" s="197" t="s">
        <v>139</v>
      </c>
      <c r="AH123" s="197"/>
      <c r="AI123" s="197"/>
      <c r="AJ123" s="197"/>
      <c r="AK123" s="197"/>
      <c r="AL123" s="197"/>
      <c r="AM123" s="197"/>
      <c r="AN123" s="197"/>
      <c r="AO123" s="197"/>
      <c r="AP123" s="197"/>
      <c r="AQ123" s="197"/>
      <c r="AR123" s="197"/>
      <c r="AS123" s="197"/>
      <c r="AT123" s="197"/>
      <c r="AU123" s="197"/>
      <c r="AV123" s="197"/>
      <c r="AW123" s="197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7"/>
      <c r="BH123" s="197"/>
    </row>
    <row r="124" spans="1:60" outlineLevel="1" x14ac:dyDescent="0.25">
      <c r="A124" s="225">
        <v>38</v>
      </c>
      <c r="B124" s="226" t="s">
        <v>286</v>
      </c>
      <c r="C124" s="240" t="s">
        <v>287</v>
      </c>
      <c r="D124" s="227" t="s">
        <v>265</v>
      </c>
      <c r="E124" s="228">
        <v>2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15</v>
      </c>
      <c r="M124" s="230">
        <f>G124*(1+L124/100)</f>
        <v>0</v>
      </c>
      <c r="N124" s="230">
        <v>0</v>
      </c>
      <c r="O124" s="230">
        <f>ROUND(E124*N124,2)</f>
        <v>0</v>
      </c>
      <c r="P124" s="230">
        <v>1.56E-3</v>
      </c>
      <c r="Q124" s="230">
        <f>ROUND(E124*P124,2)</f>
        <v>0</v>
      </c>
      <c r="R124" s="230" t="s">
        <v>240</v>
      </c>
      <c r="S124" s="230" t="s">
        <v>136</v>
      </c>
      <c r="T124" s="231" t="s">
        <v>157</v>
      </c>
      <c r="U124" s="203">
        <v>0.217</v>
      </c>
      <c r="V124" s="203">
        <f>ROUND(E124*U124,2)</f>
        <v>0.43</v>
      </c>
      <c r="W124" s="203"/>
      <c r="X124" s="203" t="s">
        <v>138</v>
      </c>
      <c r="Y124" s="197"/>
      <c r="Z124" s="197"/>
      <c r="AA124" s="197"/>
      <c r="AB124" s="197"/>
      <c r="AC124" s="197"/>
      <c r="AD124" s="197"/>
      <c r="AE124" s="197"/>
      <c r="AF124" s="197"/>
      <c r="AG124" s="197" t="s">
        <v>139</v>
      </c>
      <c r="AH124" s="197"/>
      <c r="AI124" s="197"/>
      <c r="AJ124" s="197"/>
      <c r="AK124" s="197"/>
      <c r="AL124" s="197"/>
      <c r="AM124" s="197"/>
      <c r="AN124" s="197"/>
      <c r="AO124" s="197"/>
      <c r="AP124" s="197"/>
      <c r="AQ124" s="197"/>
      <c r="AR124" s="197"/>
      <c r="AS124" s="197"/>
      <c r="AT124" s="197"/>
      <c r="AU124" s="197"/>
      <c r="AV124" s="197"/>
      <c r="AW124" s="197"/>
      <c r="AX124" s="197"/>
      <c r="AY124" s="197"/>
      <c r="AZ124" s="197"/>
      <c r="BA124" s="197"/>
      <c r="BB124" s="197"/>
      <c r="BC124" s="197"/>
      <c r="BD124" s="197"/>
      <c r="BE124" s="197"/>
      <c r="BF124" s="197"/>
      <c r="BG124" s="197"/>
      <c r="BH124" s="197"/>
    </row>
    <row r="125" spans="1:60" outlineLevel="1" x14ac:dyDescent="0.25">
      <c r="A125" s="225">
        <v>39</v>
      </c>
      <c r="B125" s="226" t="s">
        <v>288</v>
      </c>
      <c r="C125" s="240" t="s">
        <v>289</v>
      </c>
      <c r="D125" s="227" t="s">
        <v>134</v>
      </c>
      <c r="E125" s="228">
        <v>2</v>
      </c>
      <c r="F125" s="229"/>
      <c r="G125" s="230">
        <f>ROUND(E125*F125,2)</f>
        <v>0</v>
      </c>
      <c r="H125" s="229"/>
      <c r="I125" s="230">
        <f>ROUND(E125*H125,2)</f>
        <v>0</v>
      </c>
      <c r="J125" s="229"/>
      <c r="K125" s="230">
        <f>ROUND(E125*J125,2)</f>
        <v>0</v>
      </c>
      <c r="L125" s="230">
        <v>15</v>
      </c>
      <c r="M125" s="230">
        <f>G125*(1+L125/100)</f>
        <v>0</v>
      </c>
      <c r="N125" s="230">
        <v>1.2E-4</v>
      </c>
      <c r="O125" s="230">
        <f>ROUND(E125*N125,2)</f>
        <v>0</v>
      </c>
      <c r="P125" s="230">
        <v>0</v>
      </c>
      <c r="Q125" s="230">
        <f>ROUND(E125*P125,2)</f>
        <v>0</v>
      </c>
      <c r="R125" s="230" t="s">
        <v>240</v>
      </c>
      <c r="S125" s="230" t="s">
        <v>136</v>
      </c>
      <c r="T125" s="231" t="s">
        <v>157</v>
      </c>
      <c r="U125" s="203">
        <v>0.47599999999999998</v>
      </c>
      <c r="V125" s="203">
        <f>ROUND(E125*U125,2)</f>
        <v>0.95</v>
      </c>
      <c r="W125" s="203"/>
      <c r="X125" s="203" t="s">
        <v>138</v>
      </c>
      <c r="Y125" s="197"/>
      <c r="Z125" s="197"/>
      <c r="AA125" s="197"/>
      <c r="AB125" s="197"/>
      <c r="AC125" s="197"/>
      <c r="AD125" s="197"/>
      <c r="AE125" s="197"/>
      <c r="AF125" s="197"/>
      <c r="AG125" s="197" t="s">
        <v>139</v>
      </c>
      <c r="AH125" s="197"/>
      <c r="AI125" s="197"/>
      <c r="AJ125" s="197"/>
      <c r="AK125" s="197"/>
      <c r="AL125" s="197"/>
      <c r="AM125" s="197"/>
      <c r="AN125" s="197"/>
      <c r="AO125" s="197"/>
      <c r="AP125" s="197"/>
      <c r="AQ125" s="197"/>
      <c r="AR125" s="197"/>
      <c r="AS125" s="197"/>
      <c r="AT125" s="197"/>
      <c r="AU125" s="197"/>
      <c r="AV125" s="197"/>
      <c r="AW125" s="197"/>
      <c r="AX125" s="197"/>
      <c r="AY125" s="197"/>
      <c r="AZ125" s="197"/>
      <c r="BA125" s="197"/>
      <c r="BB125" s="197"/>
      <c r="BC125" s="197"/>
      <c r="BD125" s="197"/>
      <c r="BE125" s="197"/>
      <c r="BF125" s="197"/>
      <c r="BG125" s="197"/>
      <c r="BH125" s="197"/>
    </row>
    <row r="126" spans="1:60" ht="20.399999999999999" outlineLevel="1" x14ac:dyDescent="0.25">
      <c r="A126" s="225">
        <v>40</v>
      </c>
      <c r="B126" s="226" t="s">
        <v>290</v>
      </c>
      <c r="C126" s="240" t="s">
        <v>291</v>
      </c>
      <c r="D126" s="227" t="s">
        <v>134</v>
      </c>
      <c r="E126" s="228">
        <v>1</v>
      </c>
      <c r="F126" s="229"/>
      <c r="G126" s="230">
        <f>ROUND(E126*F126,2)</f>
        <v>0</v>
      </c>
      <c r="H126" s="229"/>
      <c r="I126" s="230">
        <f>ROUND(E126*H126,2)</f>
        <v>0</v>
      </c>
      <c r="J126" s="229"/>
      <c r="K126" s="230">
        <f>ROUND(E126*J126,2)</f>
        <v>0</v>
      </c>
      <c r="L126" s="230">
        <v>15</v>
      </c>
      <c r="M126" s="230">
        <f>G126*(1+L126/100)</f>
        <v>0</v>
      </c>
      <c r="N126" s="230">
        <v>2.0000000000000001E-4</v>
      </c>
      <c r="O126" s="230">
        <f>ROUND(E126*N126,2)</f>
        <v>0</v>
      </c>
      <c r="P126" s="230">
        <v>0</v>
      </c>
      <c r="Q126" s="230">
        <f>ROUND(E126*P126,2)</f>
        <v>0</v>
      </c>
      <c r="R126" s="230" t="s">
        <v>240</v>
      </c>
      <c r="S126" s="230" t="s">
        <v>136</v>
      </c>
      <c r="T126" s="231" t="s">
        <v>136</v>
      </c>
      <c r="U126" s="203">
        <v>0.246</v>
      </c>
      <c r="V126" s="203">
        <f>ROUND(E126*U126,2)</f>
        <v>0.25</v>
      </c>
      <c r="W126" s="203"/>
      <c r="X126" s="203" t="s">
        <v>138</v>
      </c>
      <c r="Y126" s="197"/>
      <c r="Z126" s="197"/>
      <c r="AA126" s="197"/>
      <c r="AB126" s="197"/>
      <c r="AC126" s="197"/>
      <c r="AD126" s="197"/>
      <c r="AE126" s="197"/>
      <c r="AF126" s="197"/>
      <c r="AG126" s="197" t="s">
        <v>139</v>
      </c>
      <c r="AH126" s="197"/>
      <c r="AI126" s="197"/>
      <c r="AJ126" s="197"/>
      <c r="AK126" s="197"/>
      <c r="AL126" s="197"/>
      <c r="AM126" s="197"/>
      <c r="AN126" s="197"/>
      <c r="AO126" s="197"/>
      <c r="AP126" s="197"/>
      <c r="AQ126" s="197"/>
      <c r="AR126" s="197"/>
      <c r="AS126" s="197"/>
      <c r="AT126" s="197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197"/>
      <c r="BF126" s="197"/>
      <c r="BG126" s="197"/>
      <c r="BH126" s="197"/>
    </row>
    <row r="127" spans="1:60" outlineLevel="1" x14ac:dyDescent="0.25">
      <c r="A127" s="225">
        <v>41</v>
      </c>
      <c r="B127" s="226" t="s">
        <v>292</v>
      </c>
      <c r="C127" s="240" t="s">
        <v>293</v>
      </c>
      <c r="D127" s="227" t="s">
        <v>134</v>
      </c>
      <c r="E127" s="228">
        <v>2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15</v>
      </c>
      <c r="M127" s="230">
        <f>G127*(1+L127/100)</f>
        <v>0</v>
      </c>
      <c r="N127" s="230">
        <v>1.4999999999999999E-4</v>
      </c>
      <c r="O127" s="230">
        <f>ROUND(E127*N127,2)</f>
        <v>0</v>
      </c>
      <c r="P127" s="230">
        <v>0</v>
      </c>
      <c r="Q127" s="230">
        <f>ROUND(E127*P127,2)</f>
        <v>0</v>
      </c>
      <c r="R127" s="230" t="s">
        <v>240</v>
      </c>
      <c r="S127" s="230" t="s">
        <v>136</v>
      </c>
      <c r="T127" s="231" t="s">
        <v>157</v>
      </c>
      <c r="U127" s="203">
        <v>0.25</v>
      </c>
      <c r="V127" s="203">
        <f>ROUND(E127*U127,2)</f>
        <v>0.5</v>
      </c>
      <c r="W127" s="203"/>
      <c r="X127" s="203" t="s">
        <v>138</v>
      </c>
      <c r="Y127" s="197"/>
      <c r="Z127" s="197"/>
      <c r="AA127" s="197"/>
      <c r="AB127" s="197"/>
      <c r="AC127" s="197"/>
      <c r="AD127" s="197"/>
      <c r="AE127" s="197"/>
      <c r="AF127" s="197"/>
      <c r="AG127" s="197" t="s">
        <v>139</v>
      </c>
      <c r="AH127" s="197"/>
      <c r="AI127" s="197"/>
      <c r="AJ127" s="197"/>
      <c r="AK127" s="197"/>
      <c r="AL127" s="197"/>
      <c r="AM127" s="197"/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</row>
    <row r="128" spans="1:60" outlineLevel="1" x14ac:dyDescent="0.25">
      <c r="A128" s="225">
        <v>42</v>
      </c>
      <c r="B128" s="226" t="s">
        <v>294</v>
      </c>
      <c r="C128" s="240" t="s">
        <v>295</v>
      </c>
      <c r="D128" s="227" t="s">
        <v>134</v>
      </c>
      <c r="E128" s="228">
        <v>1</v>
      </c>
      <c r="F128" s="229"/>
      <c r="G128" s="230">
        <f>ROUND(E128*F128,2)</f>
        <v>0</v>
      </c>
      <c r="H128" s="229"/>
      <c r="I128" s="230">
        <f>ROUND(E128*H128,2)</f>
        <v>0</v>
      </c>
      <c r="J128" s="229"/>
      <c r="K128" s="230">
        <f>ROUND(E128*J128,2)</f>
        <v>0</v>
      </c>
      <c r="L128" s="230">
        <v>15</v>
      </c>
      <c r="M128" s="230">
        <f>G128*(1+L128/100)</f>
        <v>0</v>
      </c>
      <c r="N128" s="230">
        <v>1.3999999999999999E-4</v>
      </c>
      <c r="O128" s="230">
        <f>ROUND(E128*N128,2)</f>
        <v>0</v>
      </c>
      <c r="P128" s="230">
        <v>0</v>
      </c>
      <c r="Q128" s="230">
        <f>ROUND(E128*P128,2)</f>
        <v>0</v>
      </c>
      <c r="R128" s="230"/>
      <c r="S128" s="230" t="s">
        <v>203</v>
      </c>
      <c r="T128" s="231" t="s">
        <v>136</v>
      </c>
      <c r="U128" s="203">
        <v>0.246</v>
      </c>
      <c r="V128" s="203">
        <f>ROUND(E128*U128,2)</f>
        <v>0.25</v>
      </c>
      <c r="W128" s="203"/>
      <c r="X128" s="203" t="s">
        <v>138</v>
      </c>
      <c r="Y128" s="197"/>
      <c r="Z128" s="197"/>
      <c r="AA128" s="197"/>
      <c r="AB128" s="197"/>
      <c r="AC128" s="197"/>
      <c r="AD128" s="197"/>
      <c r="AE128" s="197"/>
      <c r="AF128" s="197"/>
      <c r="AG128" s="197" t="s">
        <v>139</v>
      </c>
      <c r="AH128" s="197"/>
      <c r="AI128" s="197"/>
      <c r="AJ128" s="197"/>
      <c r="AK128" s="197"/>
      <c r="AL128" s="197"/>
      <c r="AM128" s="197"/>
      <c r="AN128" s="197"/>
      <c r="AO128" s="197"/>
      <c r="AP128" s="197"/>
      <c r="AQ128" s="197"/>
      <c r="AR128" s="197"/>
      <c r="AS128" s="197"/>
      <c r="AT128" s="197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197"/>
      <c r="BF128" s="197"/>
      <c r="BG128" s="197"/>
      <c r="BH128" s="197"/>
    </row>
    <row r="129" spans="1:60" outlineLevel="1" x14ac:dyDescent="0.25">
      <c r="A129" s="225">
        <v>43</v>
      </c>
      <c r="B129" s="226" t="s">
        <v>296</v>
      </c>
      <c r="C129" s="240" t="s">
        <v>297</v>
      </c>
      <c r="D129" s="227" t="s">
        <v>134</v>
      </c>
      <c r="E129" s="228">
        <v>1</v>
      </c>
      <c r="F129" s="229"/>
      <c r="G129" s="230">
        <f>ROUND(E129*F129,2)</f>
        <v>0</v>
      </c>
      <c r="H129" s="229"/>
      <c r="I129" s="230">
        <f>ROUND(E129*H129,2)</f>
        <v>0</v>
      </c>
      <c r="J129" s="229"/>
      <c r="K129" s="230">
        <f>ROUND(E129*J129,2)</f>
        <v>0</v>
      </c>
      <c r="L129" s="230">
        <v>15</v>
      </c>
      <c r="M129" s="230">
        <f>G129*(1+L129/100)</f>
        <v>0</v>
      </c>
      <c r="N129" s="230">
        <v>1.5499999999999999E-3</v>
      </c>
      <c r="O129" s="230">
        <f>ROUND(E129*N129,2)</f>
        <v>0</v>
      </c>
      <c r="P129" s="230">
        <v>0</v>
      </c>
      <c r="Q129" s="230">
        <f>ROUND(E129*P129,2)</f>
        <v>0</v>
      </c>
      <c r="R129" s="230" t="s">
        <v>213</v>
      </c>
      <c r="S129" s="230" t="s">
        <v>136</v>
      </c>
      <c r="T129" s="231" t="s">
        <v>136</v>
      </c>
      <c r="U129" s="203">
        <v>0</v>
      </c>
      <c r="V129" s="203">
        <f>ROUND(E129*U129,2)</f>
        <v>0</v>
      </c>
      <c r="W129" s="203"/>
      <c r="X129" s="203" t="s">
        <v>214</v>
      </c>
      <c r="Y129" s="197"/>
      <c r="Z129" s="197"/>
      <c r="AA129" s="197"/>
      <c r="AB129" s="197"/>
      <c r="AC129" s="197"/>
      <c r="AD129" s="197"/>
      <c r="AE129" s="197"/>
      <c r="AF129" s="197"/>
      <c r="AG129" s="197" t="s">
        <v>215</v>
      </c>
      <c r="AH129" s="197"/>
      <c r="AI129" s="197"/>
      <c r="AJ129" s="197"/>
      <c r="AK129" s="197"/>
      <c r="AL129" s="197"/>
      <c r="AM129" s="197"/>
      <c r="AN129" s="197"/>
      <c r="AO129" s="197"/>
      <c r="AP129" s="197"/>
      <c r="AQ129" s="197"/>
      <c r="AR129" s="197"/>
      <c r="AS129" s="197"/>
      <c r="AT129" s="197"/>
      <c r="AU129" s="197"/>
      <c r="AV129" s="197"/>
      <c r="AW129" s="197"/>
      <c r="AX129" s="197"/>
      <c r="AY129" s="197"/>
      <c r="AZ129" s="197"/>
      <c r="BA129" s="197"/>
      <c r="BB129" s="197"/>
      <c r="BC129" s="197"/>
      <c r="BD129" s="197"/>
      <c r="BE129" s="197"/>
      <c r="BF129" s="197"/>
      <c r="BG129" s="197"/>
      <c r="BH129" s="197"/>
    </row>
    <row r="130" spans="1:60" ht="20.399999999999999" outlineLevel="1" x14ac:dyDescent="0.25">
      <c r="A130" s="225">
        <v>44</v>
      </c>
      <c r="B130" s="226" t="s">
        <v>298</v>
      </c>
      <c r="C130" s="240" t="s">
        <v>299</v>
      </c>
      <c r="D130" s="227" t="s">
        <v>134</v>
      </c>
      <c r="E130" s="228">
        <v>6</v>
      </c>
      <c r="F130" s="229"/>
      <c r="G130" s="230">
        <f>ROUND(E130*F130,2)</f>
        <v>0</v>
      </c>
      <c r="H130" s="229"/>
      <c r="I130" s="230">
        <f>ROUND(E130*H130,2)</f>
        <v>0</v>
      </c>
      <c r="J130" s="229"/>
      <c r="K130" s="230">
        <f>ROUND(E130*J130,2)</f>
        <v>0</v>
      </c>
      <c r="L130" s="230">
        <v>15</v>
      </c>
      <c r="M130" s="230">
        <f>G130*(1+L130/100)</f>
        <v>0</v>
      </c>
      <c r="N130" s="230">
        <v>2.0000000000000001E-4</v>
      </c>
      <c r="O130" s="230">
        <f>ROUND(E130*N130,2)</f>
        <v>0</v>
      </c>
      <c r="P130" s="230">
        <v>0</v>
      </c>
      <c r="Q130" s="230">
        <f>ROUND(E130*P130,2)</f>
        <v>0</v>
      </c>
      <c r="R130" s="230" t="s">
        <v>213</v>
      </c>
      <c r="S130" s="230" t="s">
        <v>136</v>
      </c>
      <c r="T130" s="231" t="s">
        <v>157</v>
      </c>
      <c r="U130" s="203">
        <v>0</v>
      </c>
      <c r="V130" s="203">
        <f>ROUND(E130*U130,2)</f>
        <v>0</v>
      </c>
      <c r="W130" s="203"/>
      <c r="X130" s="203" t="s">
        <v>214</v>
      </c>
      <c r="Y130" s="197"/>
      <c r="Z130" s="197"/>
      <c r="AA130" s="197"/>
      <c r="AB130" s="197"/>
      <c r="AC130" s="197"/>
      <c r="AD130" s="197"/>
      <c r="AE130" s="197"/>
      <c r="AF130" s="197"/>
      <c r="AG130" s="197" t="s">
        <v>215</v>
      </c>
      <c r="AH130" s="197"/>
      <c r="AI130" s="197"/>
      <c r="AJ130" s="197"/>
      <c r="AK130" s="197"/>
      <c r="AL130" s="197"/>
      <c r="AM130" s="197"/>
      <c r="AN130" s="197"/>
      <c r="AO130" s="197"/>
      <c r="AP130" s="197"/>
      <c r="AQ130" s="197"/>
      <c r="AR130" s="197"/>
      <c r="AS130" s="197"/>
      <c r="AT130" s="197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197"/>
      <c r="BF130" s="197"/>
      <c r="BG130" s="197"/>
      <c r="BH130" s="197"/>
    </row>
    <row r="131" spans="1:60" outlineLevel="1" x14ac:dyDescent="0.25">
      <c r="A131" s="225">
        <v>45</v>
      </c>
      <c r="B131" s="226" t="s">
        <v>300</v>
      </c>
      <c r="C131" s="240" t="s">
        <v>301</v>
      </c>
      <c r="D131" s="227" t="s">
        <v>134</v>
      </c>
      <c r="E131" s="228">
        <v>1</v>
      </c>
      <c r="F131" s="229"/>
      <c r="G131" s="230">
        <f>ROUND(E131*F131,2)</f>
        <v>0</v>
      </c>
      <c r="H131" s="229"/>
      <c r="I131" s="230">
        <f>ROUND(E131*H131,2)</f>
        <v>0</v>
      </c>
      <c r="J131" s="229"/>
      <c r="K131" s="230">
        <f>ROUND(E131*J131,2)</f>
        <v>0</v>
      </c>
      <c r="L131" s="230">
        <v>15</v>
      </c>
      <c r="M131" s="230">
        <f>G131*(1+L131/100)</f>
        <v>0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0" t="s">
        <v>213</v>
      </c>
      <c r="S131" s="230" t="s">
        <v>157</v>
      </c>
      <c r="T131" s="231" t="s">
        <v>157</v>
      </c>
      <c r="U131" s="203">
        <v>0</v>
      </c>
      <c r="V131" s="203">
        <f>ROUND(E131*U131,2)</f>
        <v>0</v>
      </c>
      <c r="W131" s="203"/>
      <c r="X131" s="203" t="s">
        <v>214</v>
      </c>
      <c r="Y131" s="197"/>
      <c r="Z131" s="197"/>
      <c r="AA131" s="197"/>
      <c r="AB131" s="197"/>
      <c r="AC131" s="197"/>
      <c r="AD131" s="197"/>
      <c r="AE131" s="197"/>
      <c r="AF131" s="197"/>
      <c r="AG131" s="197" t="s">
        <v>215</v>
      </c>
      <c r="AH131" s="197"/>
      <c r="AI131" s="197"/>
      <c r="AJ131" s="197"/>
      <c r="AK131" s="197"/>
      <c r="AL131" s="197"/>
      <c r="AM131" s="197"/>
      <c r="AN131" s="197"/>
      <c r="AO131" s="197"/>
      <c r="AP131" s="197"/>
      <c r="AQ131" s="197"/>
      <c r="AR131" s="197"/>
      <c r="AS131" s="197"/>
      <c r="AT131" s="197"/>
      <c r="AU131" s="197"/>
      <c r="AV131" s="197"/>
      <c r="AW131" s="197"/>
      <c r="AX131" s="197"/>
      <c r="AY131" s="197"/>
      <c r="AZ131" s="197"/>
      <c r="BA131" s="197"/>
      <c r="BB131" s="197"/>
      <c r="BC131" s="197"/>
      <c r="BD131" s="197"/>
      <c r="BE131" s="197"/>
      <c r="BF131" s="197"/>
      <c r="BG131" s="197"/>
      <c r="BH131" s="197"/>
    </row>
    <row r="132" spans="1:60" ht="20.399999999999999" outlineLevel="1" x14ac:dyDescent="0.25">
      <c r="A132" s="225">
        <v>46</v>
      </c>
      <c r="B132" s="226" t="s">
        <v>302</v>
      </c>
      <c r="C132" s="240" t="s">
        <v>303</v>
      </c>
      <c r="D132" s="227" t="s">
        <v>134</v>
      </c>
      <c r="E132" s="228">
        <v>1</v>
      </c>
      <c r="F132" s="229"/>
      <c r="G132" s="230">
        <f>ROUND(E132*F132,2)</f>
        <v>0</v>
      </c>
      <c r="H132" s="229"/>
      <c r="I132" s="230">
        <f>ROUND(E132*H132,2)</f>
        <v>0</v>
      </c>
      <c r="J132" s="229"/>
      <c r="K132" s="230">
        <f>ROUND(E132*J132,2)</f>
        <v>0</v>
      </c>
      <c r="L132" s="230">
        <v>15</v>
      </c>
      <c r="M132" s="230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0" t="s">
        <v>213</v>
      </c>
      <c r="S132" s="230" t="s">
        <v>136</v>
      </c>
      <c r="T132" s="231" t="s">
        <v>157</v>
      </c>
      <c r="U132" s="203">
        <v>0</v>
      </c>
      <c r="V132" s="203">
        <f>ROUND(E132*U132,2)</f>
        <v>0</v>
      </c>
      <c r="W132" s="203"/>
      <c r="X132" s="203" t="s">
        <v>214</v>
      </c>
      <c r="Y132" s="197"/>
      <c r="Z132" s="197"/>
      <c r="AA132" s="197"/>
      <c r="AB132" s="197"/>
      <c r="AC132" s="197"/>
      <c r="AD132" s="197"/>
      <c r="AE132" s="197"/>
      <c r="AF132" s="197"/>
      <c r="AG132" s="197" t="s">
        <v>215</v>
      </c>
      <c r="AH132" s="197"/>
      <c r="AI132" s="197"/>
      <c r="AJ132" s="197"/>
      <c r="AK132" s="197"/>
      <c r="AL132" s="197"/>
      <c r="AM132" s="197"/>
      <c r="AN132" s="197"/>
      <c r="AO132" s="197"/>
      <c r="AP132" s="197"/>
      <c r="AQ132" s="197"/>
      <c r="AR132" s="197"/>
      <c r="AS132" s="197"/>
      <c r="AT132" s="197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197"/>
      <c r="BF132" s="197"/>
      <c r="BG132" s="197"/>
      <c r="BH132" s="197"/>
    </row>
    <row r="133" spans="1:60" ht="20.399999999999999" outlineLevel="1" x14ac:dyDescent="0.25">
      <c r="A133" s="225">
        <v>47</v>
      </c>
      <c r="B133" s="226" t="s">
        <v>304</v>
      </c>
      <c r="C133" s="240" t="s">
        <v>305</v>
      </c>
      <c r="D133" s="227" t="s">
        <v>134</v>
      </c>
      <c r="E133" s="228">
        <v>1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15</v>
      </c>
      <c r="M133" s="230">
        <f>G133*(1+L133/100)</f>
        <v>0</v>
      </c>
      <c r="N133" s="230">
        <v>1.48E-3</v>
      </c>
      <c r="O133" s="230">
        <f>ROUND(E133*N133,2)</f>
        <v>0</v>
      </c>
      <c r="P133" s="230">
        <v>0</v>
      </c>
      <c r="Q133" s="230">
        <f>ROUND(E133*P133,2)</f>
        <v>0</v>
      </c>
      <c r="R133" s="230" t="s">
        <v>213</v>
      </c>
      <c r="S133" s="230" t="s">
        <v>136</v>
      </c>
      <c r="T133" s="231" t="s">
        <v>136</v>
      </c>
      <c r="U133" s="203">
        <v>0</v>
      </c>
      <c r="V133" s="203">
        <f>ROUND(E133*U133,2)</f>
        <v>0</v>
      </c>
      <c r="W133" s="203"/>
      <c r="X133" s="203" t="s">
        <v>214</v>
      </c>
      <c r="Y133" s="197"/>
      <c r="Z133" s="197"/>
      <c r="AA133" s="197"/>
      <c r="AB133" s="197"/>
      <c r="AC133" s="197"/>
      <c r="AD133" s="197"/>
      <c r="AE133" s="197"/>
      <c r="AF133" s="197"/>
      <c r="AG133" s="197" t="s">
        <v>215</v>
      </c>
      <c r="AH133" s="197"/>
      <c r="AI133" s="197"/>
      <c r="AJ133" s="197"/>
      <c r="AK133" s="197"/>
      <c r="AL133" s="197"/>
      <c r="AM133" s="197"/>
      <c r="AN133" s="197"/>
      <c r="AO133" s="197"/>
      <c r="AP133" s="197"/>
      <c r="AQ133" s="197"/>
      <c r="AR133" s="197"/>
      <c r="AS133" s="197"/>
      <c r="AT133" s="197"/>
      <c r="AU133" s="197"/>
      <c r="AV133" s="197"/>
      <c r="AW133" s="197"/>
      <c r="AX133" s="197"/>
      <c r="AY133" s="197"/>
      <c r="AZ133" s="197"/>
      <c r="BA133" s="197"/>
      <c r="BB133" s="197"/>
      <c r="BC133" s="197"/>
      <c r="BD133" s="197"/>
      <c r="BE133" s="197"/>
      <c r="BF133" s="197"/>
      <c r="BG133" s="197"/>
      <c r="BH133" s="197"/>
    </row>
    <row r="134" spans="1:60" outlineLevel="1" x14ac:dyDescent="0.25">
      <c r="A134" s="225">
        <v>48</v>
      </c>
      <c r="B134" s="226" t="s">
        <v>306</v>
      </c>
      <c r="C134" s="240" t="s">
        <v>307</v>
      </c>
      <c r="D134" s="227" t="s">
        <v>134</v>
      </c>
      <c r="E134" s="228">
        <v>2</v>
      </c>
      <c r="F134" s="229"/>
      <c r="G134" s="230">
        <f>ROUND(E134*F134,2)</f>
        <v>0</v>
      </c>
      <c r="H134" s="229"/>
      <c r="I134" s="230">
        <f>ROUND(E134*H134,2)</f>
        <v>0</v>
      </c>
      <c r="J134" s="229"/>
      <c r="K134" s="230">
        <f>ROUND(E134*J134,2)</f>
        <v>0</v>
      </c>
      <c r="L134" s="230">
        <v>15</v>
      </c>
      <c r="M134" s="230">
        <f>G134*(1+L134/100)</f>
        <v>0</v>
      </c>
      <c r="N134" s="230">
        <v>3.1E-4</v>
      </c>
      <c r="O134" s="230">
        <f>ROUND(E134*N134,2)</f>
        <v>0</v>
      </c>
      <c r="P134" s="230">
        <v>0</v>
      </c>
      <c r="Q134" s="230">
        <f>ROUND(E134*P134,2)</f>
        <v>0</v>
      </c>
      <c r="R134" s="230" t="s">
        <v>213</v>
      </c>
      <c r="S134" s="230" t="s">
        <v>136</v>
      </c>
      <c r="T134" s="231" t="s">
        <v>157</v>
      </c>
      <c r="U134" s="203">
        <v>0</v>
      </c>
      <c r="V134" s="203">
        <f>ROUND(E134*U134,2)</f>
        <v>0</v>
      </c>
      <c r="W134" s="203"/>
      <c r="X134" s="203" t="s">
        <v>214</v>
      </c>
      <c r="Y134" s="197"/>
      <c r="Z134" s="197"/>
      <c r="AA134" s="197"/>
      <c r="AB134" s="197"/>
      <c r="AC134" s="197"/>
      <c r="AD134" s="197"/>
      <c r="AE134" s="197"/>
      <c r="AF134" s="197"/>
      <c r="AG134" s="197" t="s">
        <v>215</v>
      </c>
      <c r="AH134" s="197"/>
      <c r="AI134" s="197"/>
      <c r="AJ134" s="197"/>
      <c r="AK134" s="197"/>
      <c r="AL134" s="197"/>
      <c r="AM134" s="197"/>
      <c r="AN134" s="197"/>
      <c r="AO134" s="197"/>
      <c r="AP134" s="197"/>
      <c r="AQ134" s="197"/>
      <c r="AR134" s="197"/>
      <c r="AS134" s="197"/>
      <c r="AT134" s="197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197"/>
      <c r="BF134" s="197"/>
      <c r="BG134" s="197"/>
      <c r="BH134" s="197"/>
    </row>
    <row r="135" spans="1:60" outlineLevel="1" x14ac:dyDescent="0.25">
      <c r="A135" s="225">
        <v>49</v>
      </c>
      <c r="B135" s="226" t="s">
        <v>308</v>
      </c>
      <c r="C135" s="240" t="s">
        <v>309</v>
      </c>
      <c r="D135" s="227" t="s">
        <v>134</v>
      </c>
      <c r="E135" s="228">
        <v>1</v>
      </c>
      <c r="F135" s="229"/>
      <c r="G135" s="230">
        <f>ROUND(E135*F135,2)</f>
        <v>0</v>
      </c>
      <c r="H135" s="229"/>
      <c r="I135" s="230">
        <f>ROUND(E135*H135,2)</f>
        <v>0</v>
      </c>
      <c r="J135" s="229"/>
      <c r="K135" s="230">
        <f>ROUND(E135*J135,2)</f>
        <v>0</v>
      </c>
      <c r="L135" s="230">
        <v>15</v>
      </c>
      <c r="M135" s="230">
        <f>G135*(1+L135/100)</f>
        <v>0</v>
      </c>
      <c r="N135" s="230">
        <v>5.0000000000000001E-4</v>
      </c>
      <c r="O135" s="230">
        <f>ROUND(E135*N135,2)</f>
        <v>0</v>
      </c>
      <c r="P135" s="230">
        <v>0</v>
      </c>
      <c r="Q135" s="230">
        <f>ROUND(E135*P135,2)</f>
        <v>0</v>
      </c>
      <c r="R135" s="230" t="s">
        <v>213</v>
      </c>
      <c r="S135" s="230" t="s">
        <v>136</v>
      </c>
      <c r="T135" s="231" t="s">
        <v>136</v>
      </c>
      <c r="U135" s="203">
        <v>0</v>
      </c>
      <c r="V135" s="203">
        <f>ROUND(E135*U135,2)</f>
        <v>0</v>
      </c>
      <c r="W135" s="203"/>
      <c r="X135" s="203" t="s">
        <v>214</v>
      </c>
      <c r="Y135" s="197"/>
      <c r="Z135" s="197"/>
      <c r="AA135" s="197"/>
      <c r="AB135" s="197"/>
      <c r="AC135" s="197"/>
      <c r="AD135" s="197"/>
      <c r="AE135" s="197"/>
      <c r="AF135" s="197"/>
      <c r="AG135" s="197" t="s">
        <v>215</v>
      </c>
      <c r="AH135" s="197"/>
      <c r="AI135" s="197"/>
      <c r="AJ135" s="197"/>
      <c r="AK135" s="197"/>
      <c r="AL135" s="197"/>
      <c r="AM135" s="197"/>
      <c r="AN135" s="197"/>
      <c r="AO135" s="197"/>
      <c r="AP135" s="197"/>
      <c r="AQ135" s="197"/>
      <c r="AR135" s="197"/>
      <c r="AS135" s="197"/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197"/>
      <c r="BE135" s="197"/>
      <c r="BF135" s="197"/>
      <c r="BG135" s="197"/>
      <c r="BH135" s="197"/>
    </row>
    <row r="136" spans="1:60" outlineLevel="1" x14ac:dyDescent="0.25">
      <c r="A136" s="225">
        <v>50</v>
      </c>
      <c r="B136" s="226" t="s">
        <v>310</v>
      </c>
      <c r="C136" s="240" t="s">
        <v>311</v>
      </c>
      <c r="D136" s="227" t="s">
        <v>134</v>
      </c>
      <c r="E136" s="228">
        <v>1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15</v>
      </c>
      <c r="M136" s="230">
        <f>G136*(1+L136/100)</f>
        <v>0</v>
      </c>
      <c r="N136" s="230">
        <v>1.2999999999999999E-2</v>
      </c>
      <c r="O136" s="230">
        <f>ROUND(E136*N136,2)</f>
        <v>0.01</v>
      </c>
      <c r="P136" s="230">
        <v>0</v>
      </c>
      <c r="Q136" s="230">
        <f>ROUND(E136*P136,2)</f>
        <v>0</v>
      </c>
      <c r="R136" s="230"/>
      <c r="S136" s="230" t="s">
        <v>203</v>
      </c>
      <c r="T136" s="231" t="s">
        <v>137</v>
      </c>
      <c r="U136" s="203">
        <v>0</v>
      </c>
      <c r="V136" s="203">
        <f>ROUND(E136*U136,2)</f>
        <v>0</v>
      </c>
      <c r="W136" s="203"/>
      <c r="X136" s="203" t="s">
        <v>214</v>
      </c>
      <c r="Y136" s="197"/>
      <c r="Z136" s="197"/>
      <c r="AA136" s="197"/>
      <c r="AB136" s="197"/>
      <c r="AC136" s="197"/>
      <c r="AD136" s="197"/>
      <c r="AE136" s="197"/>
      <c r="AF136" s="197"/>
      <c r="AG136" s="197" t="s">
        <v>215</v>
      </c>
      <c r="AH136" s="197"/>
      <c r="AI136" s="197"/>
      <c r="AJ136" s="197"/>
      <c r="AK136" s="197"/>
      <c r="AL136" s="197"/>
      <c r="AM136" s="197"/>
      <c r="AN136" s="197"/>
      <c r="AO136" s="197"/>
      <c r="AP136" s="197"/>
      <c r="AQ136" s="197"/>
      <c r="AR136" s="197"/>
      <c r="AS136" s="197"/>
      <c r="AT136" s="197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197"/>
      <c r="BF136" s="197"/>
      <c r="BG136" s="197"/>
      <c r="BH136" s="197"/>
    </row>
    <row r="137" spans="1:60" outlineLevel="1" x14ac:dyDescent="0.25">
      <c r="A137" s="225">
        <v>51</v>
      </c>
      <c r="B137" s="226" t="s">
        <v>312</v>
      </c>
      <c r="C137" s="240" t="s">
        <v>313</v>
      </c>
      <c r="D137" s="227" t="s">
        <v>134</v>
      </c>
      <c r="E137" s="228">
        <v>1</v>
      </c>
      <c r="F137" s="229"/>
      <c r="G137" s="230">
        <f>ROUND(E137*F137,2)</f>
        <v>0</v>
      </c>
      <c r="H137" s="229"/>
      <c r="I137" s="230">
        <f>ROUND(E137*H137,2)</f>
        <v>0</v>
      </c>
      <c r="J137" s="229"/>
      <c r="K137" s="230">
        <f>ROUND(E137*J137,2)</f>
        <v>0</v>
      </c>
      <c r="L137" s="230">
        <v>15</v>
      </c>
      <c r="M137" s="230">
        <f>G137*(1+L137/100)</f>
        <v>0</v>
      </c>
      <c r="N137" s="230">
        <v>0.01</v>
      </c>
      <c r="O137" s="230">
        <f>ROUND(E137*N137,2)</f>
        <v>0.01</v>
      </c>
      <c r="P137" s="230">
        <v>0</v>
      </c>
      <c r="Q137" s="230">
        <f>ROUND(E137*P137,2)</f>
        <v>0</v>
      </c>
      <c r="R137" s="230"/>
      <c r="S137" s="230" t="s">
        <v>203</v>
      </c>
      <c r="T137" s="231" t="s">
        <v>137</v>
      </c>
      <c r="U137" s="203">
        <v>0</v>
      </c>
      <c r="V137" s="203">
        <f>ROUND(E137*U137,2)</f>
        <v>0</v>
      </c>
      <c r="W137" s="203"/>
      <c r="X137" s="203" t="s">
        <v>214</v>
      </c>
      <c r="Y137" s="197"/>
      <c r="Z137" s="197"/>
      <c r="AA137" s="197"/>
      <c r="AB137" s="197"/>
      <c r="AC137" s="197"/>
      <c r="AD137" s="197"/>
      <c r="AE137" s="197"/>
      <c r="AF137" s="197"/>
      <c r="AG137" s="197" t="s">
        <v>215</v>
      </c>
      <c r="AH137" s="197"/>
      <c r="AI137" s="197"/>
      <c r="AJ137" s="197"/>
      <c r="AK137" s="197"/>
      <c r="AL137" s="197"/>
      <c r="AM137" s="197"/>
      <c r="AN137" s="197"/>
      <c r="AO137" s="197"/>
      <c r="AP137" s="197"/>
      <c r="AQ137" s="197"/>
      <c r="AR137" s="197"/>
      <c r="AS137" s="197"/>
      <c r="AT137" s="197"/>
      <c r="AU137" s="197"/>
      <c r="AV137" s="197"/>
      <c r="AW137" s="197"/>
      <c r="AX137" s="197"/>
      <c r="AY137" s="197"/>
      <c r="AZ137" s="197"/>
      <c r="BA137" s="197"/>
      <c r="BB137" s="197"/>
      <c r="BC137" s="197"/>
      <c r="BD137" s="197"/>
      <c r="BE137" s="197"/>
      <c r="BF137" s="197"/>
      <c r="BG137" s="197"/>
      <c r="BH137" s="197"/>
    </row>
    <row r="138" spans="1:60" outlineLevel="1" x14ac:dyDescent="0.25">
      <c r="A138" s="225">
        <v>52</v>
      </c>
      <c r="B138" s="226" t="s">
        <v>314</v>
      </c>
      <c r="C138" s="240" t="s">
        <v>315</v>
      </c>
      <c r="D138" s="227" t="s">
        <v>134</v>
      </c>
      <c r="E138" s="228">
        <v>1</v>
      </c>
      <c r="F138" s="229"/>
      <c r="G138" s="230">
        <f>ROUND(E138*F138,2)</f>
        <v>0</v>
      </c>
      <c r="H138" s="229"/>
      <c r="I138" s="230">
        <f>ROUND(E138*H138,2)</f>
        <v>0</v>
      </c>
      <c r="J138" s="229"/>
      <c r="K138" s="230">
        <f>ROUND(E138*J138,2)</f>
        <v>0</v>
      </c>
      <c r="L138" s="230">
        <v>15</v>
      </c>
      <c r="M138" s="230">
        <f>G138*(1+L138/100)</f>
        <v>0</v>
      </c>
      <c r="N138" s="230">
        <v>1.2999999999999999E-2</v>
      </c>
      <c r="O138" s="230">
        <f>ROUND(E138*N138,2)</f>
        <v>0.01</v>
      </c>
      <c r="P138" s="230">
        <v>0</v>
      </c>
      <c r="Q138" s="230">
        <f>ROUND(E138*P138,2)</f>
        <v>0</v>
      </c>
      <c r="R138" s="230" t="s">
        <v>213</v>
      </c>
      <c r="S138" s="230" t="s">
        <v>316</v>
      </c>
      <c r="T138" s="231" t="s">
        <v>204</v>
      </c>
      <c r="U138" s="203">
        <v>0</v>
      </c>
      <c r="V138" s="203">
        <f>ROUND(E138*U138,2)</f>
        <v>0</v>
      </c>
      <c r="W138" s="203"/>
      <c r="X138" s="203" t="s">
        <v>214</v>
      </c>
      <c r="Y138" s="197"/>
      <c r="Z138" s="197"/>
      <c r="AA138" s="197"/>
      <c r="AB138" s="197"/>
      <c r="AC138" s="197"/>
      <c r="AD138" s="197"/>
      <c r="AE138" s="197"/>
      <c r="AF138" s="197"/>
      <c r="AG138" s="197" t="s">
        <v>215</v>
      </c>
      <c r="AH138" s="197"/>
      <c r="AI138" s="197"/>
      <c r="AJ138" s="197"/>
      <c r="AK138" s="197"/>
      <c r="AL138" s="197"/>
      <c r="AM138" s="197"/>
      <c r="AN138" s="197"/>
      <c r="AO138" s="197"/>
      <c r="AP138" s="197"/>
      <c r="AQ138" s="197"/>
      <c r="AR138" s="197"/>
      <c r="AS138" s="197"/>
      <c r="AT138" s="197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197"/>
      <c r="BF138" s="197"/>
      <c r="BG138" s="197"/>
      <c r="BH138" s="197"/>
    </row>
    <row r="139" spans="1:60" ht="30.6" outlineLevel="1" x14ac:dyDescent="0.25">
      <c r="A139" s="225">
        <v>53</v>
      </c>
      <c r="B139" s="226" t="s">
        <v>317</v>
      </c>
      <c r="C139" s="240" t="s">
        <v>318</v>
      </c>
      <c r="D139" s="227" t="s">
        <v>134</v>
      </c>
      <c r="E139" s="228">
        <v>1</v>
      </c>
      <c r="F139" s="229"/>
      <c r="G139" s="230">
        <f>ROUND(E139*F139,2)</f>
        <v>0</v>
      </c>
      <c r="H139" s="229"/>
      <c r="I139" s="230">
        <f>ROUND(E139*H139,2)</f>
        <v>0</v>
      </c>
      <c r="J139" s="229"/>
      <c r="K139" s="230">
        <f>ROUND(E139*J139,2)</f>
        <v>0</v>
      </c>
      <c r="L139" s="230">
        <v>15</v>
      </c>
      <c r="M139" s="230">
        <f>G139*(1+L139/100)</f>
        <v>0</v>
      </c>
      <c r="N139" s="230">
        <v>2.5000000000000001E-2</v>
      </c>
      <c r="O139" s="230">
        <f>ROUND(E139*N139,2)</f>
        <v>0.03</v>
      </c>
      <c r="P139" s="230">
        <v>0</v>
      </c>
      <c r="Q139" s="230">
        <f>ROUND(E139*P139,2)</f>
        <v>0</v>
      </c>
      <c r="R139" s="230" t="s">
        <v>213</v>
      </c>
      <c r="S139" s="230" t="s">
        <v>136</v>
      </c>
      <c r="T139" s="231" t="s">
        <v>157</v>
      </c>
      <c r="U139" s="203">
        <v>0</v>
      </c>
      <c r="V139" s="203">
        <f>ROUND(E139*U139,2)</f>
        <v>0</v>
      </c>
      <c r="W139" s="203"/>
      <c r="X139" s="203" t="s">
        <v>214</v>
      </c>
      <c r="Y139" s="197"/>
      <c r="Z139" s="197"/>
      <c r="AA139" s="197"/>
      <c r="AB139" s="197"/>
      <c r="AC139" s="197"/>
      <c r="AD139" s="197"/>
      <c r="AE139" s="197"/>
      <c r="AF139" s="197"/>
      <c r="AG139" s="197" t="s">
        <v>215</v>
      </c>
      <c r="AH139" s="197"/>
      <c r="AI139" s="197"/>
      <c r="AJ139" s="197"/>
      <c r="AK139" s="197"/>
      <c r="AL139" s="197"/>
      <c r="AM139" s="197"/>
      <c r="AN139" s="197"/>
      <c r="AO139" s="197"/>
      <c r="AP139" s="197"/>
      <c r="AQ139" s="197"/>
      <c r="AR139" s="197"/>
      <c r="AS139" s="197"/>
      <c r="AT139" s="197"/>
      <c r="AU139" s="197"/>
      <c r="AV139" s="197"/>
      <c r="AW139" s="197"/>
      <c r="AX139" s="197"/>
      <c r="AY139" s="197"/>
      <c r="AZ139" s="197"/>
      <c r="BA139" s="197"/>
      <c r="BB139" s="197"/>
      <c r="BC139" s="197"/>
      <c r="BD139" s="197"/>
      <c r="BE139" s="197"/>
      <c r="BF139" s="197"/>
      <c r="BG139" s="197"/>
      <c r="BH139" s="197"/>
    </row>
    <row r="140" spans="1:60" x14ac:dyDescent="0.25">
      <c r="A140" s="212" t="s">
        <v>130</v>
      </c>
      <c r="B140" s="213" t="s">
        <v>85</v>
      </c>
      <c r="C140" s="239" t="s">
        <v>86</v>
      </c>
      <c r="D140" s="214"/>
      <c r="E140" s="215"/>
      <c r="F140" s="216"/>
      <c r="G140" s="216">
        <f>SUMIF(AG141:AG155,"&lt;&gt;NOR",G141:G155)</f>
        <v>0</v>
      </c>
      <c r="H140" s="216"/>
      <c r="I140" s="216">
        <f>SUM(I141:I155)</f>
        <v>0</v>
      </c>
      <c r="J140" s="216"/>
      <c r="K140" s="216">
        <f>SUM(K141:K155)</f>
        <v>0</v>
      </c>
      <c r="L140" s="216"/>
      <c r="M140" s="216">
        <f>SUM(M141:M155)</f>
        <v>0</v>
      </c>
      <c r="N140" s="216"/>
      <c r="O140" s="216">
        <f>SUM(O141:O155)</f>
        <v>0.28999999999999998</v>
      </c>
      <c r="P140" s="216"/>
      <c r="Q140" s="216">
        <f>SUM(Q141:Q155)</f>
        <v>0.92</v>
      </c>
      <c r="R140" s="216"/>
      <c r="S140" s="216"/>
      <c r="T140" s="217"/>
      <c r="U140" s="211"/>
      <c r="V140" s="211">
        <f>SUM(V141:V155)</f>
        <v>8.8800000000000008</v>
      </c>
      <c r="W140" s="211"/>
      <c r="X140" s="211"/>
      <c r="AG140" t="s">
        <v>131</v>
      </c>
    </row>
    <row r="141" spans="1:60" outlineLevel="1" x14ac:dyDescent="0.25">
      <c r="A141" s="225">
        <v>54</v>
      </c>
      <c r="B141" s="226" t="s">
        <v>319</v>
      </c>
      <c r="C141" s="240" t="s">
        <v>320</v>
      </c>
      <c r="D141" s="227" t="s">
        <v>134</v>
      </c>
      <c r="E141" s="228">
        <v>1</v>
      </c>
      <c r="F141" s="229"/>
      <c r="G141" s="230">
        <f>ROUND(E141*F141,2)</f>
        <v>0</v>
      </c>
      <c r="H141" s="229"/>
      <c r="I141" s="230">
        <f>ROUND(E141*H141,2)</f>
        <v>0</v>
      </c>
      <c r="J141" s="229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 t="s">
        <v>321</v>
      </c>
      <c r="S141" s="230" t="s">
        <v>136</v>
      </c>
      <c r="T141" s="231" t="s">
        <v>204</v>
      </c>
      <c r="U141" s="203">
        <v>4.0670000000000002</v>
      </c>
      <c r="V141" s="203">
        <f>ROUND(E141*U141,2)</f>
        <v>4.07</v>
      </c>
      <c r="W141" s="203"/>
      <c r="X141" s="203" t="s">
        <v>138</v>
      </c>
      <c r="Y141" s="197"/>
      <c r="Z141" s="197"/>
      <c r="AA141" s="197"/>
      <c r="AB141" s="197"/>
      <c r="AC141" s="197"/>
      <c r="AD141" s="197"/>
      <c r="AE141" s="197"/>
      <c r="AF141" s="197"/>
      <c r="AG141" s="197" t="s">
        <v>139</v>
      </c>
      <c r="AH141" s="197"/>
      <c r="AI141" s="197"/>
      <c r="AJ141" s="197"/>
      <c r="AK141" s="197"/>
      <c r="AL141" s="197"/>
      <c r="AM141" s="197"/>
      <c r="AN141" s="197"/>
      <c r="AO141" s="197"/>
      <c r="AP141" s="197"/>
      <c r="AQ141" s="197"/>
      <c r="AR141" s="197"/>
      <c r="AS141" s="197"/>
      <c r="AT141" s="197"/>
      <c r="AU141" s="197"/>
      <c r="AV141" s="197"/>
      <c r="AW141" s="197"/>
      <c r="AX141" s="197"/>
      <c r="AY141" s="197"/>
      <c r="AZ141" s="197"/>
      <c r="BA141" s="197"/>
      <c r="BB141" s="197"/>
      <c r="BC141" s="197"/>
      <c r="BD141" s="197"/>
      <c r="BE141" s="197"/>
      <c r="BF141" s="197"/>
      <c r="BG141" s="197"/>
      <c r="BH141" s="197"/>
    </row>
    <row r="142" spans="1:60" outlineLevel="1" x14ac:dyDescent="0.25">
      <c r="A142" s="225">
        <v>55</v>
      </c>
      <c r="B142" s="226" t="s">
        <v>322</v>
      </c>
      <c r="C142" s="240" t="s">
        <v>323</v>
      </c>
      <c r="D142" s="227" t="s">
        <v>134</v>
      </c>
      <c r="E142" s="228">
        <v>1</v>
      </c>
      <c r="F142" s="229"/>
      <c r="G142" s="230">
        <f>ROUND(E142*F142,2)</f>
        <v>0</v>
      </c>
      <c r="H142" s="229"/>
      <c r="I142" s="230">
        <f>ROUND(E142*H142,2)</f>
        <v>0</v>
      </c>
      <c r="J142" s="229"/>
      <c r="K142" s="230">
        <f>ROUND(E142*J142,2)</f>
        <v>0</v>
      </c>
      <c r="L142" s="230">
        <v>15</v>
      </c>
      <c r="M142" s="230">
        <f>G142*(1+L142/100)</f>
        <v>0</v>
      </c>
      <c r="N142" s="230">
        <v>0</v>
      </c>
      <c r="O142" s="230">
        <f>ROUND(E142*N142,2)</f>
        <v>0</v>
      </c>
      <c r="P142" s="230">
        <v>0.17399999999999999</v>
      </c>
      <c r="Q142" s="230">
        <f>ROUND(E142*P142,2)</f>
        <v>0.17</v>
      </c>
      <c r="R142" s="230" t="s">
        <v>321</v>
      </c>
      <c r="S142" s="230" t="s">
        <v>136</v>
      </c>
      <c r="T142" s="231" t="s">
        <v>157</v>
      </c>
      <c r="U142" s="203">
        <v>0.95</v>
      </c>
      <c r="V142" s="203">
        <f>ROUND(E142*U142,2)</f>
        <v>0.95</v>
      </c>
      <c r="W142" s="203"/>
      <c r="X142" s="203" t="s">
        <v>138</v>
      </c>
      <c r="Y142" s="197"/>
      <c r="Z142" s="197"/>
      <c r="AA142" s="197"/>
      <c r="AB142" s="197"/>
      <c r="AC142" s="197"/>
      <c r="AD142" s="197"/>
      <c r="AE142" s="197"/>
      <c r="AF142" s="197"/>
      <c r="AG142" s="197" t="s">
        <v>139</v>
      </c>
      <c r="AH142" s="197"/>
      <c r="AI142" s="197"/>
      <c r="AJ142" s="197"/>
      <c r="AK142" s="197"/>
      <c r="AL142" s="197"/>
      <c r="AM142" s="197"/>
      <c r="AN142" s="197"/>
      <c r="AO142" s="197"/>
      <c r="AP142" s="197"/>
      <c r="AQ142" s="197"/>
      <c r="AR142" s="197"/>
      <c r="AS142" s="197"/>
      <c r="AT142" s="197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197"/>
      <c r="BF142" s="197"/>
      <c r="BG142" s="197"/>
      <c r="BH142" s="197"/>
    </row>
    <row r="143" spans="1:60" outlineLevel="1" x14ac:dyDescent="0.25">
      <c r="A143" s="218">
        <v>56</v>
      </c>
      <c r="B143" s="219" t="s">
        <v>324</v>
      </c>
      <c r="C143" s="241" t="s">
        <v>325</v>
      </c>
      <c r="D143" s="220" t="s">
        <v>142</v>
      </c>
      <c r="E143" s="221">
        <v>33.893500000000003</v>
      </c>
      <c r="F143" s="222"/>
      <c r="G143" s="223">
        <f>ROUND(E143*F143,2)</f>
        <v>0</v>
      </c>
      <c r="H143" s="222"/>
      <c r="I143" s="223">
        <f>ROUND(E143*H143,2)</f>
        <v>0</v>
      </c>
      <c r="J143" s="222"/>
      <c r="K143" s="223">
        <f>ROUND(E143*J143,2)</f>
        <v>0</v>
      </c>
      <c r="L143" s="223">
        <v>15</v>
      </c>
      <c r="M143" s="223">
        <f>G143*(1+L143/100)</f>
        <v>0</v>
      </c>
      <c r="N143" s="223">
        <v>1.6000000000000001E-4</v>
      </c>
      <c r="O143" s="223">
        <f>ROUND(E143*N143,2)</f>
        <v>0.01</v>
      </c>
      <c r="P143" s="223">
        <v>2.1999999999999999E-2</v>
      </c>
      <c r="Q143" s="223">
        <f>ROUND(E143*P143,2)</f>
        <v>0.75</v>
      </c>
      <c r="R143" s="223"/>
      <c r="S143" s="223" t="s">
        <v>203</v>
      </c>
      <c r="T143" s="224" t="s">
        <v>204</v>
      </c>
      <c r="U143" s="203">
        <v>0.114</v>
      </c>
      <c r="V143" s="203">
        <f>ROUND(E143*U143,2)</f>
        <v>3.86</v>
      </c>
      <c r="W143" s="203"/>
      <c r="X143" s="203" t="s">
        <v>138</v>
      </c>
      <c r="Y143" s="197"/>
      <c r="Z143" s="197"/>
      <c r="AA143" s="197"/>
      <c r="AB143" s="197"/>
      <c r="AC143" s="197"/>
      <c r="AD143" s="197"/>
      <c r="AE143" s="197"/>
      <c r="AF143" s="197"/>
      <c r="AG143" s="197" t="s">
        <v>139</v>
      </c>
      <c r="AH143" s="197"/>
      <c r="AI143" s="197"/>
      <c r="AJ143" s="197"/>
      <c r="AK143" s="197"/>
      <c r="AL143" s="197"/>
      <c r="AM143" s="197"/>
      <c r="AN143" s="197"/>
      <c r="AO143" s="197"/>
      <c r="AP143" s="197"/>
      <c r="AQ143" s="197"/>
      <c r="AR143" s="197"/>
      <c r="AS143" s="197"/>
      <c r="AT143" s="197"/>
      <c r="AU143" s="197"/>
      <c r="AV143" s="197"/>
      <c r="AW143" s="197"/>
      <c r="AX143" s="197"/>
      <c r="AY143" s="197"/>
      <c r="AZ143" s="197"/>
      <c r="BA143" s="197"/>
      <c r="BB143" s="197"/>
      <c r="BC143" s="197"/>
      <c r="BD143" s="197"/>
      <c r="BE143" s="197"/>
      <c r="BF143" s="197"/>
      <c r="BG143" s="197"/>
      <c r="BH143" s="197"/>
    </row>
    <row r="144" spans="1:60" outlineLevel="1" x14ac:dyDescent="0.25">
      <c r="A144" s="200"/>
      <c r="B144" s="201"/>
      <c r="C144" s="243" t="s">
        <v>326</v>
      </c>
      <c r="D144" s="209"/>
      <c r="E144" s="210">
        <v>25.625499999999999</v>
      </c>
      <c r="F144" s="203"/>
      <c r="G144" s="203"/>
      <c r="H144" s="203"/>
      <c r="I144" s="203"/>
      <c r="J144" s="203"/>
      <c r="K144" s="203"/>
      <c r="L144" s="203"/>
      <c r="M144" s="203"/>
      <c r="N144" s="203"/>
      <c r="O144" s="203"/>
      <c r="P144" s="203"/>
      <c r="Q144" s="203"/>
      <c r="R144" s="203"/>
      <c r="S144" s="203"/>
      <c r="T144" s="203"/>
      <c r="U144" s="203"/>
      <c r="V144" s="203"/>
      <c r="W144" s="203"/>
      <c r="X144" s="203"/>
      <c r="Y144" s="197"/>
      <c r="Z144" s="197"/>
      <c r="AA144" s="197"/>
      <c r="AB144" s="197"/>
      <c r="AC144" s="197"/>
      <c r="AD144" s="197"/>
      <c r="AE144" s="197"/>
      <c r="AF144" s="197"/>
      <c r="AG144" s="197" t="s">
        <v>146</v>
      </c>
      <c r="AH144" s="197">
        <v>0</v>
      </c>
      <c r="AI144" s="197"/>
      <c r="AJ144" s="197"/>
      <c r="AK144" s="197"/>
      <c r="AL144" s="197"/>
      <c r="AM144" s="197"/>
      <c r="AN144" s="197"/>
      <c r="AO144" s="197"/>
      <c r="AP144" s="197"/>
      <c r="AQ144" s="197"/>
      <c r="AR144" s="197"/>
      <c r="AS144" s="197"/>
      <c r="AT144" s="197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197"/>
      <c r="BF144" s="197"/>
      <c r="BG144" s="197"/>
      <c r="BH144" s="197"/>
    </row>
    <row r="145" spans="1:60" outlineLevel="1" x14ac:dyDescent="0.25">
      <c r="A145" s="200"/>
      <c r="B145" s="201"/>
      <c r="C145" s="243" t="s">
        <v>327</v>
      </c>
      <c r="D145" s="209"/>
      <c r="E145" s="210">
        <v>8.2680000000000007</v>
      </c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197"/>
      <c r="Z145" s="197"/>
      <c r="AA145" s="197"/>
      <c r="AB145" s="197"/>
      <c r="AC145" s="197"/>
      <c r="AD145" s="197"/>
      <c r="AE145" s="197"/>
      <c r="AF145" s="197"/>
      <c r="AG145" s="197" t="s">
        <v>146</v>
      </c>
      <c r="AH145" s="197">
        <v>0</v>
      </c>
      <c r="AI145" s="197"/>
      <c r="AJ145" s="197"/>
      <c r="AK145" s="197"/>
      <c r="AL145" s="197"/>
      <c r="AM145" s="197"/>
      <c r="AN145" s="197"/>
      <c r="AO145" s="197"/>
      <c r="AP145" s="197"/>
      <c r="AQ145" s="197"/>
      <c r="AR145" s="197"/>
      <c r="AS145" s="197"/>
      <c r="AT145" s="197"/>
      <c r="AU145" s="197"/>
      <c r="AV145" s="197"/>
      <c r="AW145" s="197"/>
      <c r="AX145" s="197"/>
      <c r="AY145" s="197"/>
      <c r="AZ145" s="197"/>
      <c r="BA145" s="197"/>
      <c r="BB145" s="197"/>
      <c r="BC145" s="197"/>
      <c r="BD145" s="197"/>
      <c r="BE145" s="197"/>
      <c r="BF145" s="197"/>
      <c r="BG145" s="197"/>
      <c r="BH145" s="197"/>
    </row>
    <row r="146" spans="1:60" ht="20.399999999999999" outlineLevel="1" x14ac:dyDescent="0.25">
      <c r="A146" s="225">
        <v>57</v>
      </c>
      <c r="B146" s="226" t="s">
        <v>328</v>
      </c>
      <c r="C146" s="240" t="s">
        <v>329</v>
      </c>
      <c r="D146" s="227" t="s">
        <v>134</v>
      </c>
      <c r="E146" s="228">
        <v>1</v>
      </c>
      <c r="F146" s="229"/>
      <c r="G146" s="230">
        <f>ROUND(E146*F146,2)</f>
        <v>0</v>
      </c>
      <c r="H146" s="229"/>
      <c r="I146" s="230">
        <f>ROUND(E146*H146,2)</f>
        <v>0</v>
      </c>
      <c r="J146" s="229"/>
      <c r="K146" s="230">
        <f>ROUND(E146*J146,2)</f>
        <v>0</v>
      </c>
      <c r="L146" s="230">
        <v>15</v>
      </c>
      <c r="M146" s="230">
        <f>G146*(1+L146/100)</f>
        <v>0</v>
      </c>
      <c r="N146" s="230">
        <v>7.5000000000000002E-4</v>
      </c>
      <c r="O146" s="230">
        <f>ROUND(E146*N146,2)</f>
        <v>0</v>
      </c>
      <c r="P146" s="230">
        <v>0</v>
      </c>
      <c r="Q146" s="230">
        <f>ROUND(E146*P146,2)</f>
        <v>0</v>
      </c>
      <c r="R146" s="230" t="s">
        <v>213</v>
      </c>
      <c r="S146" s="230" t="s">
        <v>136</v>
      </c>
      <c r="T146" s="231" t="s">
        <v>157</v>
      </c>
      <c r="U146" s="203">
        <v>0</v>
      </c>
      <c r="V146" s="203">
        <f>ROUND(E146*U146,2)</f>
        <v>0</v>
      </c>
      <c r="W146" s="203"/>
      <c r="X146" s="203" t="s">
        <v>214</v>
      </c>
      <c r="Y146" s="197"/>
      <c r="Z146" s="197"/>
      <c r="AA146" s="197"/>
      <c r="AB146" s="197"/>
      <c r="AC146" s="197"/>
      <c r="AD146" s="197"/>
      <c r="AE146" s="197"/>
      <c r="AF146" s="197"/>
      <c r="AG146" s="197" t="s">
        <v>215</v>
      </c>
      <c r="AH146" s="197"/>
      <c r="AI146" s="197"/>
      <c r="AJ146" s="197"/>
      <c r="AK146" s="197"/>
      <c r="AL146" s="197"/>
      <c r="AM146" s="197"/>
      <c r="AN146" s="197"/>
      <c r="AO146" s="197"/>
      <c r="AP146" s="197"/>
      <c r="AQ146" s="197"/>
      <c r="AR146" s="197"/>
      <c r="AS146" s="197"/>
      <c r="AT146" s="197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197"/>
      <c r="BF146" s="197"/>
      <c r="BG146" s="197"/>
      <c r="BH146" s="197"/>
    </row>
    <row r="147" spans="1:60" ht="20.399999999999999" outlineLevel="1" x14ac:dyDescent="0.25">
      <c r="A147" s="225">
        <v>58</v>
      </c>
      <c r="B147" s="226" t="s">
        <v>330</v>
      </c>
      <c r="C147" s="240" t="s">
        <v>331</v>
      </c>
      <c r="D147" s="227" t="s">
        <v>134</v>
      </c>
      <c r="E147" s="228">
        <v>3</v>
      </c>
      <c r="F147" s="229"/>
      <c r="G147" s="230">
        <f>ROUND(E147*F147,2)</f>
        <v>0</v>
      </c>
      <c r="H147" s="229"/>
      <c r="I147" s="230">
        <f>ROUND(E147*H147,2)</f>
        <v>0</v>
      </c>
      <c r="J147" s="229"/>
      <c r="K147" s="230">
        <f>ROUND(E147*J147,2)</f>
        <v>0</v>
      </c>
      <c r="L147" s="230">
        <v>15</v>
      </c>
      <c r="M147" s="230">
        <f>G147*(1+L147/100)</f>
        <v>0</v>
      </c>
      <c r="N147" s="230">
        <v>8.0000000000000004E-4</v>
      </c>
      <c r="O147" s="230">
        <f>ROUND(E147*N147,2)</f>
        <v>0</v>
      </c>
      <c r="P147" s="230">
        <v>0</v>
      </c>
      <c r="Q147" s="230">
        <f>ROUND(E147*P147,2)</f>
        <v>0</v>
      </c>
      <c r="R147" s="230" t="s">
        <v>213</v>
      </c>
      <c r="S147" s="230" t="s">
        <v>316</v>
      </c>
      <c r="T147" s="231" t="s">
        <v>157</v>
      </c>
      <c r="U147" s="203">
        <v>0</v>
      </c>
      <c r="V147" s="203">
        <f>ROUND(E147*U147,2)</f>
        <v>0</v>
      </c>
      <c r="W147" s="203"/>
      <c r="X147" s="203" t="s">
        <v>214</v>
      </c>
      <c r="Y147" s="197"/>
      <c r="Z147" s="197"/>
      <c r="AA147" s="197"/>
      <c r="AB147" s="197"/>
      <c r="AC147" s="197"/>
      <c r="AD147" s="197"/>
      <c r="AE147" s="197"/>
      <c r="AF147" s="197"/>
      <c r="AG147" s="197" t="s">
        <v>215</v>
      </c>
      <c r="AH147" s="197"/>
      <c r="AI147" s="197"/>
      <c r="AJ147" s="197"/>
      <c r="AK147" s="197"/>
      <c r="AL147" s="197"/>
      <c r="AM147" s="197"/>
      <c r="AN147" s="197"/>
      <c r="AO147" s="197"/>
      <c r="AP147" s="197"/>
      <c r="AQ147" s="197"/>
      <c r="AR147" s="197"/>
      <c r="AS147" s="197"/>
      <c r="AT147" s="197"/>
      <c r="AU147" s="197"/>
      <c r="AV147" s="197"/>
      <c r="AW147" s="197"/>
      <c r="AX147" s="197"/>
      <c r="AY147" s="197"/>
      <c r="AZ147" s="197"/>
      <c r="BA147" s="197"/>
      <c r="BB147" s="197"/>
      <c r="BC147" s="197"/>
      <c r="BD147" s="197"/>
      <c r="BE147" s="197"/>
      <c r="BF147" s="197"/>
      <c r="BG147" s="197"/>
      <c r="BH147" s="197"/>
    </row>
    <row r="148" spans="1:60" ht="20.399999999999999" outlineLevel="1" x14ac:dyDescent="0.25">
      <c r="A148" s="225">
        <v>59</v>
      </c>
      <c r="B148" s="226" t="s">
        <v>332</v>
      </c>
      <c r="C148" s="240" t="s">
        <v>333</v>
      </c>
      <c r="D148" s="227" t="s">
        <v>134</v>
      </c>
      <c r="E148" s="228">
        <v>1</v>
      </c>
      <c r="F148" s="229"/>
      <c r="G148" s="230">
        <f>ROUND(E148*F148,2)</f>
        <v>0</v>
      </c>
      <c r="H148" s="229"/>
      <c r="I148" s="230">
        <f>ROUND(E148*H148,2)</f>
        <v>0</v>
      </c>
      <c r="J148" s="229"/>
      <c r="K148" s="230">
        <f>ROUND(E148*J148,2)</f>
        <v>0</v>
      </c>
      <c r="L148" s="230">
        <v>15</v>
      </c>
      <c r="M148" s="230">
        <f>G148*(1+L148/100)</f>
        <v>0</v>
      </c>
      <c r="N148" s="230">
        <v>1.2999999999999999E-2</v>
      </c>
      <c r="O148" s="230">
        <f>ROUND(E148*N148,2)</f>
        <v>0.01</v>
      </c>
      <c r="P148" s="230">
        <v>0</v>
      </c>
      <c r="Q148" s="230">
        <f>ROUND(E148*P148,2)</f>
        <v>0</v>
      </c>
      <c r="R148" s="230" t="s">
        <v>213</v>
      </c>
      <c r="S148" s="230" t="s">
        <v>136</v>
      </c>
      <c r="T148" s="231" t="s">
        <v>157</v>
      </c>
      <c r="U148" s="203">
        <v>0</v>
      </c>
      <c r="V148" s="203">
        <f>ROUND(E148*U148,2)</f>
        <v>0</v>
      </c>
      <c r="W148" s="203"/>
      <c r="X148" s="203" t="s">
        <v>214</v>
      </c>
      <c r="Y148" s="197"/>
      <c r="Z148" s="197"/>
      <c r="AA148" s="197"/>
      <c r="AB148" s="197"/>
      <c r="AC148" s="197"/>
      <c r="AD148" s="197"/>
      <c r="AE148" s="197"/>
      <c r="AF148" s="197"/>
      <c r="AG148" s="197" t="s">
        <v>215</v>
      </c>
      <c r="AH148" s="197"/>
      <c r="AI148" s="197"/>
      <c r="AJ148" s="197"/>
      <c r="AK148" s="197"/>
      <c r="AL148" s="197"/>
      <c r="AM148" s="197"/>
      <c r="AN148" s="197"/>
      <c r="AO148" s="197"/>
      <c r="AP148" s="197"/>
      <c r="AQ148" s="197"/>
      <c r="AR148" s="197"/>
      <c r="AS148" s="197"/>
      <c r="AT148" s="197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197"/>
      <c r="BF148" s="197"/>
      <c r="BG148" s="197"/>
      <c r="BH148" s="197"/>
    </row>
    <row r="149" spans="1:60" ht="20.399999999999999" outlineLevel="1" x14ac:dyDescent="0.25">
      <c r="A149" s="225">
        <v>60</v>
      </c>
      <c r="B149" s="226" t="s">
        <v>334</v>
      </c>
      <c r="C149" s="240" t="s">
        <v>335</v>
      </c>
      <c r="D149" s="227" t="s">
        <v>134</v>
      </c>
      <c r="E149" s="228">
        <v>2</v>
      </c>
      <c r="F149" s="229"/>
      <c r="G149" s="230">
        <f>ROUND(E149*F149,2)</f>
        <v>0</v>
      </c>
      <c r="H149" s="229"/>
      <c r="I149" s="230">
        <f>ROUND(E149*H149,2)</f>
        <v>0</v>
      </c>
      <c r="J149" s="229"/>
      <c r="K149" s="230">
        <f>ROUND(E149*J149,2)</f>
        <v>0</v>
      </c>
      <c r="L149" s="230">
        <v>15</v>
      </c>
      <c r="M149" s="230">
        <f>G149*(1+L149/100)</f>
        <v>0</v>
      </c>
      <c r="N149" s="230">
        <v>0.02</v>
      </c>
      <c r="O149" s="230">
        <f>ROUND(E149*N149,2)</f>
        <v>0.04</v>
      </c>
      <c r="P149" s="230">
        <v>0</v>
      </c>
      <c r="Q149" s="230">
        <f>ROUND(E149*P149,2)</f>
        <v>0</v>
      </c>
      <c r="R149" s="230" t="s">
        <v>213</v>
      </c>
      <c r="S149" s="230" t="s">
        <v>136</v>
      </c>
      <c r="T149" s="231" t="s">
        <v>157</v>
      </c>
      <c r="U149" s="203">
        <v>0</v>
      </c>
      <c r="V149" s="203">
        <f>ROUND(E149*U149,2)</f>
        <v>0</v>
      </c>
      <c r="W149" s="203"/>
      <c r="X149" s="203" t="s">
        <v>214</v>
      </c>
      <c r="Y149" s="197"/>
      <c r="Z149" s="197"/>
      <c r="AA149" s="197"/>
      <c r="AB149" s="197"/>
      <c r="AC149" s="197"/>
      <c r="AD149" s="197"/>
      <c r="AE149" s="197"/>
      <c r="AF149" s="197"/>
      <c r="AG149" s="197" t="s">
        <v>215</v>
      </c>
      <c r="AH149" s="197"/>
      <c r="AI149" s="197"/>
      <c r="AJ149" s="197"/>
      <c r="AK149" s="197"/>
      <c r="AL149" s="197"/>
      <c r="AM149" s="197"/>
      <c r="AN149" s="197"/>
      <c r="AO149" s="197"/>
      <c r="AP149" s="197"/>
      <c r="AQ149" s="197"/>
      <c r="AR149" s="197"/>
      <c r="AS149" s="197"/>
      <c r="AT149" s="197"/>
      <c r="AU149" s="197"/>
      <c r="AV149" s="197"/>
      <c r="AW149" s="197"/>
      <c r="AX149" s="197"/>
      <c r="AY149" s="197"/>
      <c r="AZ149" s="197"/>
      <c r="BA149" s="197"/>
      <c r="BB149" s="197"/>
      <c r="BC149" s="197"/>
      <c r="BD149" s="197"/>
      <c r="BE149" s="197"/>
      <c r="BF149" s="197"/>
      <c r="BG149" s="197"/>
      <c r="BH149" s="197"/>
    </row>
    <row r="150" spans="1:60" ht="20.399999999999999" outlineLevel="1" x14ac:dyDescent="0.25">
      <c r="A150" s="225">
        <v>61</v>
      </c>
      <c r="B150" s="226" t="s">
        <v>336</v>
      </c>
      <c r="C150" s="240" t="s">
        <v>337</v>
      </c>
      <c r="D150" s="227" t="s">
        <v>134</v>
      </c>
      <c r="E150" s="228">
        <v>1</v>
      </c>
      <c r="F150" s="229"/>
      <c r="G150" s="230">
        <f>ROUND(E150*F150,2)</f>
        <v>0</v>
      </c>
      <c r="H150" s="229"/>
      <c r="I150" s="230">
        <f>ROUND(E150*H150,2)</f>
        <v>0</v>
      </c>
      <c r="J150" s="229"/>
      <c r="K150" s="230">
        <f>ROUND(E150*J150,2)</f>
        <v>0</v>
      </c>
      <c r="L150" s="230">
        <v>15</v>
      </c>
      <c r="M150" s="230">
        <f>G150*(1+L150/100)</f>
        <v>0</v>
      </c>
      <c r="N150" s="230">
        <v>2.5000000000000001E-2</v>
      </c>
      <c r="O150" s="230">
        <f>ROUND(E150*N150,2)</f>
        <v>0.03</v>
      </c>
      <c r="P150" s="230">
        <v>0</v>
      </c>
      <c r="Q150" s="230">
        <f>ROUND(E150*P150,2)</f>
        <v>0</v>
      </c>
      <c r="R150" s="230" t="s">
        <v>213</v>
      </c>
      <c r="S150" s="230" t="s">
        <v>136</v>
      </c>
      <c r="T150" s="231" t="s">
        <v>157</v>
      </c>
      <c r="U150" s="203">
        <v>0</v>
      </c>
      <c r="V150" s="203">
        <f>ROUND(E150*U150,2)</f>
        <v>0</v>
      </c>
      <c r="W150" s="203"/>
      <c r="X150" s="203" t="s">
        <v>214</v>
      </c>
      <c r="Y150" s="197"/>
      <c r="Z150" s="197"/>
      <c r="AA150" s="197"/>
      <c r="AB150" s="197"/>
      <c r="AC150" s="197"/>
      <c r="AD150" s="197"/>
      <c r="AE150" s="197"/>
      <c r="AF150" s="197"/>
      <c r="AG150" s="197" t="s">
        <v>215</v>
      </c>
      <c r="AH150" s="197"/>
      <c r="AI150" s="197"/>
      <c r="AJ150" s="197"/>
      <c r="AK150" s="197"/>
      <c r="AL150" s="197"/>
      <c r="AM150" s="197"/>
      <c r="AN150" s="197"/>
      <c r="AO150" s="197"/>
      <c r="AP150" s="197"/>
      <c r="AQ150" s="197"/>
      <c r="AR150" s="197"/>
      <c r="AS150" s="197"/>
      <c r="AT150" s="197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197"/>
      <c r="BF150" s="197"/>
      <c r="BG150" s="197"/>
      <c r="BH150" s="197"/>
    </row>
    <row r="151" spans="1:60" ht="30.6" outlineLevel="1" x14ac:dyDescent="0.25">
      <c r="A151" s="225">
        <v>62</v>
      </c>
      <c r="B151" s="226" t="s">
        <v>338</v>
      </c>
      <c r="C151" s="240" t="s">
        <v>339</v>
      </c>
      <c r="D151" s="227" t="s">
        <v>134</v>
      </c>
      <c r="E151" s="228">
        <v>1</v>
      </c>
      <c r="F151" s="229"/>
      <c r="G151" s="230">
        <f>ROUND(E151*F151,2)</f>
        <v>0</v>
      </c>
      <c r="H151" s="229"/>
      <c r="I151" s="230">
        <f>ROUND(E151*H151,2)</f>
        <v>0</v>
      </c>
      <c r="J151" s="229"/>
      <c r="K151" s="230">
        <f>ROUND(E151*J151,2)</f>
        <v>0</v>
      </c>
      <c r="L151" s="230">
        <v>15</v>
      </c>
      <c r="M151" s="230">
        <f>G151*(1+L151/100)</f>
        <v>0</v>
      </c>
      <c r="N151" s="230">
        <v>2.4E-2</v>
      </c>
      <c r="O151" s="230">
        <f>ROUND(E151*N151,2)</f>
        <v>0.02</v>
      </c>
      <c r="P151" s="230">
        <v>0</v>
      </c>
      <c r="Q151" s="230">
        <f>ROUND(E151*P151,2)</f>
        <v>0</v>
      </c>
      <c r="R151" s="230" t="s">
        <v>213</v>
      </c>
      <c r="S151" s="230" t="s">
        <v>136</v>
      </c>
      <c r="T151" s="231" t="s">
        <v>157</v>
      </c>
      <c r="U151" s="203">
        <v>0</v>
      </c>
      <c r="V151" s="203">
        <f>ROUND(E151*U151,2)</f>
        <v>0</v>
      </c>
      <c r="W151" s="203"/>
      <c r="X151" s="203" t="s">
        <v>214</v>
      </c>
      <c r="Y151" s="197"/>
      <c r="Z151" s="197"/>
      <c r="AA151" s="197"/>
      <c r="AB151" s="197"/>
      <c r="AC151" s="197"/>
      <c r="AD151" s="197"/>
      <c r="AE151" s="197"/>
      <c r="AF151" s="197"/>
      <c r="AG151" s="197" t="s">
        <v>215</v>
      </c>
      <c r="AH151" s="197"/>
      <c r="AI151" s="197"/>
      <c r="AJ151" s="197"/>
      <c r="AK151" s="197"/>
      <c r="AL151" s="197"/>
      <c r="AM151" s="197"/>
      <c r="AN151" s="197"/>
      <c r="AO151" s="197"/>
      <c r="AP151" s="197"/>
      <c r="AQ151" s="197"/>
      <c r="AR151" s="197"/>
      <c r="AS151" s="197"/>
      <c r="AT151" s="197"/>
      <c r="AU151" s="197"/>
      <c r="AV151" s="197"/>
      <c r="AW151" s="197"/>
      <c r="AX151" s="197"/>
      <c r="AY151" s="197"/>
      <c r="AZ151" s="197"/>
      <c r="BA151" s="197"/>
      <c r="BB151" s="197"/>
      <c r="BC151" s="197"/>
      <c r="BD151" s="197"/>
      <c r="BE151" s="197"/>
      <c r="BF151" s="197"/>
      <c r="BG151" s="197"/>
      <c r="BH151" s="197"/>
    </row>
    <row r="152" spans="1:60" outlineLevel="1" x14ac:dyDescent="0.25">
      <c r="A152" s="225">
        <v>63</v>
      </c>
      <c r="B152" s="226" t="s">
        <v>340</v>
      </c>
      <c r="C152" s="240" t="s">
        <v>341</v>
      </c>
      <c r="D152" s="227" t="s">
        <v>265</v>
      </c>
      <c r="E152" s="228">
        <v>1</v>
      </c>
      <c r="F152" s="229"/>
      <c r="G152" s="230">
        <f>ROUND(E152*F152,2)</f>
        <v>0</v>
      </c>
      <c r="H152" s="229"/>
      <c r="I152" s="230">
        <f>ROUND(E152*H152,2)</f>
        <v>0</v>
      </c>
      <c r="J152" s="229"/>
      <c r="K152" s="230">
        <f>ROUND(E152*J152,2)</f>
        <v>0</v>
      </c>
      <c r="L152" s="230">
        <v>15</v>
      </c>
      <c r="M152" s="230">
        <f>G152*(1+L152/100)</f>
        <v>0</v>
      </c>
      <c r="N152" s="230">
        <v>0.184</v>
      </c>
      <c r="O152" s="230">
        <f>ROUND(E152*N152,2)</f>
        <v>0.18</v>
      </c>
      <c r="P152" s="230">
        <v>0</v>
      </c>
      <c r="Q152" s="230">
        <f>ROUND(E152*P152,2)</f>
        <v>0</v>
      </c>
      <c r="R152" s="230" t="s">
        <v>213</v>
      </c>
      <c r="S152" s="230" t="s">
        <v>136</v>
      </c>
      <c r="T152" s="231" t="s">
        <v>157</v>
      </c>
      <c r="U152" s="203">
        <v>0</v>
      </c>
      <c r="V152" s="203">
        <f>ROUND(E152*U152,2)</f>
        <v>0</v>
      </c>
      <c r="W152" s="203"/>
      <c r="X152" s="203" t="s">
        <v>214</v>
      </c>
      <c r="Y152" s="197"/>
      <c r="Z152" s="197"/>
      <c r="AA152" s="197"/>
      <c r="AB152" s="197"/>
      <c r="AC152" s="197"/>
      <c r="AD152" s="197"/>
      <c r="AE152" s="197"/>
      <c r="AF152" s="197"/>
      <c r="AG152" s="197" t="s">
        <v>215</v>
      </c>
      <c r="AH152" s="197"/>
      <c r="AI152" s="197"/>
      <c r="AJ152" s="197"/>
      <c r="AK152" s="197"/>
      <c r="AL152" s="197"/>
      <c r="AM152" s="197"/>
      <c r="AN152" s="197"/>
      <c r="AO152" s="197"/>
      <c r="AP152" s="197"/>
      <c r="AQ152" s="197"/>
      <c r="AR152" s="197"/>
      <c r="AS152" s="197"/>
      <c r="AT152" s="197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197"/>
      <c r="BF152" s="197"/>
      <c r="BG152" s="197"/>
      <c r="BH152" s="197"/>
    </row>
    <row r="153" spans="1:60" outlineLevel="1" x14ac:dyDescent="0.25">
      <c r="A153" s="218">
        <v>64</v>
      </c>
      <c r="B153" s="219" t="s">
        <v>342</v>
      </c>
      <c r="C153" s="241" t="s">
        <v>343</v>
      </c>
      <c r="D153" s="220" t="s">
        <v>344</v>
      </c>
      <c r="E153" s="221">
        <v>1</v>
      </c>
      <c r="F153" s="222"/>
      <c r="G153" s="223">
        <f>ROUND(E153*F153,2)</f>
        <v>0</v>
      </c>
      <c r="H153" s="222"/>
      <c r="I153" s="223">
        <f>ROUND(E153*H153,2)</f>
        <v>0</v>
      </c>
      <c r="J153" s="222"/>
      <c r="K153" s="223">
        <f>ROUND(E153*J153,2)</f>
        <v>0</v>
      </c>
      <c r="L153" s="223">
        <v>15</v>
      </c>
      <c r="M153" s="223">
        <f>G153*(1+L153/100)</f>
        <v>0</v>
      </c>
      <c r="N153" s="223">
        <v>0</v>
      </c>
      <c r="O153" s="223">
        <f>ROUND(E153*N153,2)</f>
        <v>0</v>
      </c>
      <c r="P153" s="223">
        <v>0</v>
      </c>
      <c r="Q153" s="223">
        <f>ROUND(E153*P153,2)</f>
        <v>0</v>
      </c>
      <c r="R153" s="223"/>
      <c r="S153" s="223" t="s">
        <v>203</v>
      </c>
      <c r="T153" s="224" t="s">
        <v>345</v>
      </c>
      <c r="U153" s="203">
        <v>0</v>
      </c>
      <c r="V153" s="203">
        <f>ROUND(E153*U153,2)</f>
        <v>0</v>
      </c>
      <c r="W153" s="203"/>
      <c r="X153" s="203" t="s">
        <v>214</v>
      </c>
      <c r="Y153" s="197"/>
      <c r="Z153" s="197"/>
      <c r="AA153" s="197"/>
      <c r="AB153" s="197"/>
      <c r="AC153" s="197"/>
      <c r="AD153" s="197"/>
      <c r="AE153" s="197"/>
      <c r="AF153" s="197"/>
      <c r="AG153" s="197" t="s">
        <v>215</v>
      </c>
      <c r="AH153" s="197"/>
      <c r="AI153" s="197"/>
      <c r="AJ153" s="197"/>
      <c r="AK153" s="197"/>
      <c r="AL153" s="197"/>
      <c r="AM153" s="197"/>
      <c r="AN153" s="197"/>
      <c r="AO153" s="197"/>
      <c r="AP153" s="197"/>
      <c r="AQ153" s="197"/>
      <c r="AR153" s="197"/>
      <c r="AS153" s="197"/>
      <c r="AT153" s="197"/>
      <c r="AU153" s="197"/>
      <c r="AV153" s="197"/>
      <c r="AW153" s="197"/>
      <c r="AX153" s="197"/>
      <c r="AY153" s="197"/>
      <c r="AZ153" s="197"/>
      <c r="BA153" s="197"/>
      <c r="BB153" s="197"/>
      <c r="BC153" s="197"/>
      <c r="BD153" s="197"/>
      <c r="BE153" s="197"/>
      <c r="BF153" s="197"/>
      <c r="BG153" s="197"/>
      <c r="BH153" s="197"/>
    </row>
    <row r="154" spans="1:60" outlineLevel="1" x14ac:dyDescent="0.25">
      <c r="A154" s="200">
        <v>65</v>
      </c>
      <c r="B154" s="201" t="s">
        <v>346</v>
      </c>
      <c r="C154" s="245" t="s">
        <v>347</v>
      </c>
      <c r="D154" s="202" t="s">
        <v>0</v>
      </c>
      <c r="E154" s="235"/>
      <c r="F154" s="208"/>
      <c r="G154" s="203">
        <f>ROUND(E154*F154,2)</f>
        <v>0</v>
      </c>
      <c r="H154" s="208"/>
      <c r="I154" s="203">
        <f>ROUND(E154*H154,2)</f>
        <v>0</v>
      </c>
      <c r="J154" s="208"/>
      <c r="K154" s="203">
        <f>ROUND(E154*J154,2)</f>
        <v>0</v>
      </c>
      <c r="L154" s="203">
        <v>15</v>
      </c>
      <c r="M154" s="203">
        <f>G154*(1+L154/100)</f>
        <v>0</v>
      </c>
      <c r="N154" s="203">
        <v>0</v>
      </c>
      <c r="O154" s="203">
        <f>ROUND(E154*N154,2)</f>
        <v>0</v>
      </c>
      <c r="P154" s="203">
        <v>0</v>
      </c>
      <c r="Q154" s="203">
        <f>ROUND(E154*P154,2)</f>
        <v>0</v>
      </c>
      <c r="R154" s="203" t="s">
        <v>321</v>
      </c>
      <c r="S154" s="203" t="s">
        <v>136</v>
      </c>
      <c r="T154" s="203" t="s">
        <v>157</v>
      </c>
      <c r="U154" s="203">
        <v>0</v>
      </c>
      <c r="V154" s="203">
        <f>ROUND(E154*U154,2)</f>
        <v>0</v>
      </c>
      <c r="W154" s="203"/>
      <c r="X154" s="203" t="s">
        <v>234</v>
      </c>
      <c r="Y154" s="197"/>
      <c r="Z154" s="197"/>
      <c r="AA154" s="197"/>
      <c r="AB154" s="197"/>
      <c r="AC154" s="197"/>
      <c r="AD154" s="197"/>
      <c r="AE154" s="197"/>
      <c r="AF154" s="197"/>
      <c r="AG154" s="197" t="s">
        <v>235</v>
      </c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  <c r="AR154" s="197"/>
      <c r="AS154" s="197"/>
      <c r="AT154" s="197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197"/>
      <c r="BF154" s="197"/>
      <c r="BG154" s="197"/>
      <c r="BH154" s="197"/>
    </row>
    <row r="155" spans="1:60" outlineLevel="1" x14ac:dyDescent="0.25">
      <c r="A155" s="200"/>
      <c r="B155" s="201"/>
      <c r="C155" s="246" t="s">
        <v>348</v>
      </c>
      <c r="D155" s="236"/>
      <c r="E155" s="236"/>
      <c r="F155" s="236"/>
      <c r="G155" s="236"/>
      <c r="H155" s="203"/>
      <c r="I155" s="203"/>
      <c r="J155" s="203"/>
      <c r="K155" s="203"/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197"/>
      <c r="Z155" s="197"/>
      <c r="AA155" s="197"/>
      <c r="AB155" s="197"/>
      <c r="AC155" s="197"/>
      <c r="AD155" s="197"/>
      <c r="AE155" s="197"/>
      <c r="AF155" s="197"/>
      <c r="AG155" s="197" t="s">
        <v>144</v>
      </c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  <c r="AR155" s="197"/>
      <c r="AS155" s="197"/>
      <c r="AT155" s="197"/>
      <c r="AU155" s="197"/>
      <c r="AV155" s="197"/>
      <c r="AW155" s="197"/>
      <c r="AX155" s="197"/>
      <c r="AY155" s="197"/>
      <c r="AZ155" s="197"/>
      <c r="BA155" s="197"/>
      <c r="BB155" s="197"/>
      <c r="BC155" s="197"/>
      <c r="BD155" s="197"/>
      <c r="BE155" s="197"/>
      <c r="BF155" s="197"/>
      <c r="BG155" s="197"/>
      <c r="BH155" s="197"/>
    </row>
    <row r="156" spans="1:60" x14ac:dyDescent="0.25">
      <c r="A156" s="212" t="s">
        <v>130</v>
      </c>
      <c r="B156" s="213" t="s">
        <v>87</v>
      </c>
      <c r="C156" s="239" t="s">
        <v>88</v>
      </c>
      <c r="D156" s="214"/>
      <c r="E156" s="215"/>
      <c r="F156" s="216"/>
      <c r="G156" s="216">
        <f>SUMIF(AG157:AG172,"&lt;&gt;NOR",G157:G172)</f>
        <v>0</v>
      </c>
      <c r="H156" s="216"/>
      <c r="I156" s="216">
        <f>SUM(I157:I172)</f>
        <v>0</v>
      </c>
      <c r="J156" s="216"/>
      <c r="K156" s="216">
        <f>SUM(K157:K172)</f>
        <v>0</v>
      </c>
      <c r="L156" s="216"/>
      <c r="M156" s="216">
        <f>SUM(M157:M172)</f>
        <v>0</v>
      </c>
      <c r="N156" s="216"/>
      <c r="O156" s="216">
        <f>SUM(O157:O172)</f>
        <v>0.11</v>
      </c>
      <c r="P156" s="216"/>
      <c r="Q156" s="216">
        <f>SUM(Q157:Q172)</f>
        <v>0</v>
      </c>
      <c r="R156" s="216"/>
      <c r="S156" s="216"/>
      <c r="T156" s="217"/>
      <c r="U156" s="211"/>
      <c r="V156" s="211">
        <f>SUM(V157:V172)</f>
        <v>6.2299999999999995</v>
      </c>
      <c r="W156" s="211"/>
      <c r="X156" s="211"/>
      <c r="AG156" t="s">
        <v>131</v>
      </c>
    </row>
    <row r="157" spans="1:60" outlineLevel="1" x14ac:dyDescent="0.25">
      <c r="A157" s="218">
        <v>66</v>
      </c>
      <c r="B157" s="219" t="s">
        <v>349</v>
      </c>
      <c r="C157" s="241" t="s">
        <v>350</v>
      </c>
      <c r="D157" s="220" t="s">
        <v>142</v>
      </c>
      <c r="E157" s="221">
        <v>3.26</v>
      </c>
      <c r="F157" s="222"/>
      <c r="G157" s="223">
        <f>ROUND(E157*F157,2)</f>
        <v>0</v>
      </c>
      <c r="H157" s="222"/>
      <c r="I157" s="223">
        <f>ROUND(E157*H157,2)</f>
        <v>0</v>
      </c>
      <c r="J157" s="222"/>
      <c r="K157" s="223">
        <f>ROUND(E157*J157,2)</f>
        <v>0</v>
      </c>
      <c r="L157" s="223">
        <v>15</v>
      </c>
      <c r="M157" s="223">
        <f>G157*(1+L157/100)</f>
        <v>0</v>
      </c>
      <c r="N157" s="223">
        <v>2.1000000000000001E-4</v>
      </c>
      <c r="O157" s="223">
        <f>ROUND(E157*N157,2)</f>
        <v>0</v>
      </c>
      <c r="P157" s="223">
        <v>0</v>
      </c>
      <c r="Q157" s="223">
        <f>ROUND(E157*P157,2)</f>
        <v>0</v>
      </c>
      <c r="R157" s="223" t="s">
        <v>351</v>
      </c>
      <c r="S157" s="223" t="s">
        <v>136</v>
      </c>
      <c r="T157" s="224" t="s">
        <v>157</v>
      </c>
      <c r="U157" s="203">
        <v>0.05</v>
      </c>
      <c r="V157" s="203">
        <f>ROUND(E157*U157,2)</f>
        <v>0.16</v>
      </c>
      <c r="W157" s="203"/>
      <c r="X157" s="203" t="s">
        <v>138</v>
      </c>
      <c r="Y157" s="197"/>
      <c r="Z157" s="197"/>
      <c r="AA157" s="197"/>
      <c r="AB157" s="197"/>
      <c r="AC157" s="197"/>
      <c r="AD157" s="197"/>
      <c r="AE157" s="197"/>
      <c r="AF157" s="197"/>
      <c r="AG157" s="197" t="s">
        <v>139</v>
      </c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  <c r="AR157" s="197"/>
      <c r="AS157" s="197"/>
      <c r="AT157" s="197"/>
      <c r="AU157" s="197"/>
      <c r="AV157" s="197"/>
      <c r="AW157" s="197"/>
      <c r="AX157" s="197"/>
      <c r="AY157" s="197"/>
      <c r="AZ157" s="197"/>
      <c r="BA157" s="197"/>
      <c r="BB157" s="197"/>
      <c r="BC157" s="197"/>
      <c r="BD157" s="197"/>
      <c r="BE157" s="197"/>
      <c r="BF157" s="197"/>
      <c r="BG157" s="197"/>
      <c r="BH157" s="197"/>
    </row>
    <row r="158" spans="1:60" outlineLevel="1" x14ac:dyDescent="0.25">
      <c r="A158" s="200"/>
      <c r="B158" s="201"/>
      <c r="C158" s="243" t="s">
        <v>352</v>
      </c>
      <c r="D158" s="209"/>
      <c r="E158" s="210">
        <v>3.26</v>
      </c>
      <c r="F158" s="203"/>
      <c r="G158" s="203"/>
      <c r="H158" s="203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197"/>
      <c r="Z158" s="197"/>
      <c r="AA158" s="197"/>
      <c r="AB158" s="197"/>
      <c r="AC158" s="197"/>
      <c r="AD158" s="197"/>
      <c r="AE158" s="197"/>
      <c r="AF158" s="197"/>
      <c r="AG158" s="197" t="s">
        <v>146</v>
      </c>
      <c r="AH158" s="197">
        <v>0</v>
      </c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7"/>
      <c r="AS158" s="197"/>
      <c r="AT158" s="197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197"/>
      <c r="BF158" s="197"/>
      <c r="BG158" s="197"/>
      <c r="BH158" s="197"/>
    </row>
    <row r="159" spans="1:60" ht="20.399999999999999" outlineLevel="1" x14ac:dyDescent="0.25">
      <c r="A159" s="218">
        <v>67</v>
      </c>
      <c r="B159" s="219" t="s">
        <v>353</v>
      </c>
      <c r="C159" s="241" t="s">
        <v>354</v>
      </c>
      <c r="D159" s="220" t="s">
        <v>239</v>
      </c>
      <c r="E159" s="221">
        <v>3.5</v>
      </c>
      <c r="F159" s="222"/>
      <c r="G159" s="223">
        <f>ROUND(E159*F159,2)</f>
        <v>0</v>
      </c>
      <c r="H159" s="222"/>
      <c r="I159" s="223">
        <f>ROUND(E159*H159,2)</f>
        <v>0</v>
      </c>
      <c r="J159" s="222"/>
      <c r="K159" s="223">
        <f>ROUND(E159*J159,2)</f>
        <v>0</v>
      </c>
      <c r="L159" s="223">
        <v>15</v>
      </c>
      <c r="M159" s="223">
        <f>G159*(1+L159/100)</f>
        <v>0</v>
      </c>
      <c r="N159" s="223">
        <v>5.1000000000000004E-4</v>
      </c>
      <c r="O159" s="223">
        <f>ROUND(E159*N159,2)</f>
        <v>0</v>
      </c>
      <c r="P159" s="223">
        <v>0</v>
      </c>
      <c r="Q159" s="223">
        <f>ROUND(E159*P159,2)</f>
        <v>0</v>
      </c>
      <c r="R159" s="223" t="s">
        <v>351</v>
      </c>
      <c r="S159" s="223" t="s">
        <v>136</v>
      </c>
      <c r="T159" s="224" t="s">
        <v>157</v>
      </c>
      <c r="U159" s="203">
        <v>0.23599999999999999</v>
      </c>
      <c r="V159" s="203">
        <f>ROUND(E159*U159,2)</f>
        <v>0.83</v>
      </c>
      <c r="W159" s="203"/>
      <c r="X159" s="203" t="s">
        <v>138</v>
      </c>
      <c r="Y159" s="197"/>
      <c r="Z159" s="197"/>
      <c r="AA159" s="197"/>
      <c r="AB159" s="197"/>
      <c r="AC159" s="197"/>
      <c r="AD159" s="197"/>
      <c r="AE159" s="197"/>
      <c r="AF159" s="197"/>
      <c r="AG159" s="197" t="s">
        <v>139</v>
      </c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  <c r="AR159" s="197"/>
      <c r="AS159" s="197"/>
      <c r="AT159" s="197"/>
      <c r="AU159" s="197"/>
      <c r="AV159" s="197"/>
      <c r="AW159" s="197"/>
      <c r="AX159" s="197"/>
      <c r="AY159" s="197"/>
      <c r="AZ159" s="197"/>
      <c r="BA159" s="197"/>
      <c r="BB159" s="197"/>
      <c r="BC159" s="197"/>
      <c r="BD159" s="197"/>
      <c r="BE159" s="197"/>
      <c r="BF159" s="197"/>
      <c r="BG159" s="197"/>
      <c r="BH159" s="197"/>
    </row>
    <row r="160" spans="1:60" outlineLevel="1" x14ac:dyDescent="0.25">
      <c r="A160" s="200"/>
      <c r="B160" s="201"/>
      <c r="C160" s="243" t="s">
        <v>355</v>
      </c>
      <c r="D160" s="209"/>
      <c r="E160" s="210">
        <v>3.5</v>
      </c>
      <c r="F160" s="203"/>
      <c r="G160" s="203"/>
      <c r="H160" s="203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197"/>
      <c r="Z160" s="197"/>
      <c r="AA160" s="197"/>
      <c r="AB160" s="197"/>
      <c r="AC160" s="197"/>
      <c r="AD160" s="197"/>
      <c r="AE160" s="197"/>
      <c r="AF160" s="197"/>
      <c r="AG160" s="197" t="s">
        <v>146</v>
      </c>
      <c r="AH160" s="197">
        <v>0</v>
      </c>
      <c r="AI160" s="197"/>
      <c r="AJ160" s="197"/>
      <c r="AK160" s="197"/>
      <c r="AL160" s="197"/>
      <c r="AM160" s="197"/>
      <c r="AN160" s="197"/>
      <c r="AO160" s="197"/>
      <c r="AP160" s="197"/>
      <c r="AQ160" s="197"/>
      <c r="AR160" s="197"/>
      <c r="AS160" s="197"/>
      <c r="AT160" s="197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197"/>
      <c r="BF160" s="197"/>
      <c r="BG160" s="197"/>
      <c r="BH160" s="197"/>
    </row>
    <row r="161" spans="1:60" outlineLevel="1" x14ac:dyDescent="0.25">
      <c r="A161" s="218">
        <v>68</v>
      </c>
      <c r="B161" s="219" t="s">
        <v>356</v>
      </c>
      <c r="C161" s="241" t="s">
        <v>357</v>
      </c>
      <c r="D161" s="220" t="s">
        <v>239</v>
      </c>
      <c r="E161" s="221">
        <v>3.5</v>
      </c>
      <c r="F161" s="222"/>
      <c r="G161" s="223">
        <f>ROUND(E161*F161,2)</f>
        <v>0</v>
      </c>
      <c r="H161" s="222"/>
      <c r="I161" s="223">
        <f>ROUND(E161*H161,2)</f>
        <v>0</v>
      </c>
      <c r="J161" s="222"/>
      <c r="K161" s="223">
        <f>ROUND(E161*J161,2)</f>
        <v>0</v>
      </c>
      <c r="L161" s="223">
        <v>15</v>
      </c>
      <c r="M161" s="223">
        <f>G161*(1+L161/100)</f>
        <v>0</v>
      </c>
      <c r="N161" s="223">
        <v>0</v>
      </c>
      <c r="O161" s="223">
        <f>ROUND(E161*N161,2)</f>
        <v>0</v>
      </c>
      <c r="P161" s="223">
        <v>0</v>
      </c>
      <c r="Q161" s="223">
        <f>ROUND(E161*P161,2)</f>
        <v>0</v>
      </c>
      <c r="R161" s="223" t="s">
        <v>351</v>
      </c>
      <c r="S161" s="223" t="s">
        <v>136</v>
      </c>
      <c r="T161" s="224" t="s">
        <v>157</v>
      </c>
      <c r="U161" s="203">
        <v>0.154</v>
      </c>
      <c r="V161" s="203">
        <f>ROUND(E161*U161,2)</f>
        <v>0.54</v>
      </c>
      <c r="W161" s="203"/>
      <c r="X161" s="203" t="s">
        <v>138</v>
      </c>
      <c r="Y161" s="197"/>
      <c r="Z161" s="197"/>
      <c r="AA161" s="197"/>
      <c r="AB161" s="197"/>
      <c r="AC161" s="197"/>
      <c r="AD161" s="197"/>
      <c r="AE161" s="197"/>
      <c r="AF161" s="197"/>
      <c r="AG161" s="197" t="s">
        <v>139</v>
      </c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  <c r="AR161" s="197"/>
      <c r="AS161" s="197"/>
      <c r="AT161" s="197"/>
      <c r="AU161" s="197"/>
      <c r="AV161" s="197"/>
      <c r="AW161" s="197"/>
      <c r="AX161" s="197"/>
      <c r="AY161" s="197"/>
      <c r="AZ161" s="197"/>
      <c r="BA161" s="197"/>
      <c r="BB161" s="197"/>
      <c r="BC161" s="197"/>
      <c r="BD161" s="197"/>
      <c r="BE161" s="197"/>
      <c r="BF161" s="197"/>
      <c r="BG161" s="197"/>
      <c r="BH161" s="197"/>
    </row>
    <row r="162" spans="1:60" outlineLevel="1" x14ac:dyDescent="0.25">
      <c r="A162" s="200"/>
      <c r="B162" s="201"/>
      <c r="C162" s="243" t="s">
        <v>358</v>
      </c>
      <c r="D162" s="209"/>
      <c r="E162" s="210">
        <v>3.5</v>
      </c>
      <c r="F162" s="203"/>
      <c r="G162" s="203"/>
      <c r="H162" s="203"/>
      <c r="I162" s="203"/>
      <c r="J162" s="203"/>
      <c r="K162" s="203"/>
      <c r="L162" s="203"/>
      <c r="M162" s="203"/>
      <c r="N162" s="203"/>
      <c r="O162" s="203"/>
      <c r="P162" s="203"/>
      <c r="Q162" s="203"/>
      <c r="R162" s="203"/>
      <c r="S162" s="203"/>
      <c r="T162" s="203"/>
      <c r="U162" s="203"/>
      <c r="V162" s="203"/>
      <c r="W162" s="203"/>
      <c r="X162" s="203"/>
      <c r="Y162" s="197"/>
      <c r="Z162" s="197"/>
      <c r="AA162" s="197"/>
      <c r="AB162" s="197"/>
      <c r="AC162" s="197"/>
      <c r="AD162" s="197"/>
      <c r="AE162" s="197"/>
      <c r="AF162" s="197"/>
      <c r="AG162" s="197" t="s">
        <v>146</v>
      </c>
      <c r="AH162" s="197">
        <v>0</v>
      </c>
      <c r="AI162" s="197"/>
      <c r="AJ162" s="197"/>
      <c r="AK162" s="197"/>
      <c r="AL162" s="197"/>
      <c r="AM162" s="197"/>
      <c r="AN162" s="197"/>
      <c r="AO162" s="197"/>
      <c r="AP162" s="197"/>
      <c r="AQ162" s="197"/>
      <c r="AR162" s="197"/>
      <c r="AS162" s="197"/>
      <c r="AT162" s="197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197"/>
      <c r="BF162" s="197"/>
      <c r="BG162" s="197"/>
      <c r="BH162" s="197"/>
    </row>
    <row r="163" spans="1:60" outlineLevel="1" x14ac:dyDescent="0.25">
      <c r="A163" s="218">
        <v>69</v>
      </c>
      <c r="B163" s="219" t="s">
        <v>359</v>
      </c>
      <c r="C163" s="241" t="s">
        <v>360</v>
      </c>
      <c r="D163" s="220" t="s">
        <v>142</v>
      </c>
      <c r="E163" s="221">
        <v>3.8399000000000001</v>
      </c>
      <c r="F163" s="222"/>
      <c r="G163" s="223">
        <f>ROUND(E163*F163,2)</f>
        <v>0</v>
      </c>
      <c r="H163" s="222"/>
      <c r="I163" s="223">
        <f>ROUND(E163*H163,2)</f>
        <v>0</v>
      </c>
      <c r="J163" s="222"/>
      <c r="K163" s="223">
        <f>ROUND(E163*J163,2)</f>
        <v>0</v>
      </c>
      <c r="L163" s="223">
        <v>15</v>
      </c>
      <c r="M163" s="223">
        <f>G163*(1+L163/100)</f>
        <v>0</v>
      </c>
      <c r="N163" s="223">
        <v>0</v>
      </c>
      <c r="O163" s="223">
        <f>ROUND(E163*N163,2)</f>
        <v>0</v>
      </c>
      <c r="P163" s="223">
        <v>0</v>
      </c>
      <c r="Q163" s="223">
        <f>ROUND(E163*P163,2)</f>
        <v>0</v>
      </c>
      <c r="R163" s="223" t="s">
        <v>351</v>
      </c>
      <c r="S163" s="223" t="s">
        <v>136</v>
      </c>
      <c r="T163" s="224" t="s">
        <v>157</v>
      </c>
      <c r="U163" s="203">
        <v>0.24399999999999999</v>
      </c>
      <c r="V163" s="203">
        <f>ROUND(E163*U163,2)</f>
        <v>0.94</v>
      </c>
      <c r="W163" s="203"/>
      <c r="X163" s="203" t="s">
        <v>138</v>
      </c>
      <c r="Y163" s="197"/>
      <c r="Z163" s="197"/>
      <c r="AA163" s="197"/>
      <c r="AB163" s="197"/>
      <c r="AC163" s="197"/>
      <c r="AD163" s="197"/>
      <c r="AE163" s="197"/>
      <c r="AF163" s="197"/>
      <c r="AG163" s="197" t="s">
        <v>139</v>
      </c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  <c r="AR163" s="197"/>
      <c r="AS163" s="197"/>
      <c r="AT163" s="197"/>
      <c r="AU163" s="197"/>
      <c r="AV163" s="197"/>
      <c r="AW163" s="197"/>
      <c r="AX163" s="197"/>
      <c r="AY163" s="197"/>
      <c r="AZ163" s="197"/>
      <c r="BA163" s="197"/>
      <c r="BB163" s="197"/>
      <c r="BC163" s="197"/>
      <c r="BD163" s="197"/>
      <c r="BE163" s="197"/>
      <c r="BF163" s="197"/>
      <c r="BG163" s="197"/>
      <c r="BH163" s="197"/>
    </row>
    <row r="164" spans="1:60" outlineLevel="1" x14ac:dyDescent="0.25">
      <c r="A164" s="200"/>
      <c r="B164" s="201"/>
      <c r="C164" s="243" t="s">
        <v>361</v>
      </c>
      <c r="D164" s="209"/>
      <c r="E164" s="210">
        <v>3.8399000000000001</v>
      </c>
      <c r="F164" s="203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197"/>
      <c r="Z164" s="197"/>
      <c r="AA164" s="197"/>
      <c r="AB164" s="197"/>
      <c r="AC164" s="197"/>
      <c r="AD164" s="197"/>
      <c r="AE164" s="197"/>
      <c r="AF164" s="197"/>
      <c r="AG164" s="197" t="s">
        <v>146</v>
      </c>
      <c r="AH164" s="197">
        <v>5</v>
      </c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</row>
    <row r="165" spans="1:60" ht="20.399999999999999" outlineLevel="1" x14ac:dyDescent="0.25">
      <c r="A165" s="218">
        <v>70</v>
      </c>
      <c r="B165" s="219" t="s">
        <v>362</v>
      </c>
      <c r="C165" s="241" t="s">
        <v>363</v>
      </c>
      <c r="D165" s="220" t="s">
        <v>142</v>
      </c>
      <c r="E165" s="221">
        <v>3.8399000000000001</v>
      </c>
      <c r="F165" s="222"/>
      <c r="G165" s="223">
        <f>ROUND(E165*F165,2)</f>
        <v>0</v>
      </c>
      <c r="H165" s="222"/>
      <c r="I165" s="223">
        <f>ROUND(E165*H165,2)</f>
        <v>0</v>
      </c>
      <c r="J165" s="222"/>
      <c r="K165" s="223">
        <f>ROUND(E165*J165,2)</f>
        <v>0</v>
      </c>
      <c r="L165" s="223">
        <v>15</v>
      </c>
      <c r="M165" s="223">
        <f>G165*(1+L165/100)</f>
        <v>0</v>
      </c>
      <c r="N165" s="223">
        <v>4.7499999999999999E-3</v>
      </c>
      <c r="O165" s="223">
        <f>ROUND(E165*N165,2)</f>
        <v>0.02</v>
      </c>
      <c r="P165" s="223">
        <v>0</v>
      </c>
      <c r="Q165" s="223">
        <f>ROUND(E165*P165,2)</f>
        <v>0</v>
      </c>
      <c r="R165" s="223" t="s">
        <v>351</v>
      </c>
      <c r="S165" s="223" t="s">
        <v>136</v>
      </c>
      <c r="T165" s="224" t="s">
        <v>157</v>
      </c>
      <c r="U165" s="203">
        <v>0.97799999999999998</v>
      </c>
      <c r="V165" s="203">
        <f>ROUND(E165*U165,2)</f>
        <v>3.76</v>
      </c>
      <c r="W165" s="203"/>
      <c r="X165" s="203" t="s">
        <v>138</v>
      </c>
      <c r="Y165" s="197"/>
      <c r="Z165" s="197"/>
      <c r="AA165" s="197"/>
      <c r="AB165" s="197"/>
      <c r="AC165" s="197"/>
      <c r="AD165" s="197"/>
      <c r="AE165" s="197"/>
      <c r="AF165" s="197"/>
      <c r="AG165" s="197" t="s">
        <v>139</v>
      </c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</row>
    <row r="166" spans="1:60" outlineLevel="1" x14ac:dyDescent="0.25">
      <c r="A166" s="200"/>
      <c r="B166" s="201"/>
      <c r="C166" s="243" t="s">
        <v>364</v>
      </c>
      <c r="D166" s="209"/>
      <c r="E166" s="210">
        <v>2.9929000000000001</v>
      </c>
      <c r="F166" s="203"/>
      <c r="G166" s="203"/>
      <c r="H166" s="203"/>
      <c r="I166" s="203"/>
      <c r="J166" s="203"/>
      <c r="K166" s="203"/>
      <c r="L166" s="203"/>
      <c r="M166" s="203"/>
      <c r="N166" s="20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197"/>
      <c r="Z166" s="197"/>
      <c r="AA166" s="197"/>
      <c r="AB166" s="197"/>
      <c r="AC166" s="197"/>
      <c r="AD166" s="197"/>
      <c r="AE166" s="197"/>
      <c r="AF166" s="197"/>
      <c r="AG166" s="197" t="s">
        <v>146</v>
      </c>
      <c r="AH166" s="197">
        <v>0</v>
      </c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197"/>
      <c r="BF166" s="197"/>
      <c r="BG166" s="197"/>
      <c r="BH166" s="197"/>
    </row>
    <row r="167" spans="1:60" outlineLevel="1" x14ac:dyDescent="0.25">
      <c r="A167" s="200"/>
      <c r="B167" s="201"/>
      <c r="C167" s="243" t="s">
        <v>365</v>
      </c>
      <c r="D167" s="209"/>
      <c r="E167" s="210">
        <v>0.84699999999999998</v>
      </c>
      <c r="F167" s="203"/>
      <c r="G167" s="203"/>
      <c r="H167" s="203"/>
      <c r="I167" s="203"/>
      <c r="J167" s="203"/>
      <c r="K167" s="203"/>
      <c r="L167" s="203"/>
      <c r="M167" s="203"/>
      <c r="N167" s="203"/>
      <c r="O167" s="203"/>
      <c r="P167" s="203"/>
      <c r="Q167" s="203"/>
      <c r="R167" s="203"/>
      <c r="S167" s="203"/>
      <c r="T167" s="203"/>
      <c r="U167" s="203"/>
      <c r="V167" s="203"/>
      <c r="W167" s="203"/>
      <c r="X167" s="203"/>
      <c r="Y167" s="197"/>
      <c r="Z167" s="197"/>
      <c r="AA167" s="197"/>
      <c r="AB167" s="197"/>
      <c r="AC167" s="197"/>
      <c r="AD167" s="197"/>
      <c r="AE167" s="197"/>
      <c r="AF167" s="197"/>
      <c r="AG167" s="197" t="s">
        <v>146</v>
      </c>
      <c r="AH167" s="197">
        <v>0</v>
      </c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  <c r="AW167" s="197"/>
      <c r="AX167" s="197"/>
      <c r="AY167" s="197"/>
      <c r="AZ167" s="197"/>
      <c r="BA167" s="197"/>
      <c r="BB167" s="197"/>
      <c r="BC167" s="197"/>
      <c r="BD167" s="197"/>
      <c r="BE167" s="197"/>
      <c r="BF167" s="197"/>
      <c r="BG167" s="197"/>
      <c r="BH167" s="197"/>
    </row>
    <row r="168" spans="1:60" outlineLevel="1" x14ac:dyDescent="0.25">
      <c r="A168" s="218">
        <v>71</v>
      </c>
      <c r="B168" s="219" t="s">
        <v>366</v>
      </c>
      <c r="C168" s="241" t="s">
        <v>367</v>
      </c>
      <c r="D168" s="220" t="s">
        <v>142</v>
      </c>
      <c r="E168" s="221">
        <v>4.7658899999999997</v>
      </c>
      <c r="F168" s="222"/>
      <c r="G168" s="223">
        <f>ROUND(E168*F168,2)</f>
        <v>0</v>
      </c>
      <c r="H168" s="222"/>
      <c r="I168" s="223">
        <f>ROUND(E168*H168,2)</f>
        <v>0</v>
      </c>
      <c r="J168" s="222"/>
      <c r="K168" s="223">
        <f>ROUND(E168*J168,2)</f>
        <v>0</v>
      </c>
      <c r="L168" s="223">
        <v>15</v>
      </c>
      <c r="M168" s="223">
        <f>G168*(1+L168/100)</f>
        <v>0</v>
      </c>
      <c r="N168" s="223">
        <v>1.8120000000000001E-2</v>
      </c>
      <c r="O168" s="223">
        <f>ROUND(E168*N168,2)</f>
        <v>0.09</v>
      </c>
      <c r="P168" s="223">
        <v>0</v>
      </c>
      <c r="Q168" s="223">
        <f>ROUND(E168*P168,2)</f>
        <v>0</v>
      </c>
      <c r="R168" s="223" t="s">
        <v>213</v>
      </c>
      <c r="S168" s="223" t="s">
        <v>136</v>
      </c>
      <c r="T168" s="224" t="s">
        <v>157</v>
      </c>
      <c r="U168" s="203">
        <v>0</v>
      </c>
      <c r="V168" s="203">
        <f>ROUND(E168*U168,2)</f>
        <v>0</v>
      </c>
      <c r="W168" s="203"/>
      <c r="X168" s="203" t="s">
        <v>214</v>
      </c>
      <c r="Y168" s="197"/>
      <c r="Z168" s="197"/>
      <c r="AA168" s="197"/>
      <c r="AB168" s="197"/>
      <c r="AC168" s="197"/>
      <c r="AD168" s="197"/>
      <c r="AE168" s="197"/>
      <c r="AF168" s="197"/>
      <c r="AG168" s="197" t="s">
        <v>215</v>
      </c>
      <c r="AH168" s="197"/>
      <c r="AI168" s="197"/>
      <c r="AJ168" s="197"/>
      <c r="AK168" s="197"/>
      <c r="AL168" s="197"/>
      <c r="AM168" s="197"/>
      <c r="AN168" s="197"/>
      <c r="AO168" s="197"/>
      <c r="AP168" s="197"/>
      <c r="AQ168" s="197"/>
      <c r="AR168" s="197"/>
      <c r="AS168" s="197"/>
      <c r="AT168" s="197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197"/>
      <c r="BF168" s="197"/>
      <c r="BG168" s="197"/>
      <c r="BH168" s="197"/>
    </row>
    <row r="169" spans="1:60" outlineLevel="1" x14ac:dyDescent="0.25">
      <c r="A169" s="200"/>
      <c r="B169" s="201"/>
      <c r="C169" s="243" t="s">
        <v>368</v>
      </c>
      <c r="D169" s="209"/>
      <c r="E169" s="210">
        <v>4.4158900000000001</v>
      </c>
      <c r="F169" s="203"/>
      <c r="G169" s="203"/>
      <c r="H169" s="203"/>
      <c r="I169" s="203"/>
      <c r="J169" s="203"/>
      <c r="K169" s="203"/>
      <c r="L169" s="203"/>
      <c r="M169" s="203"/>
      <c r="N169" s="203"/>
      <c r="O169" s="203"/>
      <c r="P169" s="203"/>
      <c r="Q169" s="203"/>
      <c r="R169" s="203"/>
      <c r="S169" s="203"/>
      <c r="T169" s="203"/>
      <c r="U169" s="203"/>
      <c r="V169" s="203"/>
      <c r="W169" s="203"/>
      <c r="X169" s="203"/>
      <c r="Y169" s="197"/>
      <c r="Z169" s="197"/>
      <c r="AA169" s="197"/>
      <c r="AB169" s="197"/>
      <c r="AC169" s="197"/>
      <c r="AD169" s="197"/>
      <c r="AE169" s="197"/>
      <c r="AF169" s="197"/>
      <c r="AG169" s="197" t="s">
        <v>146</v>
      </c>
      <c r="AH169" s="197">
        <v>5</v>
      </c>
      <c r="AI169" s="197"/>
      <c r="AJ169" s="197"/>
      <c r="AK169" s="197"/>
      <c r="AL169" s="197"/>
      <c r="AM169" s="197"/>
      <c r="AN169" s="197"/>
      <c r="AO169" s="197"/>
      <c r="AP169" s="197"/>
      <c r="AQ169" s="197"/>
      <c r="AR169" s="197"/>
      <c r="AS169" s="197"/>
      <c r="AT169" s="197"/>
      <c r="AU169" s="197"/>
      <c r="AV169" s="197"/>
      <c r="AW169" s="197"/>
      <c r="AX169" s="197"/>
      <c r="AY169" s="197"/>
      <c r="AZ169" s="197"/>
      <c r="BA169" s="197"/>
      <c r="BB169" s="197"/>
      <c r="BC169" s="197"/>
      <c r="BD169" s="197"/>
      <c r="BE169" s="197"/>
      <c r="BF169" s="197"/>
      <c r="BG169" s="197"/>
      <c r="BH169" s="197"/>
    </row>
    <row r="170" spans="1:60" outlineLevel="1" x14ac:dyDescent="0.25">
      <c r="A170" s="200"/>
      <c r="B170" s="201"/>
      <c r="C170" s="243" t="s">
        <v>369</v>
      </c>
      <c r="D170" s="209"/>
      <c r="E170" s="210">
        <v>0.35</v>
      </c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  <c r="R170" s="203"/>
      <c r="S170" s="203"/>
      <c r="T170" s="203"/>
      <c r="U170" s="203"/>
      <c r="V170" s="203"/>
      <c r="W170" s="203"/>
      <c r="X170" s="203"/>
      <c r="Y170" s="197"/>
      <c r="Z170" s="197"/>
      <c r="AA170" s="197"/>
      <c r="AB170" s="197"/>
      <c r="AC170" s="197"/>
      <c r="AD170" s="197"/>
      <c r="AE170" s="197"/>
      <c r="AF170" s="197"/>
      <c r="AG170" s="197" t="s">
        <v>146</v>
      </c>
      <c r="AH170" s="197">
        <v>0</v>
      </c>
      <c r="AI170" s="197"/>
      <c r="AJ170" s="197"/>
      <c r="AK170" s="197"/>
      <c r="AL170" s="197"/>
      <c r="AM170" s="197"/>
      <c r="AN170" s="197"/>
      <c r="AO170" s="197"/>
      <c r="AP170" s="197"/>
      <c r="AQ170" s="197"/>
      <c r="AR170" s="197"/>
      <c r="AS170" s="197"/>
      <c r="AT170" s="197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197"/>
      <c r="BF170" s="197"/>
      <c r="BG170" s="197"/>
      <c r="BH170" s="197"/>
    </row>
    <row r="171" spans="1:60" outlineLevel="1" x14ac:dyDescent="0.25">
      <c r="A171" s="200">
        <v>72</v>
      </c>
      <c r="B171" s="201" t="s">
        <v>370</v>
      </c>
      <c r="C171" s="245" t="s">
        <v>371</v>
      </c>
      <c r="D171" s="202" t="s">
        <v>0</v>
      </c>
      <c r="E171" s="235"/>
      <c r="F171" s="208"/>
      <c r="G171" s="203">
        <f>ROUND(E171*F171,2)</f>
        <v>0</v>
      </c>
      <c r="H171" s="208"/>
      <c r="I171" s="203">
        <f>ROUND(E171*H171,2)</f>
        <v>0</v>
      </c>
      <c r="J171" s="208"/>
      <c r="K171" s="203">
        <f>ROUND(E171*J171,2)</f>
        <v>0</v>
      </c>
      <c r="L171" s="203">
        <v>15</v>
      </c>
      <c r="M171" s="203">
        <f>G171*(1+L171/100)</f>
        <v>0</v>
      </c>
      <c r="N171" s="203">
        <v>0</v>
      </c>
      <c r="O171" s="203">
        <f>ROUND(E171*N171,2)</f>
        <v>0</v>
      </c>
      <c r="P171" s="203">
        <v>0</v>
      </c>
      <c r="Q171" s="203">
        <f>ROUND(E171*P171,2)</f>
        <v>0</v>
      </c>
      <c r="R171" s="203" t="s">
        <v>351</v>
      </c>
      <c r="S171" s="203" t="s">
        <v>136</v>
      </c>
      <c r="T171" s="203" t="s">
        <v>157</v>
      </c>
      <c r="U171" s="203">
        <v>0</v>
      </c>
      <c r="V171" s="203">
        <f>ROUND(E171*U171,2)</f>
        <v>0</v>
      </c>
      <c r="W171" s="203"/>
      <c r="X171" s="203" t="s">
        <v>234</v>
      </c>
      <c r="Y171" s="197"/>
      <c r="Z171" s="197"/>
      <c r="AA171" s="197"/>
      <c r="AB171" s="197"/>
      <c r="AC171" s="197"/>
      <c r="AD171" s="197"/>
      <c r="AE171" s="197"/>
      <c r="AF171" s="197"/>
      <c r="AG171" s="197" t="s">
        <v>235</v>
      </c>
      <c r="AH171" s="197"/>
      <c r="AI171" s="197"/>
      <c r="AJ171" s="197"/>
      <c r="AK171" s="197"/>
      <c r="AL171" s="197"/>
      <c r="AM171" s="197"/>
      <c r="AN171" s="197"/>
      <c r="AO171" s="197"/>
      <c r="AP171" s="197"/>
      <c r="AQ171" s="197"/>
      <c r="AR171" s="197"/>
      <c r="AS171" s="197"/>
      <c r="AT171" s="197"/>
      <c r="AU171" s="197"/>
      <c r="AV171" s="197"/>
      <c r="AW171" s="197"/>
      <c r="AX171" s="197"/>
      <c r="AY171" s="197"/>
      <c r="AZ171" s="197"/>
      <c r="BA171" s="197"/>
      <c r="BB171" s="197"/>
      <c r="BC171" s="197"/>
      <c r="BD171" s="197"/>
      <c r="BE171" s="197"/>
      <c r="BF171" s="197"/>
      <c r="BG171" s="197"/>
      <c r="BH171" s="197"/>
    </row>
    <row r="172" spans="1:60" outlineLevel="1" x14ac:dyDescent="0.25">
      <c r="A172" s="200"/>
      <c r="B172" s="201"/>
      <c r="C172" s="246" t="s">
        <v>348</v>
      </c>
      <c r="D172" s="236"/>
      <c r="E172" s="236"/>
      <c r="F172" s="236"/>
      <c r="G172" s="236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197"/>
      <c r="Z172" s="197"/>
      <c r="AA172" s="197"/>
      <c r="AB172" s="197"/>
      <c r="AC172" s="197"/>
      <c r="AD172" s="197"/>
      <c r="AE172" s="197"/>
      <c r="AF172" s="197"/>
      <c r="AG172" s="197" t="s">
        <v>144</v>
      </c>
      <c r="AH172" s="197"/>
      <c r="AI172" s="197"/>
      <c r="AJ172" s="197"/>
      <c r="AK172" s="197"/>
      <c r="AL172" s="197"/>
      <c r="AM172" s="197"/>
      <c r="AN172" s="197"/>
      <c r="AO172" s="197"/>
      <c r="AP172" s="197"/>
      <c r="AQ172" s="197"/>
      <c r="AR172" s="197"/>
      <c r="AS172" s="197"/>
      <c r="AT172" s="197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197"/>
      <c r="BF172" s="197"/>
      <c r="BG172" s="197"/>
      <c r="BH172" s="197"/>
    </row>
    <row r="173" spans="1:60" x14ac:dyDescent="0.25">
      <c r="A173" s="212" t="s">
        <v>130</v>
      </c>
      <c r="B173" s="213" t="s">
        <v>89</v>
      </c>
      <c r="C173" s="239" t="s">
        <v>90</v>
      </c>
      <c r="D173" s="214"/>
      <c r="E173" s="215"/>
      <c r="F173" s="216"/>
      <c r="G173" s="216">
        <f>SUMIF(AG174:AG190,"&lt;&gt;NOR",G174:G190)</f>
        <v>0</v>
      </c>
      <c r="H173" s="216"/>
      <c r="I173" s="216">
        <f>SUM(I174:I190)</f>
        <v>0</v>
      </c>
      <c r="J173" s="216"/>
      <c r="K173" s="216">
        <f>SUM(K174:K190)</f>
        <v>0</v>
      </c>
      <c r="L173" s="216"/>
      <c r="M173" s="216">
        <f>SUM(M174:M190)</f>
        <v>0</v>
      </c>
      <c r="N173" s="216"/>
      <c r="O173" s="216">
        <f>SUM(O174:O190)</f>
        <v>0.17</v>
      </c>
      <c r="P173" s="216"/>
      <c r="Q173" s="216">
        <f>SUM(Q174:Q190)</f>
        <v>0.04</v>
      </c>
      <c r="R173" s="216"/>
      <c r="S173" s="216"/>
      <c r="T173" s="217"/>
      <c r="U173" s="211"/>
      <c r="V173" s="211">
        <f>SUM(V174:V190)</f>
        <v>28.77</v>
      </c>
      <c r="W173" s="211"/>
      <c r="X173" s="211"/>
      <c r="AG173" t="s">
        <v>131</v>
      </c>
    </row>
    <row r="174" spans="1:60" outlineLevel="1" x14ac:dyDescent="0.25">
      <c r="A174" s="218">
        <v>73</v>
      </c>
      <c r="B174" s="219" t="s">
        <v>372</v>
      </c>
      <c r="C174" s="241" t="s">
        <v>373</v>
      </c>
      <c r="D174" s="220" t="s">
        <v>142</v>
      </c>
      <c r="E174" s="221">
        <v>39.99</v>
      </c>
      <c r="F174" s="222"/>
      <c r="G174" s="223">
        <f>ROUND(E174*F174,2)</f>
        <v>0</v>
      </c>
      <c r="H174" s="222"/>
      <c r="I174" s="223">
        <f>ROUND(E174*H174,2)</f>
        <v>0</v>
      </c>
      <c r="J174" s="222"/>
      <c r="K174" s="223">
        <f>ROUND(E174*J174,2)</f>
        <v>0</v>
      </c>
      <c r="L174" s="223">
        <v>15</v>
      </c>
      <c r="M174" s="223">
        <f>G174*(1+L174/100)</f>
        <v>0</v>
      </c>
      <c r="N174" s="223">
        <v>0</v>
      </c>
      <c r="O174" s="223">
        <f>ROUND(E174*N174,2)</f>
        <v>0</v>
      </c>
      <c r="P174" s="223">
        <v>0</v>
      </c>
      <c r="Q174" s="223">
        <f>ROUND(E174*P174,2)</f>
        <v>0</v>
      </c>
      <c r="R174" s="223" t="s">
        <v>374</v>
      </c>
      <c r="S174" s="223" t="s">
        <v>136</v>
      </c>
      <c r="T174" s="224" t="s">
        <v>157</v>
      </c>
      <c r="U174" s="203">
        <v>4.5999999999999999E-2</v>
      </c>
      <c r="V174" s="203">
        <f>ROUND(E174*U174,2)</f>
        <v>1.84</v>
      </c>
      <c r="W174" s="203"/>
      <c r="X174" s="203" t="s">
        <v>138</v>
      </c>
      <c r="Y174" s="197"/>
      <c r="Z174" s="197"/>
      <c r="AA174" s="197"/>
      <c r="AB174" s="197"/>
      <c r="AC174" s="197"/>
      <c r="AD174" s="197"/>
      <c r="AE174" s="197"/>
      <c r="AF174" s="197"/>
      <c r="AG174" s="197" t="s">
        <v>139</v>
      </c>
      <c r="AH174" s="197"/>
      <c r="AI174" s="197"/>
      <c r="AJ174" s="197"/>
      <c r="AK174" s="197"/>
      <c r="AL174" s="197"/>
      <c r="AM174" s="197"/>
      <c r="AN174" s="197"/>
      <c r="AO174" s="197"/>
      <c r="AP174" s="197"/>
      <c r="AQ174" s="197"/>
      <c r="AR174" s="197"/>
      <c r="AS174" s="197"/>
      <c r="AT174" s="197"/>
      <c r="AU174" s="197"/>
      <c r="AV174" s="197"/>
      <c r="AW174" s="197"/>
      <c r="AX174" s="197"/>
      <c r="AY174" s="197"/>
      <c r="AZ174" s="197"/>
      <c r="BA174" s="197"/>
      <c r="BB174" s="197"/>
      <c r="BC174" s="197"/>
      <c r="BD174" s="197"/>
      <c r="BE174" s="197"/>
      <c r="BF174" s="197"/>
      <c r="BG174" s="197"/>
      <c r="BH174" s="197"/>
    </row>
    <row r="175" spans="1:60" outlineLevel="1" x14ac:dyDescent="0.25">
      <c r="A175" s="200"/>
      <c r="B175" s="201"/>
      <c r="C175" s="242" t="s">
        <v>375</v>
      </c>
      <c r="D175" s="233"/>
      <c r="E175" s="233"/>
      <c r="F175" s="233"/>
      <c r="G175" s="233"/>
      <c r="H175" s="203"/>
      <c r="I175" s="203"/>
      <c r="J175" s="203"/>
      <c r="K175" s="203"/>
      <c r="L175" s="203"/>
      <c r="M175" s="203"/>
      <c r="N175" s="203"/>
      <c r="O175" s="203"/>
      <c r="P175" s="203"/>
      <c r="Q175" s="203"/>
      <c r="R175" s="203"/>
      <c r="S175" s="203"/>
      <c r="T175" s="203"/>
      <c r="U175" s="203"/>
      <c r="V175" s="203"/>
      <c r="W175" s="203"/>
      <c r="X175" s="203"/>
      <c r="Y175" s="197"/>
      <c r="Z175" s="197"/>
      <c r="AA175" s="197"/>
      <c r="AB175" s="197"/>
      <c r="AC175" s="197"/>
      <c r="AD175" s="197"/>
      <c r="AE175" s="197"/>
      <c r="AF175" s="197"/>
      <c r="AG175" s="197" t="s">
        <v>144</v>
      </c>
      <c r="AH175" s="197"/>
      <c r="AI175" s="197"/>
      <c r="AJ175" s="197"/>
      <c r="AK175" s="197"/>
      <c r="AL175" s="197"/>
      <c r="AM175" s="197"/>
      <c r="AN175" s="197"/>
      <c r="AO175" s="197"/>
      <c r="AP175" s="197"/>
      <c r="AQ175" s="197"/>
      <c r="AR175" s="197"/>
      <c r="AS175" s="197"/>
      <c r="AT175" s="197"/>
      <c r="AU175" s="197"/>
      <c r="AV175" s="197"/>
      <c r="AW175" s="197"/>
      <c r="AX175" s="197"/>
      <c r="AY175" s="197"/>
      <c r="AZ175" s="197"/>
      <c r="BA175" s="197"/>
      <c r="BB175" s="197"/>
      <c r="BC175" s="197"/>
      <c r="BD175" s="197"/>
      <c r="BE175" s="197"/>
      <c r="BF175" s="197"/>
      <c r="BG175" s="197"/>
      <c r="BH175" s="197"/>
    </row>
    <row r="176" spans="1:60" outlineLevel="1" x14ac:dyDescent="0.25">
      <c r="A176" s="200"/>
      <c r="B176" s="201"/>
      <c r="C176" s="243" t="s">
        <v>376</v>
      </c>
      <c r="D176" s="209"/>
      <c r="E176" s="210">
        <v>39.99</v>
      </c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197"/>
      <c r="Z176" s="197"/>
      <c r="AA176" s="197"/>
      <c r="AB176" s="197"/>
      <c r="AC176" s="197"/>
      <c r="AD176" s="197"/>
      <c r="AE176" s="197"/>
      <c r="AF176" s="197"/>
      <c r="AG176" s="197" t="s">
        <v>146</v>
      </c>
      <c r="AH176" s="197">
        <v>0</v>
      </c>
      <c r="AI176" s="197"/>
      <c r="AJ176" s="197"/>
      <c r="AK176" s="197"/>
      <c r="AL176" s="197"/>
      <c r="AM176" s="197"/>
      <c r="AN176" s="197"/>
      <c r="AO176" s="197"/>
      <c r="AP176" s="197"/>
      <c r="AQ176" s="197"/>
      <c r="AR176" s="197"/>
      <c r="AS176" s="197"/>
      <c r="AT176" s="197"/>
      <c r="AU176" s="197"/>
      <c r="AV176" s="197"/>
      <c r="AW176" s="197"/>
      <c r="AX176" s="197"/>
      <c r="AY176" s="197"/>
      <c r="AZ176" s="197"/>
      <c r="BA176" s="197"/>
      <c r="BB176" s="197"/>
      <c r="BC176" s="197"/>
      <c r="BD176" s="197"/>
      <c r="BE176" s="197"/>
      <c r="BF176" s="197"/>
      <c r="BG176" s="197"/>
      <c r="BH176" s="197"/>
    </row>
    <row r="177" spans="1:60" ht="20.399999999999999" outlineLevel="1" x14ac:dyDescent="0.25">
      <c r="A177" s="218">
        <v>74</v>
      </c>
      <c r="B177" s="219" t="s">
        <v>377</v>
      </c>
      <c r="C177" s="241" t="s">
        <v>378</v>
      </c>
      <c r="D177" s="220" t="s">
        <v>239</v>
      </c>
      <c r="E177" s="221">
        <v>45.11</v>
      </c>
      <c r="F177" s="222"/>
      <c r="G177" s="223">
        <f>ROUND(E177*F177,2)</f>
        <v>0</v>
      </c>
      <c r="H177" s="222"/>
      <c r="I177" s="223">
        <f>ROUND(E177*H177,2)</f>
        <v>0</v>
      </c>
      <c r="J177" s="222"/>
      <c r="K177" s="223">
        <f>ROUND(E177*J177,2)</f>
        <v>0</v>
      </c>
      <c r="L177" s="223">
        <v>15</v>
      </c>
      <c r="M177" s="223">
        <f>G177*(1+L177/100)</f>
        <v>0</v>
      </c>
      <c r="N177" s="223">
        <v>5.9000000000000003E-4</v>
      </c>
      <c r="O177" s="223">
        <f>ROUND(E177*N177,2)</f>
        <v>0.03</v>
      </c>
      <c r="P177" s="223">
        <v>0</v>
      </c>
      <c r="Q177" s="223">
        <f>ROUND(E177*P177,2)</f>
        <v>0</v>
      </c>
      <c r="R177" s="223" t="s">
        <v>374</v>
      </c>
      <c r="S177" s="223" t="s">
        <v>136</v>
      </c>
      <c r="T177" s="224" t="s">
        <v>157</v>
      </c>
      <c r="U177" s="203">
        <v>0.13719999999999999</v>
      </c>
      <c r="V177" s="203">
        <f>ROUND(E177*U177,2)</f>
        <v>6.19</v>
      </c>
      <c r="W177" s="203"/>
      <c r="X177" s="203" t="s">
        <v>138</v>
      </c>
      <c r="Y177" s="197"/>
      <c r="Z177" s="197"/>
      <c r="AA177" s="197"/>
      <c r="AB177" s="197"/>
      <c r="AC177" s="197"/>
      <c r="AD177" s="197"/>
      <c r="AE177" s="197"/>
      <c r="AF177" s="197"/>
      <c r="AG177" s="197" t="s">
        <v>139</v>
      </c>
      <c r="AH177" s="197"/>
      <c r="AI177" s="197"/>
      <c r="AJ177" s="197"/>
      <c r="AK177" s="197"/>
      <c r="AL177" s="197"/>
      <c r="AM177" s="197"/>
      <c r="AN177" s="197"/>
      <c r="AO177" s="197"/>
      <c r="AP177" s="197"/>
      <c r="AQ177" s="197"/>
      <c r="AR177" s="197"/>
      <c r="AS177" s="197"/>
      <c r="AT177" s="197"/>
      <c r="AU177" s="197"/>
      <c r="AV177" s="197"/>
      <c r="AW177" s="197"/>
      <c r="AX177" s="197"/>
      <c r="AY177" s="197"/>
      <c r="AZ177" s="197"/>
      <c r="BA177" s="197"/>
      <c r="BB177" s="197"/>
      <c r="BC177" s="197"/>
      <c r="BD177" s="197"/>
      <c r="BE177" s="197"/>
      <c r="BF177" s="197"/>
      <c r="BG177" s="197"/>
      <c r="BH177" s="197"/>
    </row>
    <row r="178" spans="1:60" outlineLevel="1" x14ac:dyDescent="0.25">
      <c r="A178" s="200"/>
      <c r="B178" s="201"/>
      <c r="C178" s="243" t="s">
        <v>379</v>
      </c>
      <c r="D178" s="209"/>
      <c r="E178" s="210">
        <v>11.49</v>
      </c>
      <c r="F178" s="203"/>
      <c r="G178" s="203"/>
      <c r="H178" s="203"/>
      <c r="I178" s="203"/>
      <c r="J178" s="203"/>
      <c r="K178" s="203"/>
      <c r="L178" s="203"/>
      <c r="M178" s="203"/>
      <c r="N178" s="203"/>
      <c r="O178" s="203"/>
      <c r="P178" s="203"/>
      <c r="Q178" s="203"/>
      <c r="R178" s="203"/>
      <c r="S178" s="203"/>
      <c r="T178" s="203"/>
      <c r="U178" s="203"/>
      <c r="V178" s="203"/>
      <c r="W178" s="203"/>
      <c r="X178" s="203"/>
      <c r="Y178" s="197"/>
      <c r="Z178" s="197"/>
      <c r="AA178" s="197"/>
      <c r="AB178" s="197"/>
      <c r="AC178" s="197"/>
      <c r="AD178" s="197"/>
      <c r="AE178" s="197"/>
      <c r="AF178" s="197"/>
      <c r="AG178" s="197" t="s">
        <v>146</v>
      </c>
      <c r="AH178" s="197">
        <v>0</v>
      </c>
      <c r="AI178" s="197"/>
      <c r="AJ178" s="197"/>
      <c r="AK178" s="197"/>
      <c r="AL178" s="197"/>
      <c r="AM178" s="197"/>
      <c r="AN178" s="197"/>
      <c r="AO178" s="197"/>
      <c r="AP178" s="197"/>
      <c r="AQ178" s="197"/>
      <c r="AR178" s="197"/>
      <c r="AS178" s="197"/>
      <c r="AT178" s="197"/>
      <c r="AU178" s="197"/>
      <c r="AV178" s="197"/>
      <c r="AW178" s="197"/>
      <c r="AX178" s="197"/>
      <c r="AY178" s="197"/>
      <c r="AZ178" s="197"/>
      <c r="BA178" s="197"/>
      <c r="BB178" s="197"/>
      <c r="BC178" s="197"/>
      <c r="BD178" s="197"/>
      <c r="BE178" s="197"/>
      <c r="BF178" s="197"/>
      <c r="BG178" s="197"/>
      <c r="BH178" s="197"/>
    </row>
    <row r="179" spans="1:60" outlineLevel="1" x14ac:dyDescent="0.25">
      <c r="A179" s="200"/>
      <c r="B179" s="201"/>
      <c r="C179" s="243" t="s">
        <v>380</v>
      </c>
      <c r="D179" s="209"/>
      <c r="E179" s="210">
        <v>-2.8</v>
      </c>
      <c r="F179" s="203"/>
      <c r="G179" s="203"/>
      <c r="H179" s="203"/>
      <c r="I179" s="203"/>
      <c r="J179" s="203"/>
      <c r="K179" s="203"/>
      <c r="L179" s="203"/>
      <c r="M179" s="203"/>
      <c r="N179" s="203"/>
      <c r="O179" s="203"/>
      <c r="P179" s="203"/>
      <c r="Q179" s="203"/>
      <c r="R179" s="203"/>
      <c r="S179" s="203"/>
      <c r="T179" s="203"/>
      <c r="U179" s="203"/>
      <c r="V179" s="203"/>
      <c r="W179" s="203"/>
      <c r="X179" s="203"/>
      <c r="Y179" s="197"/>
      <c r="Z179" s="197"/>
      <c r="AA179" s="197"/>
      <c r="AB179" s="197"/>
      <c r="AC179" s="197"/>
      <c r="AD179" s="197"/>
      <c r="AE179" s="197"/>
      <c r="AF179" s="197"/>
      <c r="AG179" s="197" t="s">
        <v>146</v>
      </c>
      <c r="AH179" s="197">
        <v>0</v>
      </c>
      <c r="AI179" s="197"/>
      <c r="AJ179" s="197"/>
      <c r="AK179" s="197"/>
      <c r="AL179" s="197"/>
      <c r="AM179" s="197"/>
      <c r="AN179" s="197"/>
      <c r="AO179" s="197"/>
      <c r="AP179" s="197"/>
      <c r="AQ179" s="197"/>
      <c r="AR179" s="197"/>
      <c r="AS179" s="197"/>
      <c r="AT179" s="197"/>
      <c r="AU179" s="197"/>
      <c r="AV179" s="197"/>
      <c r="AW179" s="197"/>
      <c r="AX179" s="197"/>
      <c r="AY179" s="197"/>
      <c r="AZ179" s="197"/>
      <c r="BA179" s="197"/>
      <c r="BB179" s="197"/>
      <c r="BC179" s="197"/>
      <c r="BD179" s="197"/>
      <c r="BE179" s="197"/>
      <c r="BF179" s="197"/>
      <c r="BG179" s="197"/>
      <c r="BH179" s="197"/>
    </row>
    <row r="180" spans="1:60" outlineLevel="1" x14ac:dyDescent="0.25">
      <c r="A180" s="200"/>
      <c r="B180" s="201"/>
      <c r="C180" s="243" t="s">
        <v>381</v>
      </c>
      <c r="D180" s="209"/>
      <c r="E180" s="210">
        <v>14.56</v>
      </c>
      <c r="F180" s="203"/>
      <c r="G180" s="203"/>
      <c r="H180" s="203"/>
      <c r="I180" s="203"/>
      <c r="J180" s="203"/>
      <c r="K180" s="203"/>
      <c r="L180" s="203"/>
      <c r="M180" s="203"/>
      <c r="N180" s="203"/>
      <c r="O180" s="203"/>
      <c r="P180" s="203"/>
      <c r="Q180" s="203"/>
      <c r="R180" s="203"/>
      <c r="S180" s="203"/>
      <c r="T180" s="203"/>
      <c r="U180" s="203"/>
      <c r="V180" s="203"/>
      <c r="W180" s="203"/>
      <c r="X180" s="203"/>
      <c r="Y180" s="197"/>
      <c r="Z180" s="197"/>
      <c r="AA180" s="197"/>
      <c r="AB180" s="197"/>
      <c r="AC180" s="197"/>
      <c r="AD180" s="197"/>
      <c r="AE180" s="197"/>
      <c r="AF180" s="197"/>
      <c r="AG180" s="197" t="s">
        <v>146</v>
      </c>
      <c r="AH180" s="197">
        <v>0</v>
      </c>
      <c r="AI180" s="197"/>
      <c r="AJ180" s="197"/>
      <c r="AK180" s="197"/>
      <c r="AL180" s="197"/>
      <c r="AM180" s="197"/>
      <c r="AN180" s="197"/>
      <c r="AO180" s="197"/>
      <c r="AP180" s="197"/>
      <c r="AQ180" s="197"/>
      <c r="AR180" s="197"/>
      <c r="AS180" s="197"/>
      <c r="AT180" s="197"/>
      <c r="AU180" s="197"/>
      <c r="AV180" s="197"/>
      <c r="AW180" s="197"/>
      <c r="AX180" s="197"/>
      <c r="AY180" s="197"/>
      <c r="AZ180" s="197"/>
      <c r="BA180" s="197"/>
      <c r="BB180" s="197"/>
      <c r="BC180" s="197"/>
      <c r="BD180" s="197"/>
      <c r="BE180" s="197"/>
      <c r="BF180" s="197"/>
      <c r="BG180" s="197"/>
      <c r="BH180" s="197"/>
    </row>
    <row r="181" spans="1:60" outlineLevel="1" x14ac:dyDescent="0.25">
      <c r="A181" s="200"/>
      <c r="B181" s="201"/>
      <c r="C181" s="243" t="s">
        <v>382</v>
      </c>
      <c r="D181" s="209"/>
      <c r="E181" s="210">
        <v>-0.8</v>
      </c>
      <c r="F181" s="203"/>
      <c r="G181" s="203"/>
      <c r="H181" s="203"/>
      <c r="I181" s="203"/>
      <c r="J181" s="203"/>
      <c r="K181" s="203"/>
      <c r="L181" s="203"/>
      <c r="M181" s="203"/>
      <c r="N181" s="203"/>
      <c r="O181" s="203"/>
      <c r="P181" s="203"/>
      <c r="Q181" s="203"/>
      <c r="R181" s="203"/>
      <c r="S181" s="203"/>
      <c r="T181" s="203"/>
      <c r="U181" s="203"/>
      <c r="V181" s="203"/>
      <c r="W181" s="203"/>
      <c r="X181" s="203"/>
      <c r="Y181" s="197"/>
      <c r="Z181" s="197"/>
      <c r="AA181" s="197"/>
      <c r="AB181" s="197"/>
      <c r="AC181" s="197"/>
      <c r="AD181" s="197"/>
      <c r="AE181" s="197"/>
      <c r="AF181" s="197"/>
      <c r="AG181" s="197" t="s">
        <v>146</v>
      </c>
      <c r="AH181" s="197">
        <v>0</v>
      </c>
      <c r="AI181" s="197"/>
      <c r="AJ181" s="197"/>
      <c r="AK181" s="197"/>
      <c r="AL181" s="197"/>
      <c r="AM181" s="197"/>
      <c r="AN181" s="197"/>
      <c r="AO181" s="197"/>
      <c r="AP181" s="197"/>
      <c r="AQ181" s="197"/>
      <c r="AR181" s="197"/>
      <c r="AS181" s="197"/>
      <c r="AT181" s="197"/>
      <c r="AU181" s="197"/>
      <c r="AV181" s="197"/>
      <c r="AW181" s="197"/>
      <c r="AX181" s="197"/>
      <c r="AY181" s="197"/>
      <c r="AZ181" s="197"/>
      <c r="BA181" s="197"/>
      <c r="BB181" s="197"/>
      <c r="BC181" s="197"/>
      <c r="BD181" s="197"/>
      <c r="BE181" s="197"/>
      <c r="BF181" s="197"/>
      <c r="BG181" s="197"/>
      <c r="BH181" s="197"/>
    </row>
    <row r="182" spans="1:60" outlineLevel="1" x14ac:dyDescent="0.25">
      <c r="A182" s="200"/>
      <c r="B182" s="201"/>
      <c r="C182" s="243" t="s">
        <v>383</v>
      </c>
      <c r="D182" s="209"/>
      <c r="E182" s="210">
        <v>17.86</v>
      </c>
      <c r="F182" s="203"/>
      <c r="G182" s="203"/>
      <c r="H182" s="203"/>
      <c r="I182" s="203"/>
      <c r="J182" s="203"/>
      <c r="K182" s="203"/>
      <c r="L182" s="203"/>
      <c r="M182" s="203"/>
      <c r="N182" s="203"/>
      <c r="O182" s="203"/>
      <c r="P182" s="203"/>
      <c r="Q182" s="203"/>
      <c r="R182" s="203"/>
      <c r="S182" s="203"/>
      <c r="T182" s="203"/>
      <c r="U182" s="203"/>
      <c r="V182" s="203"/>
      <c r="W182" s="203"/>
      <c r="X182" s="203"/>
      <c r="Y182" s="197"/>
      <c r="Z182" s="197"/>
      <c r="AA182" s="197"/>
      <c r="AB182" s="197"/>
      <c r="AC182" s="197"/>
      <c r="AD182" s="197"/>
      <c r="AE182" s="197"/>
      <c r="AF182" s="197"/>
      <c r="AG182" s="197" t="s">
        <v>146</v>
      </c>
      <c r="AH182" s="197">
        <v>0</v>
      </c>
      <c r="AI182" s="197"/>
      <c r="AJ182" s="197"/>
      <c r="AK182" s="197"/>
      <c r="AL182" s="197"/>
      <c r="AM182" s="197"/>
      <c r="AN182" s="197"/>
      <c r="AO182" s="197"/>
      <c r="AP182" s="197"/>
      <c r="AQ182" s="197"/>
      <c r="AR182" s="197"/>
      <c r="AS182" s="197"/>
      <c r="AT182" s="197"/>
      <c r="AU182" s="197"/>
      <c r="AV182" s="197"/>
      <c r="AW182" s="197"/>
      <c r="AX182" s="197"/>
      <c r="AY182" s="197"/>
      <c r="AZ182" s="197"/>
      <c r="BA182" s="197"/>
      <c r="BB182" s="197"/>
      <c r="BC182" s="197"/>
      <c r="BD182" s="197"/>
      <c r="BE182" s="197"/>
      <c r="BF182" s="197"/>
      <c r="BG182" s="197"/>
      <c r="BH182" s="197"/>
    </row>
    <row r="183" spans="1:60" outlineLevel="1" x14ac:dyDescent="0.25">
      <c r="A183" s="200"/>
      <c r="B183" s="201"/>
      <c r="C183" s="243" t="s">
        <v>384</v>
      </c>
      <c r="D183" s="209"/>
      <c r="E183" s="210">
        <v>-2</v>
      </c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3"/>
      <c r="Y183" s="197"/>
      <c r="Z183" s="197"/>
      <c r="AA183" s="197"/>
      <c r="AB183" s="197"/>
      <c r="AC183" s="197"/>
      <c r="AD183" s="197"/>
      <c r="AE183" s="197"/>
      <c r="AF183" s="197"/>
      <c r="AG183" s="197" t="s">
        <v>146</v>
      </c>
      <c r="AH183" s="197">
        <v>0</v>
      </c>
      <c r="AI183" s="197"/>
      <c r="AJ183" s="197"/>
      <c r="AK183" s="197"/>
      <c r="AL183" s="197"/>
      <c r="AM183" s="197"/>
      <c r="AN183" s="197"/>
      <c r="AO183" s="197"/>
      <c r="AP183" s="197"/>
      <c r="AQ183" s="197"/>
      <c r="AR183" s="197"/>
      <c r="AS183" s="197"/>
      <c r="AT183" s="197"/>
      <c r="AU183" s="197"/>
      <c r="AV183" s="197"/>
      <c r="AW183" s="197"/>
      <c r="AX183" s="197"/>
      <c r="AY183" s="197"/>
      <c r="AZ183" s="197"/>
      <c r="BA183" s="197"/>
      <c r="BB183" s="197"/>
      <c r="BC183" s="197"/>
      <c r="BD183" s="197"/>
      <c r="BE183" s="197"/>
      <c r="BF183" s="197"/>
      <c r="BG183" s="197"/>
      <c r="BH183" s="197"/>
    </row>
    <row r="184" spans="1:60" outlineLevel="1" x14ac:dyDescent="0.25">
      <c r="A184" s="200"/>
      <c r="B184" s="201"/>
      <c r="C184" s="243" t="s">
        <v>385</v>
      </c>
      <c r="D184" s="209"/>
      <c r="E184" s="210">
        <v>6.8</v>
      </c>
      <c r="F184" s="203"/>
      <c r="G184" s="203"/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Y184" s="197"/>
      <c r="Z184" s="197"/>
      <c r="AA184" s="197"/>
      <c r="AB184" s="197"/>
      <c r="AC184" s="197"/>
      <c r="AD184" s="197"/>
      <c r="AE184" s="197"/>
      <c r="AF184" s="197"/>
      <c r="AG184" s="197" t="s">
        <v>146</v>
      </c>
      <c r="AH184" s="197">
        <v>0</v>
      </c>
      <c r="AI184" s="197"/>
      <c r="AJ184" s="197"/>
      <c r="AK184" s="197"/>
      <c r="AL184" s="197"/>
      <c r="AM184" s="197"/>
      <c r="AN184" s="197"/>
      <c r="AO184" s="197"/>
      <c r="AP184" s="197"/>
      <c r="AQ184" s="197"/>
      <c r="AR184" s="197"/>
      <c r="AS184" s="197"/>
      <c r="AT184" s="197"/>
      <c r="AU184" s="197"/>
      <c r="AV184" s="197"/>
      <c r="AW184" s="197"/>
      <c r="AX184" s="197"/>
      <c r="AY184" s="197"/>
      <c r="AZ184" s="197"/>
      <c r="BA184" s="197"/>
      <c r="BB184" s="197"/>
      <c r="BC184" s="197"/>
      <c r="BD184" s="197"/>
      <c r="BE184" s="197"/>
      <c r="BF184" s="197"/>
      <c r="BG184" s="197"/>
      <c r="BH184" s="197"/>
    </row>
    <row r="185" spans="1:60" outlineLevel="1" x14ac:dyDescent="0.25">
      <c r="A185" s="218">
        <v>75</v>
      </c>
      <c r="B185" s="219" t="s">
        <v>386</v>
      </c>
      <c r="C185" s="241" t="s">
        <v>387</v>
      </c>
      <c r="D185" s="220" t="s">
        <v>142</v>
      </c>
      <c r="E185" s="221">
        <v>43.25</v>
      </c>
      <c r="F185" s="222"/>
      <c r="G185" s="223">
        <f>ROUND(E185*F185,2)</f>
        <v>0</v>
      </c>
      <c r="H185" s="222"/>
      <c r="I185" s="223">
        <f>ROUND(E185*H185,2)</f>
        <v>0</v>
      </c>
      <c r="J185" s="222"/>
      <c r="K185" s="223">
        <f>ROUND(E185*J185,2)</f>
        <v>0</v>
      </c>
      <c r="L185" s="223">
        <v>15</v>
      </c>
      <c r="M185" s="223">
        <f>G185*(1+L185/100)</f>
        <v>0</v>
      </c>
      <c r="N185" s="223">
        <v>0</v>
      </c>
      <c r="O185" s="223">
        <f>ROUND(E185*N185,2)</f>
        <v>0</v>
      </c>
      <c r="P185" s="223">
        <v>1E-3</v>
      </c>
      <c r="Q185" s="223">
        <f>ROUND(E185*P185,2)</f>
        <v>0.04</v>
      </c>
      <c r="R185" s="223" t="s">
        <v>374</v>
      </c>
      <c r="S185" s="223" t="s">
        <v>136</v>
      </c>
      <c r="T185" s="224" t="s">
        <v>157</v>
      </c>
      <c r="U185" s="203">
        <v>0.128</v>
      </c>
      <c r="V185" s="203">
        <f>ROUND(E185*U185,2)</f>
        <v>5.54</v>
      </c>
      <c r="W185" s="203"/>
      <c r="X185" s="203" t="s">
        <v>138</v>
      </c>
      <c r="Y185" s="197"/>
      <c r="Z185" s="197"/>
      <c r="AA185" s="197"/>
      <c r="AB185" s="197"/>
      <c r="AC185" s="197"/>
      <c r="AD185" s="197"/>
      <c r="AE185" s="197"/>
      <c r="AF185" s="197"/>
      <c r="AG185" s="197" t="s">
        <v>139</v>
      </c>
      <c r="AH185" s="197"/>
      <c r="AI185" s="197"/>
      <c r="AJ185" s="197"/>
      <c r="AK185" s="197"/>
      <c r="AL185" s="197"/>
      <c r="AM185" s="197"/>
      <c r="AN185" s="197"/>
      <c r="AO185" s="197"/>
      <c r="AP185" s="197"/>
      <c r="AQ185" s="197"/>
      <c r="AR185" s="197"/>
      <c r="AS185" s="197"/>
      <c r="AT185" s="197"/>
      <c r="AU185" s="197"/>
      <c r="AV185" s="197"/>
      <c r="AW185" s="197"/>
      <c r="AX185" s="197"/>
      <c r="AY185" s="197"/>
      <c r="AZ185" s="197"/>
      <c r="BA185" s="197"/>
      <c r="BB185" s="197"/>
      <c r="BC185" s="197"/>
      <c r="BD185" s="197"/>
      <c r="BE185" s="197"/>
      <c r="BF185" s="197"/>
      <c r="BG185" s="197"/>
      <c r="BH185" s="197"/>
    </row>
    <row r="186" spans="1:60" outlineLevel="1" x14ac:dyDescent="0.25">
      <c r="A186" s="200"/>
      <c r="B186" s="201"/>
      <c r="C186" s="243" t="s">
        <v>208</v>
      </c>
      <c r="D186" s="209"/>
      <c r="E186" s="210">
        <v>43.25</v>
      </c>
      <c r="F186" s="203"/>
      <c r="G186" s="203"/>
      <c r="H186" s="203"/>
      <c r="I186" s="203"/>
      <c r="J186" s="203"/>
      <c r="K186" s="203"/>
      <c r="L186" s="203"/>
      <c r="M186" s="203"/>
      <c r="N186" s="203"/>
      <c r="O186" s="203"/>
      <c r="P186" s="203"/>
      <c r="Q186" s="203"/>
      <c r="R186" s="203"/>
      <c r="S186" s="203"/>
      <c r="T186" s="203"/>
      <c r="U186" s="203"/>
      <c r="V186" s="203"/>
      <c r="W186" s="203"/>
      <c r="X186" s="203"/>
      <c r="Y186" s="197"/>
      <c r="Z186" s="197"/>
      <c r="AA186" s="197"/>
      <c r="AB186" s="197"/>
      <c r="AC186" s="197"/>
      <c r="AD186" s="197"/>
      <c r="AE186" s="197"/>
      <c r="AF186" s="197"/>
      <c r="AG186" s="197" t="s">
        <v>146</v>
      </c>
      <c r="AH186" s="197">
        <v>0</v>
      </c>
      <c r="AI186" s="197"/>
      <c r="AJ186" s="197"/>
      <c r="AK186" s="197"/>
      <c r="AL186" s="197"/>
      <c r="AM186" s="197"/>
      <c r="AN186" s="197"/>
      <c r="AO186" s="197"/>
      <c r="AP186" s="197"/>
      <c r="AQ186" s="197"/>
      <c r="AR186" s="197"/>
      <c r="AS186" s="197"/>
      <c r="AT186" s="197"/>
      <c r="AU186" s="197"/>
      <c r="AV186" s="197"/>
      <c r="AW186" s="197"/>
      <c r="AX186" s="197"/>
      <c r="AY186" s="197"/>
      <c r="AZ186" s="197"/>
      <c r="BA186" s="197"/>
      <c r="BB186" s="197"/>
      <c r="BC186" s="197"/>
      <c r="BD186" s="197"/>
      <c r="BE186" s="197"/>
      <c r="BF186" s="197"/>
      <c r="BG186" s="197"/>
      <c r="BH186" s="197"/>
    </row>
    <row r="187" spans="1:60" ht="20.399999999999999" outlineLevel="1" x14ac:dyDescent="0.25">
      <c r="A187" s="218">
        <v>76</v>
      </c>
      <c r="B187" s="219" t="s">
        <v>388</v>
      </c>
      <c r="C187" s="241" t="s">
        <v>389</v>
      </c>
      <c r="D187" s="220" t="s">
        <v>142</v>
      </c>
      <c r="E187" s="221">
        <v>39.99</v>
      </c>
      <c r="F187" s="222"/>
      <c r="G187" s="223">
        <f>ROUND(E187*F187,2)</f>
        <v>0</v>
      </c>
      <c r="H187" s="222"/>
      <c r="I187" s="223">
        <f>ROUND(E187*H187,2)</f>
        <v>0</v>
      </c>
      <c r="J187" s="222"/>
      <c r="K187" s="223">
        <f>ROUND(E187*J187,2)</f>
        <v>0</v>
      </c>
      <c r="L187" s="223">
        <v>15</v>
      </c>
      <c r="M187" s="223">
        <f>G187*(1+L187/100)</f>
        <v>0</v>
      </c>
      <c r="N187" s="223">
        <v>3.47E-3</v>
      </c>
      <c r="O187" s="223">
        <f>ROUND(E187*N187,2)</f>
        <v>0.14000000000000001</v>
      </c>
      <c r="P187" s="223">
        <v>0</v>
      </c>
      <c r="Q187" s="223">
        <f>ROUND(E187*P187,2)</f>
        <v>0</v>
      </c>
      <c r="R187" s="223" t="s">
        <v>374</v>
      </c>
      <c r="S187" s="223" t="s">
        <v>136</v>
      </c>
      <c r="T187" s="224" t="s">
        <v>157</v>
      </c>
      <c r="U187" s="203">
        <v>0.38</v>
      </c>
      <c r="V187" s="203">
        <f>ROUND(E187*U187,2)</f>
        <v>15.2</v>
      </c>
      <c r="W187" s="203"/>
      <c r="X187" s="203" t="s">
        <v>138</v>
      </c>
      <c r="Y187" s="197"/>
      <c r="Z187" s="197"/>
      <c r="AA187" s="197"/>
      <c r="AB187" s="197"/>
      <c r="AC187" s="197"/>
      <c r="AD187" s="197"/>
      <c r="AE187" s="197"/>
      <c r="AF187" s="197"/>
      <c r="AG187" s="197" t="s">
        <v>139</v>
      </c>
      <c r="AH187" s="197"/>
      <c r="AI187" s="197"/>
      <c r="AJ187" s="197"/>
      <c r="AK187" s="197"/>
      <c r="AL187" s="197"/>
      <c r="AM187" s="197"/>
      <c r="AN187" s="197"/>
      <c r="AO187" s="197"/>
      <c r="AP187" s="197"/>
      <c r="AQ187" s="197"/>
      <c r="AR187" s="197"/>
      <c r="AS187" s="197"/>
      <c r="AT187" s="197"/>
      <c r="AU187" s="197"/>
      <c r="AV187" s="197"/>
      <c r="AW187" s="197"/>
      <c r="AX187" s="197"/>
      <c r="AY187" s="197"/>
      <c r="AZ187" s="197"/>
      <c r="BA187" s="197"/>
      <c r="BB187" s="197"/>
      <c r="BC187" s="197"/>
      <c r="BD187" s="197"/>
      <c r="BE187" s="197"/>
      <c r="BF187" s="197"/>
      <c r="BG187" s="197"/>
      <c r="BH187" s="197"/>
    </row>
    <row r="188" spans="1:60" outlineLevel="1" x14ac:dyDescent="0.25">
      <c r="A188" s="200"/>
      <c r="B188" s="201"/>
      <c r="C188" s="243" t="s">
        <v>390</v>
      </c>
      <c r="D188" s="209"/>
      <c r="E188" s="210">
        <v>39.99</v>
      </c>
      <c r="F188" s="203"/>
      <c r="G188" s="203"/>
      <c r="H188" s="203"/>
      <c r="I188" s="203"/>
      <c r="J188" s="203"/>
      <c r="K188" s="203"/>
      <c r="L188" s="203"/>
      <c r="M188" s="203"/>
      <c r="N188" s="203"/>
      <c r="O188" s="203"/>
      <c r="P188" s="203"/>
      <c r="Q188" s="203"/>
      <c r="R188" s="203"/>
      <c r="S188" s="203"/>
      <c r="T188" s="203"/>
      <c r="U188" s="203"/>
      <c r="V188" s="203"/>
      <c r="W188" s="203"/>
      <c r="X188" s="203"/>
      <c r="Y188" s="197"/>
      <c r="Z188" s="197"/>
      <c r="AA188" s="197"/>
      <c r="AB188" s="197"/>
      <c r="AC188" s="197"/>
      <c r="AD188" s="197"/>
      <c r="AE188" s="197"/>
      <c r="AF188" s="197"/>
      <c r="AG188" s="197" t="s">
        <v>146</v>
      </c>
      <c r="AH188" s="197">
        <v>5</v>
      </c>
      <c r="AI188" s="197"/>
      <c r="AJ188" s="197"/>
      <c r="AK188" s="197"/>
      <c r="AL188" s="197"/>
      <c r="AM188" s="197"/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</row>
    <row r="189" spans="1:60" outlineLevel="1" x14ac:dyDescent="0.25">
      <c r="A189" s="200">
        <v>77</v>
      </c>
      <c r="B189" s="201" t="s">
        <v>391</v>
      </c>
      <c r="C189" s="245" t="s">
        <v>392</v>
      </c>
      <c r="D189" s="202" t="s">
        <v>0</v>
      </c>
      <c r="E189" s="235"/>
      <c r="F189" s="208"/>
      <c r="G189" s="203">
        <f>ROUND(E189*F189,2)</f>
        <v>0</v>
      </c>
      <c r="H189" s="208"/>
      <c r="I189" s="203">
        <f>ROUND(E189*H189,2)</f>
        <v>0</v>
      </c>
      <c r="J189" s="208"/>
      <c r="K189" s="203">
        <f>ROUND(E189*J189,2)</f>
        <v>0</v>
      </c>
      <c r="L189" s="203">
        <v>15</v>
      </c>
      <c r="M189" s="203">
        <f>G189*(1+L189/100)</f>
        <v>0</v>
      </c>
      <c r="N189" s="203">
        <v>0</v>
      </c>
      <c r="O189" s="203">
        <f>ROUND(E189*N189,2)</f>
        <v>0</v>
      </c>
      <c r="P189" s="203">
        <v>0</v>
      </c>
      <c r="Q189" s="203">
        <f>ROUND(E189*P189,2)</f>
        <v>0</v>
      </c>
      <c r="R189" s="203" t="s">
        <v>374</v>
      </c>
      <c r="S189" s="203" t="s">
        <v>136</v>
      </c>
      <c r="T189" s="203" t="s">
        <v>157</v>
      </c>
      <c r="U189" s="203">
        <v>0</v>
      </c>
      <c r="V189" s="203">
        <f>ROUND(E189*U189,2)</f>
        <v>0</v>
      </c>
      <c r="W189" s="203"/>
      <c r="X189" s="203" t="s">
        <v>234</v>
      </c>
      <c r="Y189" s="197"/>
      <c r="Z189" s="197"/>
      <c r="AA189" s="197"/>
      <c r="AB189" s="197"/>
      <c r="AC189" s="197"/>
      <c r="AD189" s="197"/>
      <c r="AE189" s="197"/>
      <c r="AF189" s="197"/>
      <c r="AG189" s="197" t="s">
        <v>235</v>
      </c>
      <c r="AH189" s="197"/>
      <c r="AI189" s="197"/>
      <c r="AJ189" s="197"/>
      <c r="AK189" s="197"/>
      <c r="AL189" s="197"/>
      <c r="AM189" s="197"/>
      <c r="AN189" s="197"/>
      <c r="AO189" s="197"/>
      <c r="AP189" s="197"/>
      <c r="AQ189" s="197"/>
      <c r="AR189" s="197"/>
      <c r="AS189" s="197"/>
      <c r="AT189" s="197"/>
      <c r="AU189" s="197"/>
      <c r="AV189" s="197"/>
      <c r="AW189" s="197"/>
      <c r="AX189" s="197"/>
      <c r="AY189" s="197"/>
      <c r="AZ189" s="197"/>
      <c r="BA189" s="197"/>
      <c r="BB189" s="197"/>
      <c r="BC189" s="197"/>
      <c r="BD189" s="197"/>
      <c r="BE189" s="197"/>
      <c r="BF189" s="197"/>
      <c r="BG189" s="197"/>
      <c r="BH189" s="197"/>
    </row>
    <row r="190" spans="1:60" outlineLevel="1" x14ac:dyDescent="0.25">
      <c r="A190" s="200"/>
      <c r="B190" s="201"/>
      <c r="C190" s="246" t="s">
        <v>268</v>
      </c>
      <c r="D190" s="236"/>
      <c r="E190" s="236"/>
      <c r="F190" s="236"/>
      <c r="G190" s="236"/>
      <c r="H190" s="203"/>
      <c r="I190" s="203"/>
      <c r="J190" s="203"/>
      <c r="K190" s="203"/>
      <c r="L190" s="203"/>
      <c r="M190" s="203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  <c r="Y190" s="197"/>
      <c r="Z190" s="197"/>
      <c r="AA190" s="197"/>
      <c r="AB190" s="197"/>
      <c r="AC190" s="197"/>
      <c r="AD190" s="197"/>
      <c r="AE190" s="197"/>
      <c r="AF190" s="197"/>
      <c r="AG190" s="197" t="s">
        <v>144</v>
      </c>
      <c r="AH190" s="197"/>
      <c r="AI190" s="197"/>
      <c r="AJ190" s="197"/>
      <c r="AK190" s="197"/>
      <c r="AL190" s="197"/>
      <c r="AM190" s="197"/>
      <c r="AN190" s="197"/>
      <c r="AO190" s="197"/>
      <c r="AP190" s="197"/>
      <c r="AQ190" s="197"/>
      <c r="AR190" s="197"/>
      <c r="AS190" s="197"/>
      <c r="AT190" s="197"/>
      <c r="AU190" s="197"/>
      <c r="AV190" s="197"/>
      <c r="AW190" s="197"/>
      <c r="AX190" s="197"/>
      <c r="AY190" s="197"/>
      <c r="AZ190" s="197"/>
      <c r="BA190" s="197"/>
      <c r="BB190" s="197"/>
      <c r="BC190" s="197"/>
      <c r="BD190" s="197"/>
      <c r="BE190" s="197"/>
      <c r="BF190" s="197"/>
      <c r="BG190" s="197"/>
      <c r="BH190" s="197"/>
    </row>
    <row r="191" spans="1:60" x14ac:dyDescent="0.25">
      <c r="A191" s="212" t="s">
        <v>130</v>
      </c>
      <c r="B191" s="213" t="s">
        <v>91</v>
      </c>
      <c r="C191" s="239" t="s">
        <v>92</v>
      </c>
      <c r="D191" s="214"/>
      <c r="E191" s="215"/>
      <c r="F191" s="216"/>
      <c r="G191" s="216">
        <f>SUMIF(AG192:AG208,"&lt;&gt;NOR",G192:G208)</f>
        <v>0</v>
      </c>
      <c r="H191" s="216"/>
      <c r="I191" s="216">
        <f>SUM(I192:I208)</f>
        <v>0</v>
      </c>
      <c r="J191" s="216"/>
      <c r="K191" s="216">
        <f>SUM(K192:K208)</f>
        <v>0</v>
      </c>
      <c r="L191" s="216"/>
      <c r="M191" s="216">
        <f>SUM(M192:M208)</f>
        <v>0</v>
      </c>
      <c r="N191" s="216"/>
      <c r="O191" s="216">
        <f>SUM(O192:O208)</f>
        <v>0.65999999999999992</v>
      </c>
      <c r="P191" s="216"/>
      <c r="Q191" s="216">
        <f>SUM(Q192:Q208)</f>
        <v>0</v>
      </c>
      <c r="R191" s="216"/>
      <c r="S191" s="216"/>
      <c r="T191" s="217"/>
      <c r="U191" s="211"/>
      <c r="V191" s="211">
        <f>SUM(V192:V208)</f>
        <v>20.7</v>
      </c>
      <c r="W191" s="211"/>
      <c r="X191" s="211"/>
      <c r="AG191" t="s">
        <v>131</v>
      </c>
    </row>
    <row r="192" spans="1:60" outlineLevel="1" x14ac:dyDescent="0.25">
      <c r="A192" s="218">
        <v>78</v>
      </c>
      <c r="B192" s="219" t="s">
        <v>393</v>
      </c>
      <c r="C192" s="241" t="s">
        <v>394</v>
      </c>
      <c r="D192" s="220" t="s">
        <v>142</v>
      </c>
      <c r="E192" s="221">
        <v>14.68</v>
      </c>
      <c r="F192" s="222"/>
      <c r="G192" s="223">
        <f>ROUND(E192*F192,2)</f>
        <v>0</v>
      </c>
      <c r="H192" s="222"/>
      <c r="I192" s="223">
        <f>ROUND(E192*H192,2)</f>
        <v>0</v>
      </c>
      <c r="J192" s="222"/>
      <c r="K192" s="223">
        <f>ROUND(E192*J192,2)</f>
        <v>0</v>
      </c>
      <c r="L192" s="223">
        <v>15</v>
      </c>
      <c r="M192" s="223">
        <f>G192*(1+L192/100)</f>
        <v>0</v>
      </c>
      <c r="N192" s="223">
        <v>3.0000000000000001E-5</v>
      </c>
      <c r="O192" s="223">
        <f>ROUND(E192*N192,2)</f>
        <v>0</v>
      </c>
      <c r="P192" s="223">
        <v>0</v>
      </c>
      <c r="Q192" s="223">
        <f>ROUND(E192*P192,2)</f>
        <v>0</v>
      </c>
      <c r="R192" s="223" t="s">
        <v>351</v>
      </c>
      <c r="S192" s="223" t="s">
        <v>136</v>
      </c>
      <c r="T192" s="224" t="s">
        <v>157</v>
      </c>
      <c r="U192" s="203">
        <v>0.05</v>
      </c>
      <c r="V192" s="203">
        <f>ROUND(E192*U192,2)</f>
        <v>0.73</v>
      </c>
      <c r="W192" s="203"/>
      <c r="X192" s="203" t="s">
        <v>138</v>
      </c>
      <c r="Y192" s="197"/>
      <c r="Z192" s="197"/>
      <c r="AA192" s="197"/>
      <c r="AB192" s="197"/>
      <c r="AC192" s="197"/>
      <c r="AD192" s="197"/>
      <c r="AE192" s="197"/>
      <c r="AF192" s="197"/>
      <c r="AG192" s="197" t="s">
        <v>139</v>
      </c>
      <c r="AH192" s="197"/>
      <c r="AI192" s="197"/>
      <c r="AJ192" s="197"/>
      <c r="AK192" s="197"/>
      <c r="AL192" s="197"/>
      <c r="AM192" s="197"/>
      <c r="AN192" s="197"/>
      <c r="AO192" s="197"/>
      <c r="AP192" s="197"/>
      <c r="AQ192" s="197"/>
      <c r="AR192" s="197"/>
      <c r="AS192" s="197"/>
      <c r="AT192" s="197"/>
      <c r="AU192" s="197"/>
      <c r="AV192" s="197"/>
      <c r="AW192" s="197"/>
      <c r="AX192" s="197"/>
      <c r="AY192" s="197"/>
      <c r="AZ192" s="197"/>
      <c r="BA192" s="197"/>
      <c r="BB192" s="197"/>
      <c r="BC192" s="197"/>
      <c r="BD192" s="197"/>
      <c r="BE192" s="197"/>
      <c r="BF192" s="197"/>
      <c r="BG192" s="197"/>
      <c r="BH192" s="197"/>
    </row>
    <row r="193" spans="1:60" outlineLevel="1" x14ac:dyDescent="0.25">
      <c r="A193" s="200"/>
      <c r="B193" s="201"/>
      <c r="C193" s="247" t="s">
        <v>395</v>
      </c>
      <c r="D193" s="237"/>
      <c r="E193" s="237"/>
      <c r="F193" s="237"/>
      <c r="G193" s="237"/>
      <c r="H193" s="203"/>
      <c r="I193" s="203"/>
      <c r="J193" s="203"/>
      <c r="K193" s="203"/>
      <c r="L193" s="203"/>
      <c r="M193" s="203"/>
      <c r="N193" s="203"/>
      <c r="O193" s="203"/>
      <c r="P193" s="203"/>
      <c r="Q193" s="203"/>
      <c r="R193" s="203"/>
      <c r="S193" s="203"/>
      <c r="T193" s="203"/>
      <c r="U193" s="203"/>
      <c r="V193" s="203"/>
      <c r="W193" s="203"/>
      <c r="X193" s="203"/>
      <c r="Y193" s="197"/>
      <c r="Z193" s="197"/>
      <c r="AA193" s="197"/>
      <c r="AB193" s="197"/>
      <c r="AC193" s="197"/>
      <c r="AD193" s="197"/>
      <c r="AE193" s="197"/>
      <c r="AF193" s="197"/>
      <c r="AG193" s="197" t="s">
        <v>246</v>
      </c>
      <c r="AH193" s="197"/>
      <c r="AI193" s="197"/>
      <c r="AJ193" s="197"/>
      <c r="AK193" s="197"/>
      <c r="AL193" s="197"/>
      <c r="AM193" s="197"/>
      <c r="AN193" s="197"/>
      <c r="AO193" s="197"/>
      <c r="AP193" s="197"/>
      <c r="AQ193" s="197"/>
      <c r="AR193" s="197"/>
      <c r="AS193" s="197"/>
      <c r="AT193" s="197"/>
      <c r="AU193" s="197"/>
      <c r="AV193" s="197"/>
      <c r="AW193" s="197"/>
      <c r="AX193" s="197"/>
      <c r="AY193" s="197"/>
      <c r="AZ193" s="197"/>
      <c r="BA193" s="197"/>
      <c r="BB193" s="197"/>
      <c r="BC193" s="197"/>
      <c r="BD193" s="197"/>
      <c r="BE193" s="197"/>
      <c r="BF193" s="197"/>
      <c r="BG193" s="197"/>
      <c r="BH193" s="197"/>
    </row>
    <row r="194" spans="1:60" outlineLevel="1" x14ac:dyDescent="0.25">
      <c r="A194" s="200"/>
      <c r="B194" s="201"/>
      <c r="C194" s="243" t="s">
        <v>396</v>
      </c>
      <c r="D194" s="209"/>
      <c r="E194" s="210">
        <v>15.88</v>
      </c>
      <c r="F194" s="203"/>
      <c r="G194" s="203"/>
      <c r="H194" s="203"/>
      <c r="I194" s="203"/>
      <c r="J194" s="203"/>
      <c r="K194" s="203"/>
      <c r="L194" s="203"/>
      <c r="M194" s="203"/>
      <c r="N194" s="203"/>
      <c r="O194" s="203"/>
      <c r="P194" s="203"/>
      <c r="Q194" s="203"/>
      <c r="R194" s="203"/>
      <c r="S194" s="203"/>
      <c r="T194" s="203"/>
      <c r="U194" s="203"/>
      <c r="V194" s="203"/>
      <c r="W194" s="203"/>
      <c r="X194" s="203"/>
      <c r="Y194" s="197"/>
      <c r="Z194" s="197"/>
      <c r="AA194" s="197"/>
      <c r="AB194" s="197"/>
      <c r="AC194" s="197"/>
      <c r="AD194" s="197"/>
      <c r="AE194" s="197"/>
      <c r="AF194" s="197"/>
      <c r="AG194" s="197" t="s">
        <v>146</v>
      </c>
      <c r="AH194" s="197">
        <v>0</v>
      </c>
      <c r="AI194" s="197"/>
      <c r="AJ194" s="197"/>
      <c r="AK194" s="197"/>
      <c r="AL194" s="197"/>
      <c r="AM194" s="197"/>
      <c r="AN194" s="197"/>
      <c r="AO194" s="197"/>
      <c r="AP194" s="197"/>
      <c r="AQ194" s="197"/>
      <c r="AR194" s="197"/>
      <c r="AS194" s="197"/>
      <c r="AT194" s="197"/>
      <c r="AU194" s="197"/>
      <c r="AV194" s="197"/>
      <c r="AW194" s="197"/>
      <c r="AX194" s="197"/>
      <c r="AY194" s="197"/>
      <c r="AZ194" s="197"/>
      <c r="BA194" s="197"/>
      <c r="BB194" s="197"/>
      <c r="BC194" s="197"/>
      <c r="BD194" s="197"/>
      <c r="BE194" s="197"/>
      <c r="BF194" s="197"/>
      <c r="BG194" s="197"/>
      <c r="BH194" s="197"/>
    </row>
    <row r="195" spans="1:60" outlineLevel="1" x14ac:dyDescent="0.25">
      <c r="A195" s="200"/>
      <c r="B195" s="201"/>
      <c r="C195" s="243" t="s">
        <v>397</v>
      </c>
      <c r="D195" s="209"/>
      <c r="E195" s="210">
        <v>-1.2</v>
      </c>
      <c r="F195" s="203"/>
      <c r="G195" s="203"/>
      <c r="H195" s="203"/>
      <c r="I195" s="203"/>
      <c r="J195" s="203"/>
      <c r="K195" s="203"/>
      <c r="L195" s="203"/>
      <c r="M195" s="203"/>
      <c r="N195" s="203"/>
      <c r="O195" s="203"/>
      <c r="P195" s="203"/>
      <c r="Q195" s="203"/>
      <c r="R195" s="203"/>
      <c r="S195" s="203"/>
      <c r="T195" s="203"/>
      <c r="U195" s="203"/>
      <c r="V195" s="203"/>
      <c r="W195" s="203"/>
      <c r="X195" s="203"/>
      <c r="Y195" s="197"/>
      <c r="Z195" s="197"/>
      <c r="AA195" s="197"/>
      <c r="AB195" s="197"/>
      <c r="AC195" s="197"/>
      <c r="AD195" s="197"/>
      <c r="AE195" s="197"/>
      <c r="AF195" s="197"/>
      <c r="AG195" s="197" t="s">
        <v>146</v>
      </c>
      <c r="AH195" s="197">
        <v>0</v>
      </c>
      <c r="AI195" s="197"/>
      <c r="AJ195" s="197"/>
      <c r="AK195" s="197"/>
      <c r="AL195" s="197"/>
      <c r="AM195" s="197"/>
      <c r="AN195" s="197"/>
      <c r="AO195" s="197"/>
      <c r="AP195" s="197"/>
      <c r="AQ195" s="197"/>
      <c r="AR195" s="197"/>
      <c r="AS195" s="197"/>
      <c r="AT195" s="197"/>
      <c r="AU195" s="197"/>
      <c r="AV195" s="197"/>
      <c r="AW195" s="197"/>
      <c r="AX195" s="197"/>
      <c r="AY195" s="197"/>
      <c r="AZ195" s="197"/>
      <c r="BA195" s="197"/>
      <c r="BB195" s="197"/>
      <c r="BC195" s="197"/>
      <c r="BD195" s="197"/>
      <c r="BE195" s="197"/>
      <c r="BF195" s="197"/>
      <c r="BG195" s="197"/>
      <c r="BH195" s="197"/>
    </row>
    <row r="196" spans="1:60" outlineLevel="1" x14ac:dyDescent="0.25">
      <c r="A196" s="225">
        <v>79</v>
      </c>
      <c r="B196" s="226" t="s">
        <v>398</v>
      </c>
      <c r="C196" s="240" t="s">
        <v>399</v>
      </c>
      <c r="D196" s="227" t="s">
        <v>239</v>
      </c>
      <c r="E196" s="228">
        <v>24.86</v>
      </c>
      <c r="F196" s="229"/>
      <c r="G196" s="230">
        <f>ROUND(E196*F196,2)</f>
        <v>0</v>
      </c>
      <c r="H196" s="229"/>
      <c r="I196" s="230">
        <f>ROUND(E196*H196,2)</f>
        <v>0</v>
      </c>
      <c r="J196" s="229"/>
      <c r="K196" s="230">
        <f>ROUND(E196*J196,2)</f>
        <v>0</v>
      </c>
      <c r="L196" s="230">
        <v>15</v>
      </c>
      <c r="M196" s="230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0" t="s">
        <v>351</v>
      </c>
      <c r="S196" s="230" t="s">
        <v>136</v>
      </c>
      <c r="T196" s="231" t="s">
        <v>157</v>
      </c>
      <c r="U196" s="203">
        <v>0.13</v>
      </c>
      <c r="V196" s="203">
        <f>ROUND(E196*U196,2)</f>
        <v>3.23</v>
      </c>
      <c r="W196" s="203"/>
      <c r="X196" s="203" t="s">
        <v>138</v>
      </c>
      <c r="Y196" s="197"/>
      <c r="Z196" s="197"/>
      <c r="AA196" s="197"/>
      <c r="AB196" s="197"/>
      <c r="AC196" s="197"/>
      <c r="AD196" s="197"/>
      <c r="AE196" s="197"/>
      <c r="AF196" s="197"/>
      <c r="AG196" s="197" t="s">
        <v>139</v>
      </c>
      <c r="AH196" s="197"/>
      <c r="AI196" s="197"/>
      <c r="AJ196" s="197"/>
      <c r="AK196" s="197"/>
      <c r="AL196" s="197"/>
      <c r="AM196" s="197"/>
      <c r="AN196" s="197"/>
      <c r="AO196" s="197"/>
      <c r="AP196" s="197"/>
      <c r="AQ196" s="197"/>
      <c r="AR196" s="197"/>
      <c r="AS196" s="197"/>
      <c r="AT196" s="197"/>
      <c r="AU196" s="197"/>
      <c r="AV196" s="197"/>
      <c r="AW196" s="197"/>
      <c r="AX196" s="197"/>
      <c r="AY196" s="197"/>
      <c r="AZ196" s="197"/>
      <c r="BA196" s="197"/>
      <c r="BB196" s="197"/>
      <c r="BC196" s="197"/>
      <c r="BD196" s="197"/>
      <c r="BE196" s="197"/>
      <c r="BF196" s="197"/>
      <c r="BG196" s="197"/>
      <c r="BH196" s="197"/>
    </row>
    <row r="197" spans="1:60" ht="20.399999999999999" outlineLevel="1" x14ac:dyDescent="0.25">
      <c r="A197" s="218">
        <v>80</v>
      </c>
      <c r="B197" s="219" t="s">
        <v>400</v>
      </c>
      <c r="C197" s="241" t="s">
        <v>401</v>
      </c>
      <c r="D197" s="220" t="s">
        <v>142</v>
      </c>
      <c r="E197" s="221">
        <v>14.68</v>
      </c>
      <c r="F197" s="222"/>
      <c r="G197" s="223">
        <f>ROUND(E197*F197,2)</f>
        <v>0</v>
      </c>
      <c r="H197" s="222"/>
      <c r="I197" s="223">
        <f>ROUND(E197*H197,2)</f>
        <v>0</v>
      </c>
      <c r="J197" s="222"/>
      <c r="K197" s="223">
        <f>ROUND(E197*J197,2)</f>
        <v>0</v>
      </c>
      <c r="L197" s="223">
        <v>15</v>
      </c>
      <c r="M197" s="223">
        <f>G197*(1+L197/100)</f>
        <v>0</v>
      </c>
      <c r="N197" s="223">
        <v>0</v>
      </c>
      <c r="O197" s="223">
        <f>ROUND(E197*N197,2)</f>
        <v>0</v>
      </c>
      <c r="P197" s="223">
        <v>0</v>
      </c>
      <c r="Q197" s="223">
        <f>ROUND(E197*P197,2)</f>
        <v>0</v>
      </c>
      <c r="R197" s="223" t="s">
        <v>351</v>
      </c>
      <c r="S197" s="223" t="s">
        <v>136</v>
      </c>
      <c r="T197" s="224" t="s">
        <v>157</v>
      </c>
      <c r="U197" s="203">
        <v>1.1399999999999999</v>
      </c>
      <c r="V197" s="203">
        <f>ROUND(E197*U197,2)</f>
        <v>16.739999999999998</v>
      </c>
      <c r="W197" s="203"/>
      <c r="X197" s="203" t="s">
        <v>138</v>
      </c>
      <c r="Y197" s="197"/>
      <c r="Z197" s="197"/>
      <c r="AA197" s="197"/>
      <c r="AB197" s="197"/>
      <c r="AC197" s="197"/>
      <c r="AD197" s="197"/>
      <c r="AE197" s="197"/>
      <c r="AF197" s="197"/>
      <c r="AG197" s="197" t="s">
        <v>139</v>
      </c>
      <c r="AH197" s="197"/>
      <c r="AI197" s="197"/>
      <c r="AJ197" s="197"/>
      <c r="AK197" s="197"/>
      <c r="AL197" s="197"/>
      <c r="AM197" s="197"/>
      <c r="AN197" s="197"/>
      <c r="AO197" s="197"/>
      <c r="AP197" s="197"/>
      <c r="AQ197" s="197"/>
      <c r="AR197" s="197"/>
      <c r="AS197" s="197"/>
      <c r="AT197" s="197"/>
      <c r="AU197" s="197"/>
      <c r="AV197" s="197"/>
      <c r="AW197" s="197"/>
      <c r="AX197" s="197"/>
      <c r="AY197" s="197"/>
      <c r="AZ197" s="197"/>
      <c r="BA197" s="197"/>
      <c r="BB197" s="197"/>
      <c r="BC197" s="197"/>
      <c r="BD197" s="197"/>
      <c r="BE197" s="197"/>
      <c r="BF197" s="197"/>
      <c r="BG197" s="197"/>
      <c r="BH197" s="197"/>
    </row>
    <row r="198" spans="1:60" outlineLevel="1" x14ac:dyDescent="0.25">
      <c r="A198" s="200"/>
      <c r="B198" s="201"/>
      <c r="C198" s="242" t="s">
        <v>402</v>
      </c>
      <c r="D198" s="233"/>
      <c r="E198" s="233"/>
      <c r="F198" s="233"/>
      <c r="G198" s="233"/>
      <c r="H198" s="203"/>
      <c r="I198" s="203"/>
      <c r="J198" s="203"/>
      <c r="K198" s="203"/>
      <c r="L198" s="203"/>
      <c r="M198" s="203"/>
      <c r="N198" s="203"/>
      <c r="O198" s="203"/>
      <c r="P198" s="203"/>
      <c r="Q198" s="203"/>
      <c r="R198" s="203"/>
      <c r="S198" s="203"/>
      <c r="T198" s="203"/>
      <c r="U198" s="203"/>
      <c r="V198" s="203"/>
      <c r="W198" s="203"/>
      <c r="X198" s="203"/>
      <c r="Y198" s="197"/>
      <c r="Z198" s="197"/>
      <c r="AA198" s="197"/>
      <c r="AB198" s="197"/>
      <c r="AC198" s="197"/>
      <c r="AD198" s="197"/>
      <c r="AE198" s="197"/>
      <c r="AF198" s="197"/>
      <c r="AG198" s="197" t="s">
        <v>144</v>
      </c>
      <c r="AH198" s="197"/>
      <c r="AI198" s="197"/>
      <c r="AJ198" s="197"/>
      <c r="AK198" s="197"/>
      <c r="AL198" s="197"/>
      <c r="AM198" s="197"/>
      <c r="AN198" s="197"/>
      <c r="AO198" s="197"/>
      <c r="AP198" s="197"/>
      <c r="AQ198" s="197"/>
      <c r="AR198" s="197"/>
      <c r="AS198" s="197"/>
      <c r="AT198" s="197"/>
      <c r="AU198" s="197"/>
      <c r="AV198" s="197"/>
      <c r="AW198" s="197"/>
      <c r="AX198" s="197"/>
      <c r="AY198" s="197"/>
      <c r="AZ198" s="197"/>
      <c r="BA198" s="197"/>
      <c r="BB198" s="197"/>
      <c r="BC198" s="197"/>
      <c r="BD198" s="197"/>
      <c r="BE198" s="197"/>
      <c r="BF198" s="197"/>
      <c r="BG198" s="197"/>
      <c r="BH198" s="197"/>
    </row>
    <row r="199" spans="1:60" outlineLevel="1" x14ac:dyDescent="0.25">
      <c r="A199" s="200"/>
      <c r="B199" s="201"/>
      <c r="C199" s="243" t="s">
        <v>403</v>
      </c>
      <c r="D199" s="209"/>
      <c r="E199" s="210">
        <v>14.68</v>
      </c>
      <c r="F199" s="203"/>
      <c r="G199" s="203"/>
      <c r="H199" s="203"/>
      <c r="I199" s="203"/>
      <c r="J199" s="203"/>
      <c r="K199" s="203"/>
      <c r="L199" s="203"/>
      <c r="M199" s="203"/>
      <c r="N199" s="203"/>
      <c r="O199" s="203"/>
      <c r="P199" s="203"/>
      <c r="Q199" s="203"/>
      <c r="R199" s="203"/>
      <c r="S199" s="203"/>
      <c r="T199" s="203"/>
      <c r="U199" s="203"/>
      <c r="V199" s="203"/>
      <c r="W199" s="203"/>
      <c r="X199" s="203"/>
      <c r="Y199" s="197"/>
      <c r="Z199" s="197"/>
      <c r="AA199" s="197"/>
      <c r="AB199" s="197"/>
      <c r="AC199" s="197"/>
      <c r="AD199" s="197"/>
      <c r="AE199" s="197"/>
      <c r="AF199" s="197"/>
      <c r="AG199" s="197" t="s">
        <v>146</v>
      </c>
      <c r="AH199" s="197">
        <v>5</v>
      </c>
      <c r="AI199" s="197"/>
      <c r="AJ199" s="197"/>
      <c r="AK199" s="197"/>
      <c r="AL199" s="197"/>
      <c r="AM199" s="197"/>
      <c r="AN199" s="197"/>
      <c r="AO199" s="197"/>
      <c r="AP199" s="197"/>
      <c r="AQ199" s="197"/>
      <c r="AR199" s="197"/>
      <c r="AS199" s="197"/>
      <c r="AT199" s="197"/>
      <c r="AU199" s="197"/>
      <c r="AV199" s="197"/>
      <c r="AW199" s="197"/>
      <c r="AX199" s="197"/>
      <c r="AY199" s="197"/>
      <c r="AZ199" s="197"/>
      <c r="BA199" s="197"/>
      <c r="BB199" s="197"/>
      <c r="BC199" s="197"/>
      <c r="BD199" s="197"/>
      <c r="BE199" s="197"/>
      <c r="BF199" s="197"/>
      <c r="BG199" s="197"/>
      <c r="BH199" s="197"/>
    </row>
    <row r="200" spans="1:60" ht="30.6" outlineLevel="1" x14ac:dyDescent="0.25">
      <c r="A200" s="218">
        <v>81</v>
      </c>
      <c r="B200" s="219" t="s">
        <v>404</v>
      </c>
      <c r="C200" s="241" t="s">
        <v>405</v>
      </c>
      <c r="D200" s="220" t="s">
        <v>134</v>
      </c>
      <c r="E200" s="221">
        <v>12.558</v>
      </c>
      <c r="F200" s="222"/>
      <c r="G200" s="223">
        <f>ROUND(E200*F200,2)</f>
        <v>0</v>
      </c>
      <c r="H200" s="222"/>
      <c r="I200" s="223">
        <f>ROUND(E200*H200,2)</f>
        <v>0</v>
      </c>
      <c r="J200" s="222"/>
      <c r="K200" s="223">
        <f>ROUND(E200*J200,2)</f>
        <v>0</v>
      </c>
      <c r="L200" s="223">
        <v>15</v>
      </c>
      <c r="M200" s="223">
        <f>G200*(1+L200/100)</f>
        <v>0</v>
      </c>
      <c r="N200" s="223">
        <v>2E-3</v>
      </c>
      <c r="O200" s="223">
        <f>ROUND(E200*N200,2)</f>
        <v>0.03</v>
      </c>
      <c r="P200" s="223">
        <v>0</v>
      </c>
      <c r="Q200" s="223">
        <f>ROUND(E200*P200,2)</f>
        <v>0</v>
      </c>
      <c r="R200" s="223" t="s">
        <v>213</v>
      </c>
      <c r="S200" s="223" t="s">
        <v>136</v>
      </c>
      <c r="T200" s="224" t="s">
        <v>157</v>
      </c>
      <c r="U200" s="203">
        <v>0</v>
      </c>
      <c r="V200" s="203">
        <f>ROUND(E200*U200,2)</f>
        <v>0</v>
      </c>
      <c r="W200" s="203"/>
      <c r="X200" s="203" t="s">
        <v>214</v>
      </c>
      <c r="Y200" s="197"/>
      <c r="Z200" s="197"/>
      <c r="AA200" s="197"/>
      <c r="AB200" s="197"/>
      <c r="AC200" s="197"/>
      <c r="AD200" s="197"/>
      <c r="AE200" s="197"/>
      <c r="AF200" s="197"/>
      <c r="AG200" s="197" t="s">
        <v>215</v>
      </c>
      <c r="AH200" s="197"/>
      <c r="AI200" s="197"/>
      <c r="AJ200" s="197"/>
      <c r="AK200" s="197"/>
      <c r="AL200" s="197"/>
      <c r="AM200" s="197"/>
      <c r="AN200" s="197"/>
      <c r="AO200" s="197"/>
      <c r="AP200" s="197"/>
      <c r="AQ200" s="197"/>
      <c r="AR200" s="197"/>
      <c r="AS200" s="197"/>
      <c r="AT200" s="197"/>
      <c r="AU200" s="197"/>
      <c r="AV200" s="197"/>
      <c r="AW200" s="197"/>
      <c r="AX200" s="197"/>
      <c r="AY200" s="197"/>
      <c r="AZ200" s="197"/>
      <c r="BA200" s="197"/>
      <c r="BB200" s="197"/>
      <c r="BC200" s="197"/>
      <c r="BD200" s="197"/>
      <c r="BE200" s="197"/>
      <c r="BF200" s="197"/>
      <c r="BG200" s="197"/>
      <c r="BH200" s="197"/>
    </row>
    <row r="201" spans="1:60" outlineLevel="1" x14ac:dyDescent="0.25">
      <c r="A201" s="200"/>
      <c r="B201" s="201"/>
      <c r="C201" s="243" t="s">
        <v>406</v>
      </c>
      <c r="D201" s="209"/>
      <c r="E201" s="210">
        <v>10.276</v>
      </c>
      <c r="F201" s="203"/>
      <c r="G201" s="203"/>
      <c r="H201" s="203"/>
      <c r="I201" s="203"/>
      <c r="J201" s="203"/>
      <c r="K201" s="203"/>
      <c r="L201" s="203"/>
      <c r="M201" s="203"/>
      <c r="N201" s="203"/>
      <c r="O201" s="203"/>
      <c r="P201" s="203"/>
      <c r="Q201" s="203"/>
      <c r="R201" s="203"/>
      <c r="S201" s="203"/>
      <c r="T201" s="203"/>
      <c r="U201" s="203"/>
      <c r="V201" s="203"/>
      <c r="W201" s="203"/>
      <c r="X201" s="203"/>
      <c r="Y201" s="197"/>
      <c r="Z201" s="197"/>
      <c r="AA201" s="197"/>
      <c r="AB201" s="197"/>
      <c r="AC201" s="197"/>
      <c r="AD201" s="197"/>
      <c r="AE201" s="197"/>
      <c r="AF201" s="197"/>
      <c r="AG201" s="197" t="s">
        <v>146</v>
      </c>
      <c r="AH201" s="197">
        <v>5</v>
      </c>
      <c r="AI201" s="197"/>
      <c r="AJ201" s="197"/>
      <c r="AK201" s="197"/>
      <c r="AL201" s="197"/>
      <c r="AM201" s="197"/>
      <c r="AN201" s="197"/>
      <c r="AO201" s="197"/>
      <c r="AP201" s="197"/>
      <c r="AQ201" s="197"/>
      <c r="AR201" s="197"/>
      <c r="AS201" s="197"/>
      <c r="AT201" s="197"/>
      <c r="AU201" s="197"/>
      <c r="AV201" s="197"/>
      <c r="AW201" s="197"/>
      <c r="AX201" s="197"/>
      <c r="AY201" s="197"/>
      <c r="AZ201" s="197"/>
      <c r="BA201" s="197"/>
      <c r="BB201" s="197"/>
      <c r="BC201" s="197"/>
      <c r="BD201" s="197"/>
      <c r="BE201" s="197"/>
      <c r="BF201" s="197"/>
      <c r="BG201" s="197"/>
      <c r="BH201" s="197"/>
    </row>
    <row r="202" spans="1:60" outlineLevel="1" x14ac:dyDescent="0.25">
      <c r="A202" s="200"/>
      <c r="B202" s="201"/>
      <c r="C202" s="243" t="s">
        <v>407</v>
      </c>
      <c r="D202" s="209"/>
      <c r="E202" s="210">
        <v>2.282</v>
      </c>
      <c r="F202" s="203"/>
      <c r="G202" s="203"/>
      <c r="H202" s="203"/>
      <c r="I202" s="203"/>
      <c r="J202" s="203"/>
      <c r="K202" s="203"/>
      <c r="L202" s="203"/>
      <c r="M202" s="203"/>
      <c r="N202" s="203"/>
      <c r="O202" s="203"/>
      <c r="P202" s="203"/>
      <c r="Q202" s="203"/>
      <c r="R202" s="203"/>
      <c r="S202" s="203"/>
      <c r="T202" s="203"/>
      <c r="U202" s="203"/>
      <c r="V202" s="203"/>
      <c r="W202" s="203"/>
      <c r="X202" s="203"/>
      <c r="Y202" s="197"/>
      <c r="Z202" s="197"/>
      <c r="AA202" s="197"/>
      <c r="AB202" s="197"/>
      <c r="AC202" s="197"/>
      <c r="AD202" s="197"/>
      <c r="AE202" s="197"/>
      <c r="AF202" s="197"/>
      <c r="AG202" s="197" t="s">
        <v>146</v>
      </c>
      <c r="AH202" s="197">
        <v>5</v>
      </c>
      <c r="AI202" s="197"/>
      <c r="AJ202" s="197"/>
      <c r="AK202" s="197"/>
      <c r="AL202" s="197"/>
      <c r="AM202" s="197"/>
      <c r="AN202" s="197"/>
      <c r="AO202" s="197"/>
      <c r="AP202" s="197"/>
      <c r="AQ202" s="197"/>
      <c r="AR202" s="197"/>
      <c r="AS202" s="197"/>
      <c r="AT202" s="197"/>
      <c r="AU202" s="197"/>
      <c r="AV202" s="197"/>
      <c r="AW202" s="197"/>
      <c r="AX202" s="197"/>
      <c r="AY202" s="197"/>
      <c r="AZ202" s="197"/>
      <c r="BA202" s="197"/>
      <c r="BB202" s="197"/>
      <c r="BC202" s="197"/>
      <c r="BD202" s="197"/>
      <c r="BE202" s="197"/>
      <c r="BF202" s="197"/>
      <c r="BG202" s="197"/>
      <c r="BH202" s="197"/>
    </row>
    <row r="203" spans="1:60" ht="20.399999999999999" outlineLevel="1" x14ac:dyDescent="0.25">
      <c r="A203" s="218">
        <v>82</v>
      </c>
      <c r="B203" s="219" t="s">
        <v>408</v>
      </c>
      <c r="C203" s="241" t="s">
        <v>409</v>
      </c>
      <c r="D203" s="220" t="s">
        <v>410</v>
      </c>
      <c r="E203" s="221">
        <v>448.5</v>
      </c>
      <c r="F203" s="222"/>
      <c r="G203" s="223">
        <f>ROUND(E203*F203,2)</f>
        <v>0</v>
      </c>
      <c r="H203" s="222"/>
      <c r="I203" s="223">
        <f>ROUND(E203*H203,2)</f>
        <v>0</v>
      </c>
      <c r="J203" s="222"/>
      <c r="K203" s="223">
        <f>ROUND(E203*J203,2)</f>
        <v>0</v>
      </c>
      <c r="L203" s="223">
        <v>15</v>
      </c>
      <c r="M203" s="223">
        <f>G203*(1+L203/100)</f>
        <v>0</v>
      </c>
      <c r="N203" s="223">
        <v>1E-3</v>
      </c>
      <c r="O203" s="223">
        <f>ROUND(E203*N203,2)</f>
        <v>0.45</v>
      </c>
      <c r="P203" s="223">
        <v>0</v>
      </c>
      <c r="Q203" s="223">
        <f>ROUND(E203*P203,2)</f>
        <v>0</v>
      </c>
      <c r="R203" s="223" t="s">
        <v>213</v>
      </c>
      <c r="S203" s="223" t="s">
        <v>136</v>
      </c>
      <c r="T203" s="224" t="s">
        <v>157</v>
      </c>
      <c r="U203" s="203">
        <v>0</v>
      </c>
      <c r="V203" s="203">
        <f>ROUND(E203*U203,2)</f>
        <v>0</v>
      </c>
      <c r="W203" s="203"/>
      <c r="X203" s="203" t="s">
        <v>214</v>
      </c>
      <c r="Y203" s="197"/>
      <c r="Z203" s="197"/>
      <c r="AA203" s="197"/>
      <c r="AB203" s="197"/>
      <c r="AC203" s="197"/>
      <c r="AD203" s="197"/>
      <c r="AE203" s="197"/>
      <c r="AF203" s="197"/>
      <c r="AG203" s="197" t="s">
        <v>215</v>
      </c>
      <c r="AH203" s="197"/>
      <c r="AI203" s="197"/>
      <c r="AJ203" s="197"/>
      <c r="AK203" s="197"/>
      <c r="AL203" s="197"/>
      <c r="AM203" s="197"/>
      <c r="AN203" s="197"/>
      <c r="AO203" s="197"/>
      <c r="AP203" s="197"/>
      <c r="AQ203" s="197"/>
      <c r="AR203" s="197"/>
      <c r="AS203" s="197"/>
      <c r="AT203" s="197"/>
      <c r="AU203" s="197"/>
      <c r="AV203" s="197"/>
      <c r="AW203" s="197"/>
      <c r="AX203" s="197"/>
      <c r="AY203" s="197"/>
      <c r="AZ203" s="197"/>
      <c r="BA203" s="197"/>
      <c r="BB203" s="197"/>
      <c r="BC203" s="197"/>
      <c r="BD203" s="197"/>
      <c r="BE203" s="197"/>
      <c r="BF203" s="197"/>
      <c r="BG203" s="197"/>
      <c r="BH203" s="197"/>
    </row>
    <row r="204" spans="1:60" outlineLevel="1" x14ac:dyDescent="0.25">
      <c r="A204" s="200"/>
      <c r="B204" s="201"/>
      <c r="C204" s="243" t="s">
        <v>411</v>
      </c>
      <c r="D204" s="209"/>
      <c r="E204" s="210">
        <v>367</v>
      </c>
      <c r="F204" s="203"/>
      <c r="G204" s="203"/>
      <c r="H204" s="203"/>
      <c r="I204" s="203"/>
      <c r="J204" s="203"/>
      <c r="K204" s="203"/>
      <c r="L204" s="203"/>
      <c r="M204" s="203"/>
      <c r="N204" s="203"/>
      <c r="O204" s="203"/>
      <c r="P204" s="203"/>
      <c r="Q204" s="203"/>
      <c r="R204" s="203"/>
      <c r="S204" s="203"/>
      <c r="T204" s="203"/>
      <c r="U204" s="203"/>
      <c r="V204" s="203"/>
      <c r="W204" s="203"/>
      <c r="X204" s="203"/>
      <c r="Y204" s="197"/>
      <c r="Z204" s="197"/>
      <c r="AA204" s="197"/>
      <c r="AB204" s="197"/>
      <c r="AC204" s="197"/>
      <c r="AD204" s="197"/>
      <c r="AE204" s="197"/>
      <c r="AF204" s="197"/>
      <c r="AG204" s="197" t="s">
        <v>146</v>
      </c>
      <c r="AH204" s="197">
        <v>5</v>
      </c>
      <c r="AI204" s="197"/>
      <c r="AJ204" s="197"/>
      <c r="AK204" s="197"/>
      <c r="AL204" s="197"/>
      <c r="AM204" s="197"/>
      <c r="AN204" s="197"/>
      <c r="AO204" s="197"/>
      <c r="AP204" s="197"/>
      <c r="AQ204" s="197"/>
      <c r="AR204" s="197"/>
      <c r="AS204" s="197"/>
      <c r="AT204" s="197"/>
      <c r="AU204" s="197"/>
      <c r="AV204" s="197"/>
      <c r="AW204" s="197"/>
      <c r="AX204" s="197"/>
      <c r="AY204" s="197"/>
      <c r="AZ204" s="197"/>
      <c r="BA204" s="197"/>
      <c r="BB204" s="197"/>
      <c r="BC204" s="197"/>
      <c r="BD204" s="197"/>
      <c r="BE204" s="197"/>
      <c r="BF204" s="197"/>
      <c r="BG204" s="197"/>
      <c r="BH204" s="197"/>
    </row>
    <row r="205" spans="1:60" outlineLevel="1" x14ac:dyDescent="0.25">
      <c r="A205" s="200"/>
      <c r="B205" s="201"/>
      <c r="C205" s="243" t="s">
        <v>412</v>
      </c>
      <c r="D205" s="209"/>
      <c r="E205" s="210">
        <v>81.5</v>
      </c>
      <c r="F205" s="203"/>
      <c r="G205" s="203"/>
      <c r="H205" s="203"/>
      <c r="I205" s="203"/>
      <c r="J205" s="203"/>
      <c r="K205" s="203"/>
      <c r="L205" s="203"/>
      <c r="M205" s="203"/>
      <c r="N205" s="203"/>
      <c r="O205" s="203"/>
      <c r="P205" s="203"/>
      <c r="Q205" s="203"/>
      <c r="R205" s="203"/>
      <c r="S205" s="203"/>
      <c r="T205" s="203"/>
      <c r="U205" s="203"/>
      <c r="V205" s="203"/>
      <c r="W205" s="203"/>
      <c r="X205" s="203"/>
      <c r="Y205" s="197"/>
      <c r="Z205" s="197"/>
      <c r="AA205" s="197"/>
      <c r="AB205" s="197"/>
      <c r="AC205" s="197"/>
      <c r="AD205" s="197"/>
      <c r="AE205" s="197"/>
      <c r="AF205" s="197"/>
      <c r="AG205" s="197" t="s">
        <v>146</v>
      </c>
      <c r="AH205" s="197">
        <v>5</v>
      </c>
      <c r="AI205" s="197"/>
      <c r="AJ205" s="197"/>
      <c r="AK205" s="197"/>
      <c r="AL205" s="197"/>
      <c r="AM205" s="197"/>
      <c r="AN205" s="197"/>
      <c r="AO205" s="197"/>
      <c r="AP205" s="197"/>
      <c r="AQ205" s="197"/>
      <c r="AR205" s="197"/>
      <c r="AS205" s="197"/>
      <c r="AT205" s="197"/>
      <c r="AU205" s="197"/>
      <c r="AV205" s="197"/>
      <c r="AW205" s="197"/>
      <c r="AX205" s="197"/>
      <c r="AY205" s="197"/>
      <c r="AZ205" s="197"/>
      <c r="BA205" s="197"/>
      <c r="BB205" s="197"/>
      <c r="BC205" s="197"/>
      <c r="BD205" s="197"/>
      <c r="BE205" s="197"/>
      <c r="BF205" s="197"/>
      <c r="BG205" s="197"/>
      <c r="BH205" s="197"/>
    </row>
    <row r="206" spans="1:60" outlineLevel="1" x14ac:dyDescent="0.25">
      <c r="A206" s="218">
        <v>83</v>
      </c>
      <c r="B206" s="219" t="s">
        <v>413</v>
      </c>
      <c r="C206" s="241" t="s">
        <v>414</v>
      </c>
      <c r="D206" s="220" t="s">
        <v>142</v>
      </c>
      <c r="E206" s="221">
        <v>16.882000000000001</v>
      </c>
      <c r="F206" s="222"/>
      <c r="G206" s="223">
        <f>ROUND(E206*F206,2)</f>
        <v>0</v>
      </c>
      <c r="H206" s="222"/>
      <c r="I206" s="223">
        <f>ROUND(E206*H206,2)</f>
        <v>0</v>
      </c>
      <c r="J206" s="222"/>
      <c r="K206" s="223">
        <f>ROUND(E206*J206,2)</f>
        <v>0</v>
      </c>
      <c r="L206" s="223">
        <v>15</v>
      </c>
      <c r="M206" s="223">
        <f>G206*(1+L206/100)</f>
        <v>0</v>
      </c>
      <c r="N206" s="223">
        <v>1.0500000000000001E-2</v>
      </c>
      <c r="O206" s="223">
        <f>ROUND(E206*N206,2)</f>
        <v>0.18</v>
      </c>
      <c r="P206" s="223">
        <v>0</v>
      </c>
      <c r="Q206" s="223">
        <f>ROUND(E206*P206,2)</f>
        <v>0</v>
      </c>
      <c r="R206" s="223" t="s">
        <v>213</v>
      </c>
      <c r="S206" s="223" t="s">
        <v>136</v>
      </c>
      <c r="T206" s="224" t="s">
        <v>157</v>
      </c>
      <c r="U206" s="203">
        <v>0</v>
      </c>
      <c r="V206" s="203">
        <f>ROUND(E206*U206,2)</f>
        <v>0</v>
      </c>
      <c r="W206" s="203"/>
      <c r="X206" s="203" t="s">
        <v>214</v>
      </c>
      <c r="Y206" s="197"/>
      <c r="Z206" s="197"/>
      <c r="AA206" s="197"/>
      <c r="AB206" s="197"/>
      <c r="AC206" s="197"/>
      <c r="AD206" s="197"/>
      <c r="AE206" s="197"/>
      <c r="AF206" s="197"/>
      <c r="AG206" s="197" t="s">
        <v>215</v>
      </c>
      <c r="AH206" s="197"/>
      <c r="AI206" s="197"/>
      <c r="AJ206" s="197"/>
      <c r="AK206" s="197"/>
      <c r="AL206" s="197"/>
      <c r="AM206" s="197"/>
      <c r="AN206" s="197"/>
      <c r="AO206" s="197"/>
      <c r="AP206" s="197"/>
      <c r="AQ206" s="197"/>
      <c r="AR206" s="197"/>
      <c r="AS206" s="197"/>
      <c r="AT206" s="197"/>
      <c r="AU206" s="197"/>
      <c r="AV206" s="197"/>
      <c r="AW206" s="197"/>
      <c r="AX206" s="197"/>
      <c r="AY206" s="197"/>
      <c r="AZ206" s="197"/>
      <c r="BA206" s="197"/>
      <c r="BB206" s="197"/>
      <c r="BC206" s="197"/>
      <c r="BD206" s="197"/>
      <c r="BE206" s="197"/>
      <c r="BF206" s="197"/>
      <c r="BG206" s="197"/>
      <c r="BH206" s="197"/>
    </row>
    <row r="207" spans="1:60" outlineLevel="1" x14ac:dyDescent="0.25">
      <c r="A207" s="200"/>
      <c r="B207" s="201"/>
      <c r="C207" s="243" t="s">
        <v>415</v>
      </c>
      <c r="D207" s="209"/>
      <c r="E207" s="210">
        <v>16.882000000000001</v>
      </c>
      <c r="F207" s="203"/>
      <c r="G207" s="203"/>
      <c r="H207" s="203"/>
      <c r="I207" s="203"/>
      <c r="J207" s="203"/>
      <c r="K207" s="203"/>
      <c r="L207" s="203"/>
      <c r="M207" s="203"/>
      <c r="N207" s="203"/>
      <c r="O207" s="203"/>
      <c r="P207" s="203"/>
      <c r="Q207" s="203"/>
      <c r="R207" s="203"/>
      <c r="S207" s="203"/>
      <c r="T207" s="203"/>
      <c r="U207" s="203"/>
      <c r="V207" s="203"/>
      <c r="W207" s="203"/>
      <c r="X207" s="203"/>
      <c r="Y207" s="197"/>
      <c r="Z207" s="197"/>
      <c r="AA207" s="197"/>
      <c r="AB207" s="197"/>
      <c r="AC207" s="197"/>
      <c r="AD207" s="197"/>
      <c r="AE207" s="197"/>
      <c r="AF207" s="197"/>
      <c r="AG207" s="197" t="s">
        <v>146</v>
      </c>
      <c r="AH207" s="197">
        <v>5</v>
      </c>
      <c r="AI207" s="197"/>
      <c r="AJ207" s="197"/>
      <c r="AK207" s="197"/>
      <c r="AL207" s="197"/>
      <c r="AM207" s="197"/>
      <c r="AN207" s="197"/>
      <c r="AO207" s="197"/>
      <c r="AP207" s="197"/>
      <c r="AQ207" s="197"/>
      <c r="AR207" s="197"/>
      <c r="AS207" s="197"/>
      <c r="AT207" s="197"/>
      <c r="AU207" s="197"/>
      <c r="AV207" s="197"/>
      <c r="AW207" s="197"/>
      <c r="AX207" s="197"/>
      <c r="AY207" s="197"/>
      <c r="AZ207" s="197"/>
      <c r="BA207" s="197"/>
      <c r="BB207" s="197"/>
      <c r="BC207" s="197"/>
      <c r="BD207" s="197"/>
      <c r="BE207" s="197"/>
      <c r="BF207" s="197"/>
      <c r="BG207" s="197"/>
      <c r="BH207" s="197"/>
    </row>
    <row r="208" spans="1:60" outlineLevel="1" x14ac:dyDescent="0.25">
      <c r="A208" s="200">
        <v>84</v>
      </c>
      <c r="B208" s="201" t="s">
        <v>416</v>
      </c>
      <c r="C208" s="245" t="s">
        <v>417</v>
      </c>
      <c r="D208" s="202" t="s">
        <v>0</v>
      </c>
      <c r="E208" s="235"/>
      <c r="F208" s="208"/>
      <c r="G208" s="203">
        <f>ROUND(E208*F208,2)</f>
        <v>0</v>
      </c>
      <c r="H208" s="208"/>
      <c r="I208" s="203">
        <f>ROUND(E208*H208,2)</f>
        <v>0</v>
      </c>
      <c r="J208" s="208"/>
      <c r="K208" s="203">
        <f>ROUND(E208*J208,2)</f>
        <v>0</v>
      </c>
      <c r="L208" s="203">
        <v>15</v>
      </c>
      <c r="M208" s="203">
        <f>G208*(1+L208/100)</f>
        <v>0</v>
      </c>
      <c r="N208" s="203">
        <v>0</v>
      </c>
      <c r="O208" s="203">
        <f>ROUND(E208*N208,2)</f>
        <v>0</v>
      </c>
      <c r="P208" s="203">
        <v>0</v>
      </c>
      <c r="Q208" s="203">
        <f>ROUND(E208*P208,2)</f>
        <v>0</v>
      </c>
      <c r="R208" s="203" t="s">
        <v>351</v>
      </c>
      <c r="S208" s="203" t="s">
        <v>136</v>
      </c>
      <c r="T208" s="203" t="s">
        <v>157</v>
      </c>
      <c r="U208" s="203">
        <v>0</v>
      </c>
      <c r="V208" s="203">
        <f>ROUND(E208*U208,2)</f>
        <v>0</v>
      </c>
      <c r="W208" s="203"/>
      <c r="X208" s="203" t="s">
        <v>234</v>
      </c>
      <c r="Y208" s="197"/>
      <c r="Z208" s="197"/>
      <c r="AA208" s="197"/>
      <c r="AB208" s="197"/>
      <c r="AC208" s="197"/>
      <c r="AD208" s="197"/>
      <c r="AE208" s="197"/>
      <c r="AF208" s="197"/>
      <c r="AG208" s="197" t="s">
        <v>235</v>
      </c>
      <c r="AH208" s="197"/>
      <c r="AI208" s="197"/>
      <c r="AJ208" s="197"/>
      <c r="AK208" s="197"/>
      <c r="AL208" s="197"/>
      <c r="AM208" s="197"/>
      <c r="AN208" s="197"/>
      <c r="AO208" s="197"/>
      <c r="AP208" s="197"/>
      <c r="AQ208" s="197"/>
      <c r="AR208" s="197"/>
      <c r="AS208" s="197"/>
      <c r="AT208" s="197"/>
      <c r="AU208" s="197"/>
      <c r="AV208" s="197"/>
      <c r="AW208" s="197"/>
      <c r="AX208" s="197"/>
      <c r="AY208" s="197"/>
      <c r="AZ208" s="197"/>
      <c r="BA208" s="197"/>
      <c r="BB208" s="197"/>
      <c r="BC208" s="197"/>
      <c r="BD208" s="197"/>
      <c r="BE208" s="197"/>
      <c r="BF208" s="197"/>
      <c r="BG208" s="197"/>
      <c r="BH208" s="197"/>
    </row>
    <row r="209" spans="1:60" x14ac:dyDescent="0.25">
      <c r="A209" s="212" t="s">
        <v>130</v>
      </c>
      <c r="B209" s="213" t="s">
        <v>93</v>
      </c>
      <c r="C209" s="239" t="s">
        <v>94</v>
      </c>
      <c r="D209" s="214"/>
      <c r="E209" s="215"/>
      <c r="F209" s="216"/>
      <c r="G209" s="216">
        <f>SUMIF(AG210:AG218,"&lt;&gt;NOR",G210:G218)</f>
        <v>0</v>
      </c>
      <c r="H209" s="216"/>
      <c r="I209" s="216">
        <f>SUM(I210:I218)</f>
        <v>0</v>
      </c>
      <c r="J209" s="216"/>
      <c r="K209" s="216">
        <f>SUM(K210:K218)</f>
        <v>0</v>
      </c>
      <c r="L209" s="216"/>
      <c r="M209" s="216">
        <f>SUM(M210:M218)</f>
        <v>0</v>
      </c>
      <c r="N209" s="216"/>
      <c r="O209" s="216">
        <f>SUM(O210:O218)</f>
        <v>0</v>
      </c>
      <c r="P209" s="216"/>
      <c r="Q209" s="216">
        <f>SUM(Q210:Q218)</f>
        <v>0</v>
      </c>
      <c r="R209" s="216"/>
      <c r="S209" s="216"/>
      <c r="T209" s="217"/>
      <c r="U209" s="211"/>
      <c r="V209" s="211">
        <f>SUM(V210:V218)</f>
        <v>16.61</v>
      </c>
      <c r="W209" s="211"/>
      <c r="X209" s="211"/>
      <c r="AG209" t="s">
        <v>131</v>
      </c>
    </row>
    <row r="210" spans="1:60" outlineLevel="1" x14ac:dyDescent="0.25">
      <c r="A210" s="218">
        <v>85</v>
      </c>
      <c r="B210" s="219" t="s">
        <v>418</v>
      </c>
      <c r="C210" s="241" t="s">
        <v>419</v>
      </c>
      <c r="D210" s="220" t="s">
        <v>142</v>
      </c>
      <c r="E210" s="221">
        <v>5.0759999999999996</v>
      </c>
      <c r="F210" s="222"/>
      <c r="G210" s="223">
        <f>ROUND(E210*F210,2)</f>
        <v>0</v>
      </c>
      <c r="H210" s="222"/>
      <c r="I210" s="223">
        <f>ROUND(E210*H210,2)</f>
        <v>0</v>
      </c>
      <c r="J210" s="222"/>
      <c r="K210" s="223">
        <f>ROUND(E210*J210,2)</f>
        <v>0</v>
      </c>
      <c r="L210" s="223">
        <v>15</v>
      </c>
      <c r="M210" s="223">
        <f>G210*(1+L210/100)</f>
        <v>0</v>
      </c>
      <c r="N210" s="223">
        <v>3.1E-4</v>
      </c>
      <c r="O210" s="223">
        <f>ROUND(E210*N210,2)</f>
        <v>0</v>
      </c>
      <c r="P210" s="223">
        <v>0</v>
      </c>
      <c r="Q210" s="223">
        <f>ROUND(E210*P210,2)</f>
        <v>0</v>
      </c>
      <c r="R210" s="223" t="s">
        <v>420</v>
      </c>
      <c r="S210" s="223" t="s">
        <v>136</v>
      </c>
      <c r="T210" s="224" t="s">
        <v>157</v>
      </c>
      <c r="U210" s="203">
        <v>0.40300000000000002</v>
      </c>
      <c r="V210" s="203">
        <f>ROUND(E210*U210,2)</f>
        <v>2.0499999999999998</v>
      </c>
      <c r="W210" s="203"/>
      <c r="X210" s="203" t="s">
        <v>138</v>
      </c>
      <c r="Y210" s="197"/>
      <c r="Z210" s="197"/>
      <c r="AA210" s="197"/>
      <c r="AB210" s="197"/>
      <c r="AC210" s="197"/>
      <c r="AD210" s="197"/>
      <c r="AE210" s="197"/>
      <c r="AF210" s="197"/>
      <c r="AG210" s="197" t="s">
        <v>139</v>
      </c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  <c r="AR210" s="197"/>
      <c r="AS210" s="197"/>
      <c r="AT210" s="197"/>
      <c r="AU210" s="197"/>
      <c r="AV210" s="197"/>
      <c r="AW210" s="197"/>
      <c r="AX210" s="197"/>
      <c r="AY210" s="197"/>
      <c r="AZ210" s="197"/>
      <c r="BA210" s="197"/>
      <c r="BB210" s="197"/>
      <c r="BC210" s="197"/>
      <c r="BD210" s="197"/>
      <c r="BE210" s="197"/>
      <c r="BF210" s="197"/>
      <c r="BG210" s="197"/>
      <c r="BH210" s="197"/>
    </row>
    <row r="211" spans="1:60" outlineLevel="1" x14ac:dyDescent="0.25">
      <c r="A211" s="200"/>
      <c r="B211" s="201"/>
      <c r="C211" s="247" t="s">
        <v>421</v>
      </c>
      <c r="D211" s="237"/>
      <c r="E211" s="237"/>
      <c r="F211" s="237"/>
      <c r="G211" s="237"/>
      <c r="H211" s="203"/>
      <c r="I211" s="203"/>
      <c r="J211" s="203"/>
      <c r="K211" s="203"/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197"/>
      <c r="Z211" s="197"/>
      <c r="AA211" s="197"/>
      <c r="AB211" s="197"/>
      <c r="AC211" s="197"/>
      <c r="AD211" s="197"/>
      <c r="AE211" s="197"/>
      <c r="AF211" s="197"/>
      <c r="AG211" s="197" t="s">
        <v>246</v>
      </c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  <c r="AR211" s="197"/>
      <c r="AS211" s="197"/>
      <c r="AT211" s="197"/>
      <c r="AU211" s="197"/>
      <c r="AV211" s="197"/>
      <c r="AW211" s="197"/>
      <c r="AX211" s="197"/>
      <c r="AY211" s="197"/>
      <c r="AZ211" s="197"/>
      <c r="BA211" s="197"/>
      <c r="BB211" s="197"/>
      <c r="BC211" s="197"/>
      <c r="BD211" s="197"/>
      <c r="BE211" s="197"/>
      <c r="BF211" s="197"/>
      <c r="BG211" s="197"/>
      <c r="BH211" s="197"/>
    </row>
    <row r="212" spans="1:60" outlineLevel="1" x14ac:dyDescent="0.25">
      <c r="A212" s="200"/>
      <c r="B212" s="201"/>
      <c r="C212" s="243" t="s">
        <v>422</v>
      </c>
      <c r="D212" s="209"/>
      <c r="E212" s="210">
        <v>5.0759999999999996</v>
      </c>
      <c r="F212" s="203"/>
      <c r="G212" s="203"/>
      <c r="H212" s="203"/>
      <c r="I212" s="203"/>
      <c r="J212" s="203"/>
      <c r="K212" s="203"/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197"/>
      <c r="Z212" s="197"/>
      <c r="AA212" s="197"/>
      <c r="AB212" s="197"/>
      <c r="AC212" s="197"/>
      <c r="AD212" s="197"/>
      <c r="AE212" s="197"/>
      <c r="AF212" s="197"/>
      <c r="AG212" s="197" t="s">
        <v>146</v>
      </c>
      <c r="AH212" s="197">
        <v>0</v>
      </c>
      <c r="AI212" s="197"/>
      <c r="AJ212" s="197"/>
      <c r="AK212" s="197"/>
      <c r="AL212" s="197"/>
      <c r="AM212" s="197"/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</row>
    <row r="213" spans="1:60" ht="20.399999999999999" outlineLevel="1" x14ac:dyDescent="0.25">
      <c r="A213" s="218">
        <v>86</v>
      </c>
      <c r="B213" s="219" t="s">
        <v>423</v>
      </c>
      <c r="C213" s="241" t="s">
        <v>424</v>
      </c>
      <c r="D213" s="220" t="s">
        <v>142</v>
      </c>
      <c r="E213" s="221">
        <v>4.2</v>
      </c>
      <c r="F213" s="222"/>
      <c r="G213" s="223">
        <f>ROUND(E213*F213,2)</f>
        <v>0</v>
      </c>
      <c r="H213" s="222"/>
      <c r="I213" s="223">
        <f>ROUND(E213*H213,2)</f>
        <v>0</v>
      </c>
      <c r="J213" s="222"/>
      <c r="K213" s="223">
        <f>ROUND(E213*J213,2)</f>
        <v>0</v>
      </c>
      <c r="L213" s="223">
        <v>15</v>
      </c>
      <c r="M213" s="223">
        <f>G213*(1+L213/100)</f>
        <v>0</v>
      </c>
      <c r="N213" s="223">
        <v>2.4000000000000001E-4</v>
      </c>
      <c r="O213" s="223">
        <f>ROUND(E213*N213,2)</f>
        <v>0</v>
      </c>
      <c r="P213" s="223">
        <v>0</v>
      </c>
      <c r="Q213" s="223">
        <f>ROUND(E213*P213,2)</f>
        <v>0</v>
      </c>
      <c r="R213" s="223" t="s">
        <v>420</v>
      </c>
      <c r="S213" s="223" t="s">
        <v>136</v>
      </c>
      <c r="T213" s="224" t="s">
        <v>157</v>
      </c>
      <c r="U213" s="203">
        <v>0.17</v>
      </c>
      <c r="V213" s="203">
        <f>ROUND(E213*U213,2)</f>
        <v>0.71</v>
      </c>
      <c r="W213" s="203"/>
      <c r="X213" s="203" t="s">
        <v>138</v>
      </c>
      <c r="Y213" s="197"/>
      <c r="Z213" s="197"/>
      <c r="AA213" s="197"/>
      <c r="AB213" s="197"/>
      <c r="AC213" s="197"/>
      <c r="AD213" s="197"/>
      <c r="AE213" s="197"/>
      <c r="AF213" s="197"/>
      <c r="AG213" s="197" t="s">
        <v>139</v>
      </c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</row>
    <row r="214" spans="1:60" outlineLevel="1" x14ac:dyDescent="0.25">
      <c r="A214" s="200"/>
      <c r="B214" s="201"/>
      <c r="C214" s="243" t="s">
        <v>425</v>
      </c>
      <c r="D214" s="209"/>
      <c r="E214" s="210">
        <v>4.2</v>
      </c>
      <c r="F214" s="203"/>
      <c r="G214" s="203"/>
      <c r="H214" s="203"/>
      <c r="I214" s="203"/>
      <c r="J214" s="203"/>
      <c r="K214" s="203"/>
      <c r="L214" s="203"/>
      <c r="M214" s="203"/>
      <c r="N214" s="203"/>
      <c r="O214" s="203"/>
      <c r="P214" s="203"/>
      <c r="Q214" s="203"/>
      <c r="R214" s="203"/>
      <c r="S214" s="203"/>
      <c r="T214" s="203"/>
      <c r="U214" s="203"/>
      <c r="V214" s="203"/>
      <c r="W214" s="203"/>
      <c r="X214" s="203"/>
      <c r="Y214" s="197"/>
      <c r="Z214" s="197"/>
      <c r="AA214" s="197"/>
      <c r="AB214" s="197"/>
      <c r="AC214" s="197"/>
      <c r="AD214" s="197"/>
      <c r="AE214" s="197"/>
      <c r="AF214" s="197"/>
      <c r="AG214" s="197" t="s">
        <v>146</v>
      </c>
      <c r="AH214" s="197">
        <v>0</v>
      </c>
      <c r="AI214" s="197"/>
      <c r="AJ214" s="197"/>
      <c r="AK214" s="197"/>
      <c r="AL214" s="197"/>
      <c r="AM214" s="197"/>
      <c r="AN214" s="197"/>
      <c r="AO214" s="197"/>
      <c r="AP214" s="197"/>
      <c r="AQ214" s="197"/>
      <c r="AR214" s="197"/>
      <c r="AS214" s="197"/>
      <c r="AT214" s="197"/>
      <c r="AU214" s="197"/>
      <c r="AV214" s="197"/>
      <c r="AW214" s="197"/>
      <c r="AX214" s="197"/>
      <c r="AY214" s="197"/>
      <c r="AZ214" s="197"/>
      <c r="BA214" s="197"/>
      <c r="BB214" s="197"/>
      <c r="BC214" s="197"/>
      <c r="BD214" s="197"/>
      <c r="BE214" s="197"/>
      <c r="BF214" s="197"/>
      <c r="BG214" s="197"/>
      <c r="BH214" s="197"/>
    </row>
    <row r="215" spans="1:60" outlineLevel="1" x14ac:dyDescent="0.25">
      <c r="A215" s="218">
        <v>87</v>
      </c>
      <c r="B215" s="219" t="s">
        <v>426</v>
      </c>
      <c r="C215" s="241" t="s">
        <v>427</v>
      </c>
      <c r="D215" s="220" t="s">
        <v>142</v>
      </c>
      <c r="E215" s="221">
        <v>43.25</v>
      </c>
      <c r="F215" s="222"/>
      <c r="G215" s="223">
        <f>ROUND(E215*F215,2)</f>
        <v>0</v>
      </c>
      <c r="H215" s="222"/>
      <c r="I215" s="223">
        <f>ROUND(E215*H215,2)</f>
        <v>0</v>
      </c>
      <c r="J215" s="222"/>
      <c r="K215" s="223">
        <f>ROUND(E215*J215,2)</f>
        <v>0</v>
      </c>
      <c r="L215" s="223">
        <v>15</v>
      </c>
      <c r="M215" s="223">
        <f>G215*(1+L215/100)</f>
        <v>0</v>
      </c>
      <c r="N215" s="223">
        <v>1.0000000000000001E-5</v>
      </c>
      <c r="O215" s="223">
        <f>ROUND(E215*N215,2)</f>
        <v>0</v>
      </c>
      <c r="P215" s="223">
        <v>0</v>
      </c>
      <c r="Q215" s="223">
        <f>ROUND(E215*P215,2)</f>
        <v>0</v>
      </c>
      <c r="R215" s="223" t="s">
        <v>420</v>
      </c>
      <c r="S215" s="223" t="s">
        <v>136</v>
      </c>
      <c r="T215" s="224" t="s">
        <v>157</v>
      </c>
      <c r="U215" s="203">
        <v>0.122</v>
      </c>
      <c r="V215" s="203">
        <f>ROUND(E215*U215,2)</f>
        <v>5.28</v>
      </c>
      <c r="W215" s="203"/>
      <c r="X215" s="203" t="s">
        <v>138</v>
      </c>
      <c r="Y215" s="197"/>
      <c r="Z215" s="197"/>
      <c r="AA215" s="197"/>
      <c r="AB215" s="197"/>
      <c r="AC215" s="197"/>
      <c r="AD215" s="197"/>
      <c r="AE215" s="197"/>
      <c r="AF215" s="197"/>
      <c r="AG215" s="197" t="s">
        <v>139</v>
      </c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  <c r="AR215" s="197"/>
      <c r="AS215" s="197"/>
      <c r="AT215" s="197"/>
      <c r="AU215" s="197"/>
      <c r="AV215" s="197"/>
      <c r="AW215" s="197"/>
      <c r="AX215" s="197"/>
      <c r="AY215" s="197"/>
      <c r="AZ215" s="197"/>
      <c r="BA215" s="197"/>
      <c r="BB215" s="197"/>
      <c r="BC215" s="197"/>
      <c r="BD215" s="197"/>
      <c r="BE215" s="197"/>
      <c r="BF215" s="197"/>
      <c r="BG215" s="197"/>
      <c r="BH215" s="197"/>
    </row>
    <row r="216" spans="1:60" outlineLevel="1" x14ac:dyDescent="0.25">
      <c r="A216" s="200"/>
      <c r="B216" s="201"/>
      <c r="C216" s="243" t="s">
        <v>428</v>
      </c>
      <c r="D216" s="209"/>
      <c r="E216" s="210">
        <v>43.25</v>
      </c>
      <c r="F216" s="203"/>
      <c r="G216" s="203"/>
      <c r="H216" s="203"/>
      <c r="I216" s="203"/>
      <c r="J216" s="203"/>
      <c r="K216" s="203"/>
      <c r="L216" s="203"/>
      <c r="M216" s="203"/>
      <c r="N216" s="203"/>
      <c r="O216" s="203"/>
      <c r="P216" s="203"/>
      <c r="Q216" s="203"/>
      <c r="R216" s="203"/>
      <c r="S216" s="203"/>
      <c r="T216" s="203"/>
      <c r="U216" s="203"/>
      <c r="V216" s="203"/>
      <c r="W216" s="203"/>
      <c r="X216" s="203"/>
      <c r="Y216" s="197"/>
      <c r="Z216" s="197"/>
      <c r="AA216" s="197"/>
      <c r="AB216" s="197"/>
      <c r="AC216" s="197"/>
      <c r="AD216" s="197"/>
      <c r="AE216" s="197"/>
      <c r="AF216" s="197"/>
      <c r="AG216" s="197" t="s">
        <v>146</v>
      </c>
      <c r="AH216" s="197">
        <v>5</v>
      </c>
      <c r="AI216" s="197"/>
      <c r="AJ216" s="197"/>
      <c r="AK216" s="197"/>
      <c r="AL216" s="197"/>
      <c r="AM216" s="197"/>
      <c r="AN216" s="197"/>
      <c r="AO216" s="197"/>
      <c r="AP216" s="197"/>
      <c r="AQ216" s="197"/>
      <c r="AR216" s="197"/>
      <c r="AS216" s="197"/>
      <c r="AT216" s="197"/>
      <c r="AU216" s="197"/>
      <c r="AV216" s="197"/>
      <c r="AW216" s="197"/>
      <c r="AX216" s="197"/>
      <c r="AY216" s="197"/>
      <c r="AZ216" s="197"/>
      <c r="BA216" s="197"/>
      <c r="BB216" s="197"/>
      <c r="BC216" s="197"/>
      <c r="BD216" s="197"/>
      <c r="BE216" s="197"/>
      <c r="BF216" s="197"/>
      <c r="BG216" s="197"/>
      <c r="BH216" s="197"/>
    </row>
    <row r="217" spans="1:60" outlineLevel="1" x14ac:dyDescent="0.25">
      <c r="A217" s="218">
        <v>88</v>
      </c>
      <c r="B217" s="219" t="s">
        <v>429</v>
      </c>
      <c r="C217" s="241" t="s">
        <v>430</v>
      </c>
      <c r="D217" s="220" t="s">
        <v>142</v>
      </c>
      <c r="E217" s="221">
        <v>125.96250000000001</v>
      </c>
      <c r="F217" s="222"/>
      <c r="G217" s="223">
        <f>ROUND(E217*F217,2)</f>
        <v>0</v>
      </c>
      <c r="H217" s="222"/>
      <c r="I217" s="223">
        <f>ROUND(E217*H217,2)</f>
        <v>0</v>
      </c>
      <c r="J217" s="222"/>
      <c r="K217" s="223">
        <f>ROUND(E217*J217,2)</f>
        <v>0</v>
      </c>
      <c r="L217" s="223">
        <v>15</v>
      </c>
      <c r="M217" s="223">
        <f>G217*(1+L217/100)</f>
        <v>0</v>
      </c>
      <c r="N217" s="223">
        <v>1.0000000000000001E-5</v>
      </c>
      <c r="O217" s="223">
        <f>ROUND(E217*N217,2)</f>
        <v>0</v>
      </c>
      <c r="P217" s="223">
        <v>0</v>
      </c>
      <c r="Q217" s="223">
        <f>ROUND(E217*P217,2)</f>
        <v>0</v>
      </c>
      <c r="R217" s="223" t="s">
        <v>420</v>
      </c>
      <c r="S217" s="223" t="s">
        <v>136</v>
      </c>
      <c r="T217" s="224" t="s">
        <v>157</v>
      </c>
      <c r="U217" s="203">
        <v>6.8000000000000005E-2</v>
      </c>
      <c r="V217" s="203">
        <f>ROUND(E217*U217,2)</f>
        <v>8.57</v>
      </c>
      <c r="W217" s="203"/>
      <c r="X217" s="203" t="s">
        <v>138</v>
      </c>
      <c r="Y217" s="197"/>
      <c r="Z217" s="197"/>
      <c r="AA217" s="197"/>
      <c r="AB217" s="197"/>
      <c r="AC217" s="197"/>
      <c r="AD217" s="197"/>
      <c r="AE217" s="197"/>
      <c r="AF217" s="197"/>
      <c r="AG217" s="197" t="s">
        <v>139</v>
      </c>
      <c r="AH217" s="197"/>
      <c r="AI217" s="197"/>
      <c r="AJ217" s="197"/>
      <c r="AK217" s="197"/>
      <c r="AL217" s="197"/>
      <c r="AM217" s="197"/>
      <c r="AN217" s="197"/>
      <c r="AO217" s="197"/>
      <c r="AP217" s="197"/>
      <c r="AQ217" s="197"/>
      <c r="AR217" s="197"/>
      <c r="AS217" s="197"/>
      <c r="AT217" s="197"/>
      <c r="AU217" s="197"/>
      <c r="AV217" s="197"/>
      <c r="AW217" s="197"/>
      <c r="AX217" s="197"/>
      <c r="AY217" s="197"/>
      <c r="AZ217" s="197"/>
      <c r="BA217" s="197"/>
      <c r="BB217" s="197"/>
      <c r="BC217" s="197"/>
      <c r="BD217" s="197"/>
      <c r="BE217" s="197"/>
      <c r="BF217" s="197"/>
      <c r="BG217" s="197"/>
      <c r="BH217" s="197"/>
    </row>
    <row r="218" spans="1:60" outlineLevel="1" x14ac:dyDescent="0.25">
      <c r="A218" s="200"/>
      <c r="B218" s="201"/>
      <c r="C218" s="243" t="s">
        <v>192</v>
      </c>
      <c r="D218" s="209"/>
      <c r="E218" s="210">
        <v>125.96250000000001</v>
      </c>
      <c r="F218" s="203"/>
      <c r="G218" s="203"/>
      <c r="H218" s="203"/>
      <c r="I218" s="203"/>
      <c r="J218" s="203"/>
      <c r="K218" s="203"/>
      <c r="L218" s="203"/>
      <c r="M218" s="203"/>
      <c r="N218" s="203"/>
      <c r="O218" s="203"/>
      <c r="P218" s="203"/>
      <c r="Q218" s="203"/>
      <c r="R218" s="203"/>
      <c r="S218" s="203"/>
      <c r="T218" s="203"/>
      <c r="U218" s="203"/>
      <c r="V218" s="203"/>
      <c r="W218" s="203"/>
      <c r="X218" s="203"/>
      <c r="Y218" s="197"/>
      <c r="Z218" s="197"/>
      <c r="AA218" s="197"/>
      <c r="AB218" s="197"/>
      <c r="AC218" s="197"/>
      <c r="AD218" s="197"/>
      <c r="AE218" s="197"/>
      <c r="AF218" s="197"/>
      <c r="AG218" s="197" t="s">
        <v>146</v>
      </c>
      <c r="AH218" s="197">
        <v>5</v>
      </c>
      <c r="AI218" s="197"/>
      <c r="AJ218" s="197"/>
      <c r="AK218" s="197"/>
      <c r="AL218" s="197"/>
      <c r="AM218" s="197"/>
      <c r="AN218" s="197"/>
      <c r="AO218" s="197"/>
      <c r="AP218" s="197"/>
      <c r="AQ218" s="197"/>
      <c r="AR218" s="197"/>
      <c r="AS218" s="197"/>
      <c r="AT218" s="197"/>
      <c r="AU218" s="197"/>
      <c r="AV218" s="197"/>
      <c r="AW218" s="197"/>
      <c r="AX218" s="197"/>
      <c r="AY218" s="197"/>
      <c r="AZ218" s="197"/>
      <c r="BA218" s="197"/>
      <c r="BB218" s="197"/>
      <c r="BC218" s="197"/>
      <c r="BD218" s="197"/>
      <c r="BE218" s="197"/>
      <c r="BF218" s="197"/>
      <c r="BG218" s="197"/>
      <c r="BH218" s="197"/>
    </row>
    <row r="219" spans="1:60" x14ac:dyDescent="0.25">
      <c r="A219" s="212" t="s">
        <v>130</v>
      </c>
      <c r="B219" s="213" t="s">
        <v>95</v>
      </c>
      <c r="C219" s="239" t="s">
        <v>96</v>
      </c>
      <c r="D219" s="214"/>
      <c r="E219" s="215"/>
      <c r="F219" s="216"/>
      <c r="G219" s="216">
        <f>SUMIF(AG220:AG223,"&lt;&gt;NOR",G220:G223)</f>
        <v>0</v>
      </c>
      <c r="H219" s="216"/>
      <c r="I219" s="216">
        <f>SUM(I220:I223)</f>
        <v>0</v>
      </c>
      <c r="J219" s="216"/>
      <c r="K219" s="216">
        <f>SUM(K220:K223)</f>
        <v>0</v>
      </c>
      <c r="L219" s="216"/>
      <c r="M219" s="216">
        <f>SUM(M220:M223)</f>
        <v>0</v>
      </c>
      <c r="N219" s="216"/>
      <c r="O219" s="216">
        <f>SUM(O220:O223)</f>
        <v>0.03</v>
      </c>
      <c r="P219" s="216"/>
      <c r="Q219" s="216">
        <f>SUM(Q220:Q223)</f>
        <v>0</v>
      </c>
      <c r="R219" s="216"/>
      <c r="S219" s="216"/>
      <c r="T219" s="217"/>
      <c r="U219" s="211"/>
      <c r="V219" s="211">
        <f>SUM(V220:V223)</f>
        <v>22.79</v>
      </c>
      <c r="W219" s="211"/>
      <c r="X219" s="211"/>
      <c r="AG219" t="s">
        <v>131</v>
      </c>
    </row>
    <row r="220" spans="1:60" outlineLevel="1" x14ac:dyDescent="0.25">
      <c r="A220" s="218">
        <v>89</v>
      </c>
      <c r="B220" s="219" t="s">
        <v>431</v>
      </c>
      <c r="C220" s="241" t="s">
        <v>432</v>
      </c>
      <c r="D220" s="220" t="s">
        <v>142</v>
      </c>
      <c r="E220" s="221">
        <v>169.59450000000001</v>
      </c>
      <c r="F220" s="222"/>
      <c r="G220" s="223">
        <f>ROUND(E220*F220,2)</f>
        <v>0</v>
      </c>
      <c r="H220" s="222"/>
      <c r="I220" s="223">
        <f>ROUND(E220*H220,2)</f>
        <v>0</v>
      </c>
      <c r="J220" s="222"/>
      <c r="K220" s="223">
        <f>ROUND(E220*J220,2)</f>
        <v>0</v>
      </c>
      <c r="L220" s="223">
        <v>15</v>
      </c>
      <c r="M220" s="223">
        <f>G220*(1+L220/100)</f>
        <v>0</v>
      </c>
      <c r="N220" s="223">
        <v>6.9999999999999994E-5</v>
      </c>
      <c r="O220" s="223">
        <f>ROUND(E220*N220,2)</f>
        <v>0.01</v>
      </c>
      <c r="P220" s="223">
        <v>0</v>
      </c>
      <c r="Q220" s="223">
        <f>ROUND(E220*P220,2)</f>
        <v>0</v>
      </c>
      <c r="R220" s="223" t="s">
        <v>433</v>
      </c>
      <c r="S220" s="223" t="s">
        <v>136</v>
      </c>
      <c r="T220" s="224" t="s">
        <v>157</v>
      </c>
      <c r="U220" s="203">
        <v>3.2480000000000002E-2</v>
      </c>
      <c r="V220" s="203">
        <f>ROUND(E220*U220,2)</f>
        <v>5.51</v>
      </c>
      <c r="W220" s="203"/>
      <c r="X220" s="203" t="s">
        <v>138</v>
      </c>
      <c r="Y220" s="197"/>
      <c r="Z220" s="197"/>
      <c r="AA220" s="197"/>
      <c r="AB220" s="197"/>
      <c r="AC220" s="197"/>
      <c r="AD220" s="197"/>
      <c r="AE220" s="197"/>
      <c r="AF220" s="197"/>
      <c r="AG220" s="197" t="s">
        <v>139</v>
      </c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  <c r="AR220" s="197"/>
      <c r="AS220" s="197"/>
      <c r="AT220" s="197"/>
      <c r="AU220" s="197"/>
      <c r="AV220" s="197"/>
      <c r="AW220" s="197"/>
      <c r="AX220" s="197"/>
      <c r="AY220" s="197"/>
      <c r="AZ220" s="197"/>
      <c r="BA220" s="197"/>
      <c r="BB220" s="197"/>
      <c r="BC220" s="197"/>
      <c r="BD220" s="197"/>
      <c r="BE220" s="197"/>
      <c r="BF220" s="197"/>
      <c r="BG220" s="197"/>
      <c r="BH220" s="197"/>
    </row>
    <row r="221" spans="1:60" outlineLevel="1" x14ac:dyDescent="0.25">
      <c r="A221" s="200"/>
      <c r="B221" s="201"/>
      <c r="C221" s="243" t="s">
        <v>434</v>
      </c>
      <c r="D221" s="209"/>
      <c r="E221" s="210">
        <v>169.59450000000001</v>
      </c>
      <c r="F221" s="203"/>
      <c r="G221" s="203"/>
      <c r="H221" s="203"/>
      <c r="I221" s="203"/>
      <c r="J221" s="203"/>
      <c r="K221" s="203"/>
      <c r="L221" s="203"/>
      <c r="M221" s="203"/>
      <c r="N221" s="203"/>
      <c r="O221" s="203"/>
      <c r="P221" s="203"/>
      <c r="Q221" s="203"/>
      <c r="R221" s="203"/>
      <c r="S221" s="203"/>
      <c r="T221" s="203"/>
      <c r="U221" s="203"/>
      <c r="V221" s="203"/>
      <c r="W221" s="203"/>
      <c r="X221" s="203"/>
      <c r="Y221" s="197"/>
      <c r="Z221" s="197"/>
      <c r="AA221" s="197"/>
      <c r="AB221" s="197"/>
      <c r="AC221" s="197"/>
      <c r="AD221" s="197"/>
      <c r="AE221" s="197"/>
      <c r="AF221" s="197"/>
      <c r="AG221" s="197" t="s">
        <v>146</v>
      </c>
      <c r="AH221" s="197">
        <v>5</v>
      </c>
      <c r="AI221" s="197"/>
      <c r="AJ221" s="197"/>
      <c r="AK221" s="197"/>
      <c r="AL221" s="197"/>
      <c r="AM221" s="197"/>
      <c r="AN221" s="197"/>
      <c r="AO221" s="197"/>
      <c r="AP221" s="197"/>
      <c r="AQ221" s="197"/>
      <c r="AR221" s="197"/>
      <c r="AS221" s="197"/>
      <c r="AT221" s="197"/>
      <c r="AU221" s="197"/>
      <c r="AV221" s="197"/>
      <c r="AW221" s="197"/>
      <c r="AX221" s="197"/>
      <c r="AY221" s="197"/>
      <c r="AZ221" s="197"/>
      <c r="BA221" s="197"/>
      <c r="BB221" s="197"/>
      <c r="BC221" s="197"/>
      <c r="BD221" s="197"/>
      <c r="BE221" s="197"/>
      <c r="BF221" s="197"/>
      <c r="BG221" s="197"/>
      <c r="BH221" s="197"/>
    </row>
    <row r="222" spans="1:60" outlineLevel="1" x14ac:dyDescent="0.25">
      <c r="A222" s="218">
        <v>90</v>
      </c>
      <c r="B222" s="219" t="s">
        <v>435</v>
      </c>
      <c r="C222" s="241" t="s">
        <v>436</v>
      </c>
      <c r="D222" s="220" t="s">
        <v>142</v>
      </c>
      <c r="E222" s="221">
        <v>169.59450000000001</v>
      </c>
      <c r="F222" s="222"/>
      <c r="G222" s="223">
        <f>ROUND(E222*F222,2)</f>
        <v>0</v>
      </c>
      <c r="H222" s="222"/>
      <c r="I222" s="223">
        <f>ROUND(E222*H222,2)</f>
        <v>0</v>
      </c>
      <c r="J222" s="222"/>
      <c r="K222" s="223">
        <f>ROUND(E222*J222,2)</f>
        <v>0</v>
      </c>
      <c r="L222" s="223">
        <v>15</v>
      </c>
      <c r="M222" s="223">
        <f>G222*(1+L222/100)</f>
        <v>0</v>
      </c>
      <c r="N222" s="223">
        <v>1.3999999999999999E-4</v>
      </c>
      <c r="O222" s="223">
        <f>ROUND(E222*N222,2)</f>
        <v>0.02</v>
      </c>
      <c r="P222" s="223">
        <v>0</v>
      </c>
      <c r="Q222" s="223">
        <f>ROUND(E222*P222,2)</f>
        <v>0</v>
      </c>
      <c r="R222" s="223" t="s">
        <v>433</v>
      </c>
      <c r="S222" s="223" t="s">
        <v>136</v>
      </c>
      <c r="T222" s="224" t="s">
        <v>157</v>
      </c>
      <c r="U222" s="203">
        <v>0.10191</v>
      </c>
      <c r="V222" s="203">
        <f>ROUND(E222*U222,2)</f>
        <v>17.28</v>
      </c>
      <c r="W222" s="203"/>
      <c r="X222" s="203" t="s">
        <v>138</v>
      </c>
      <c r="Y222" s="197"/>
      <c r="Z222" s="197"/>
      <c r="AA222" s="197"/>
      <c r="AB222" s="197"/>
      <c r="AC222" s="197"/>
      <c r="AD222" s="197"/>
      <c r="AE222" s="197"/>
      <c r="AF222" s="197"/>
      <c r="AG222" s="197" t="s">
        <v>139</v>
      </c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  <c r="AR222" s="197"/>
      <c r="AS222" s="197"/>
      <c r="AT222" s="197"/>
      <c r="AU222" s="197"/>
      <c r="AV222" s="197"/>
      <c r="AW222" s="197"/>
      <c r="AX222" s="197"/>
      <c r="AY222" s="197"/>
      <c r="AZ222" s="197"/>
      <c r="BA222" s="197"/>
      <c r="BB222" s="197"/>
      <c r="BC222" s="197"/>
      <c r="BD222" s="197"/>
      <c r="BE222" s="197"/>
      <c r="BF222" s="197"/>
      <c r="BG222" s="197"/>
      <c r="BH222" s="197"/>
    </row>
    <row r="223" spans="1:60" outlineLevel="1" x14ac:dyDescent="0.25">
      <c r="A223" s="200"/>
      <c r="B223" s="201"/>
      <c r="C223" s="243" t="s">
        <v>437</v>
      </c>
      <c r="D223" s="209"/>
      <c r="E223" s="210">
        <v>169.59450000000001</v>
      </c>
      <c r="F223" s="203"/>
      <c r="G223" s="203"/>
      <c r="H223" s="203"/>
      <c r="I223" s="203"/>
      <c r="J223" s="203"/>
      <c r="K223" s="203"/>
      <c r="L223" s="203"/>
      <c r="M223" s="203"/>
      <c r="N223" s="203"/>
      <c r="O223" s="203"/>
      <c r="P223" s="203"/>
      <c r="Q223" s="203"/>
      <c r="R223" s="203"/>
      <c r="S223" s="203"/>
      <c r="T223" s="203"/>
      <c r="U223" s="203"/>
      <c r="V223" s="203"/>
      <c r="W223" s="203"/>
      <c r="X223" s="203"/>
      <c r="Y223" s="197"/>
      <c r="Z223" s="197"/>
      <c r="AA223" s="197"/>
      <c r="AB223" s="197"/>
      <c r="AC223" s="197"/>
      <c r="AD223" s="197"/>
      <c r="AE223" s="197"/>
      <c r="AF223" s="197"/>
      <c r="AG223" s="197" t="s">
        <v>146</v>
      </c>
      <c r="AH223" s="197">
        <v>5</v>
      </c>
      <c r="AI223" s="197"/>
      <c r="AJ223" s="197"/>
      <c r="AK223" s="197"/>
      <c r="AL223" s="197"/>
      <c r="AM223" s="197"/>
      <c r="AN223" s="197"/>
      <c r="AO223" s="197"/>
      <c r="AP223" s="197"/>
      <c r="AQ223" s="197"/>
      <c r="AR223" s="197"/>
      <c r="AS223" s="197"/>
      <c r="AT223" s="197"/>
      <c r="AU223" s="197"/>
      <c r="AV223" s="197"/>
      <c r="AW223" s="197"/>
      <c r="AX223" s="197"/>
      <c r="AY223" s="197"/>
      <c r="AZ223" s="197"/>
      <c r="BA223" s="197"/>
      <c r="BB223" s="197"/>
      <c r="BC223" s="197"/>
      <c r="BD223" s="197"/>
      <c r="BE223" s="197"/>
      <c r="BF223" s="197"/>
      <c r="BG223" s="197"/>
      <c r="BH223" s="197"/>
    </row>
    <row r="224" spans="1:60" x14ac:dyDescent="0.25">
      <c r="A224" s="212" t="s">
        <v>130</v>
      </c>
      <c r="B224" s="213" t="s">
        <v>97</v>
      </c>
      <c r="C224" s="239" t="s">
        <v>98</v>
      </c>
      <c r="D224" s="214"/>
      <c r="E224" s="215"/>
      <c r="F224" s="216"/>
      <c r="G224" s="216">
        <f>SUMIF(AG225:AG226,"&lt;&gt;NOR",G225:G226)</f>
        <v>0</v>
      </c>
      <c r="H224" s="216"/>
      <c r="I224" s="216">
        <f>SUM(I225:I226)</f>
        <v>0</v>
      </c>
      <c r="J224" s="216"/>
      <c r="K224" s="216">
        <f>SUM(K225:K226)</f>
        <v>0</v>
      </c>
      <c r="L224" s="216"/>
      <c r="M224" s="216">
        <f>SUM(M225:M226)</f>
        <v>0</v>
      </c>
      <c r="N224" s="216"/>
      <c r="O224" s="216">
        <f>SUM(O225:O226)</f>
        <v>0</v>
      </c>
      <c r="P224" s="216"/>
      <c r="Q224" s="216">
        <f>SUM(Q225:Q226)</f>
        <v>0</v>
      </c>
      <c r="R224" s="216"/>
      <c r="S224" s="216"/>
      <c r="T224" s="217"/>
      <c r="U224" s="211"/>
      <c r="V224" s="211">
        <f>SUM(V225:V226)</f>
        <v>5</v>
      </c>
      <c r="W224" s="211"/>
      <c r="X224" s="211"/>
      <c r="AG224" t="s">
        <v>131</v>
      </c>
    </row>
    <row r="225" spans="1:60" outlineLevel="1" x14ac:dyDescent="0.25">
      <c r="A225" s="225">
        <v>91</v>
      </c>
      <c r="B225" s="226" t="s">
        <v>438</v>
      </c>
      <c r="C225" s="240" t="s">
        <v>439</v>
      </c>
      <c r="D225" s="227" t="s">
        <v>440</v>
      </c>
      <c r="E225" s="228">
        <v>5</v>
      </c>
      <c r="F225" s="229"/>
      <c r="G225" s="230">
        <f>ROUND(E225*F225,2)</f>
        <v>0</v>
      </c>
      <c r="H225" s="229"/>
      <c r="I225" s="230">
        <f>ROUND(E225*H225,2)</f>
        <v>0</v>
      </c>
      <c r="J225" s="229"/>
      <c r="K225" s="230">
        <f>ROUND(E225*J225,2)</f>
        <v>0</v>
      </c>
      <c r="L225" s="230">
        <v>15</v>
      </c>
      <c r="M225" s="230">
        <f>G225*(1+L225/100)</f>
        <v>0</v>
      </c>
      <c r="N225" s="230">
        <v>0</v>
      </c>
      <c r="O225" s="230">
        <f>ROUND(E225*N225,2)</f>
        <v>0</v>
      </c>
      <c r="P225" s="230">
        <v>0</v>
      </c>
      <c r="Q225" s="230">
        <f>ROUND(E225*P225,2)</f>
        <v>0</v>
      </c>
      <c r="R225" s="230"/>
      <c r="S225" s="230" t="s">
        <v>136</v>
      </c>
      <c r="T225" s="231" t="s">
        <v>157</v>
      </c>
      <c r="U225" s="203">
        <v>1</v>
      </c>
      <c r="V225" s="203">
        <f>ROUND(E225*U225,2)</f>
        <v>5</v>
      </c>
      <c r="W225" s="203"/>
      <c r="X225" s="203" t="s">
        <v>138</v>
      </c>
      <c r="Y225" s="197"/>
      <c r="Z225" s="197"/>
      <c r="AA225" s="197"/>
      <c r="AB225" s="197"/>
      <c r="AC225" s="197"/>
      <c r="AD225" s="197"/>
      <c r="AE225" s="197"/>
      <c r="AF225" s="197"/>
      <c r="AG225" s="197" t="s">
        <v>139</v>
      </c>
      <c r="AH225" s="197"/>
      <c r="AI225" s="197"/>
      <c r="AJ225" s="197"/>
      <c r="AK225" s="197"/>
      <c r="AL225" s="197"/>
      <c r="AM225" s="197"/>
      <c r="AN225" s="197"/>
      <c r="AO225" s="197"/>
      <c r="AP225" s="197"/>
      <c r="AQ225" s="197"/>
      <c r="AR225" s="197"/>
      <c r="AS225" s="197"/>
      <c r="AT225" s="197"/>
      <c r="AU225" s="197"/>
      <c r="AV225" s="197"/>
      <c r="AW225" s="197"/>
      <c r="AX225" s="197"/>
      <c r="AY225" s="197"/>
      <c r="AZ225" s="197"/>
      <c r="BA225" s="197"/>
      <c r="BB225" s="197"/>
      <c r="BC225" s="197"/>
      <c r="BD225" s="197"/>
      <c r="BE225" s="197"/>
      <c r="BF225" s="197"/>
      <c r="BG225" s="197"/>
      <c r="BH225" s="197"/>
    </row>
    <row r="226" spans="1:60" outlineLevel="1" x14ac:dyDescent="0.25">
      <c r="A226" s="225">
        <v>92</v>
      </c>
      <c r="B226" s="226" t="s">
        <v>441</v>
      </c>
      <c r="C226" s="240" t="s">
        <v>442</v>
      </c>
      <c r="D226" s="227" t="s">
        <v>265</v>
      </c>
      <c r="E226" s="228">
        <v>1</v>
      </c>
      <c r="F226" s="229"/>
      <c r="G226" s="230">
        <f>ROUND(E226*F226,2)</f>
        <v>0</v>
      </c>
      <c r="H226" s="229"/>
      <c r="I226" s="230">
        <f>ROUND(E226*H226,2)</f>
        <v>0</v>
      </c>
      <c r="J226" s="229"/>
      <c r="K226" s="230">
        <f>ROUND(E226*J226,2)</f>
        <v>0</v>
      </c>
      <c r="L226" s="230">
        <v>15</v>
      </c>
      <c r="M226" s="230">
        <f>G226*(1+L226/100)</f>
        <v>0</v>
      </c>
      <c r="N226" s="230">
        <v>0</v>
      </c>
      <c r="O226" s="230">
        <f>ROUND(E226*N226,2)</f>
        <v>0</v>
      </c>
      <c r="P226" s="230">
        <v>0</v>
      </c>
      <c r="Q226" s="230">
        <f>ROUND(E226*P226,2)</f>
        <v>0</v>
      </c>
      <c r="R226" s="230"/>
      <c r="S226" s="230" t="s">
        <v>203</v>
      </c>
      <c r="T226" s="231" t="s">
        <v>204</v>
      </c>
      <c r="U226" s="203">
        <v>0</v>
      </c>
      <c r="V226" s="203">
        <f>ROUND(E226*U226,2)</f>
        <v>0</v>
      </c>
      <c r="W226" s="203"/>
      <c r="X226" s="203" t="s">
        <v>138</v>
      </c>
      <c r="Y226" s="197"/>
      <c r="Z226" s="197"/>
      <c r="AA226" s="197"/>
      <c r="AB226" s="197"/>
      <c r="AC226" s="197"/>
      <c r="AD226" s="197"/>
      <c r="AE226" s="197"/>
      <c r="AF226" s="197"/>
      <c r="AG226" s="197" t="s">
        <v>139</v>
      </c>
      <c r="AH226" s="197"/>
      <c r="AI226" s="197"/>
      <c r="AJ226" s="197"/>
      <c r="AK226" s="197"/>
      <c r="AL226" s="197"/>
      <c r="AM226" s="197"/>
      <c r="AN226" s="197"/>
      <c r="AO226" s="197"/>
      <c r="AP226" s="197"/>
      <c r="AQ226" s="197"/>
      <c r="AR226" s="197"/>
      <c r="AS226" s="197"/>
      <c r="AT226" s="197"/>
      <c r="AU226" s="197"/>
      <c r="AV226" s="197"/>
      <c r="AW226" s="197"/>
      <c r="AX226" s="197"/>
      <c r="AY226" s="197"/>
      <c r="AZ226" s="197"/>
      <c r="BA226" s="197"/>
      <c r="BB226" s="197"/>
      <c r="BC226" s="197"/>
      <c r="BD226" s="197"/>
      <c r="BE226" s="197"/>
      <c r="BF226" s="197"/>
      <c r="BG226" s="197"/>
      <c r="BH226" s="197"/>
    </row>
    <row r="227" spans="1:60" x14ac:dyDescent="0.25">
      <c r="A227" s="212" t="s">
        <v>130</v>
      </c>
      <c r="B227" s="213" t="s">
        <v>99</v>
      </c>
      <c r="C227" s="239" t="s">
        <v>100</v>
      </c>
      <c r="D227" s="214"/>
      <c r="E227" s="215"/>
      <c r="F227" s="216"/>
      <c r="G227" s="216">
        <f>SUMIF(AG228:AG236,"&lt;&gt;NOR",G228:G236)</f>
        <v>0</v>
      </c>
      <c r="H227" s="216"/>
      <c r="I227" s="216">
        <f>SUM(I228:I236)</f>
        <v>0</v>
      </c>
      <c r="J227" s="216"/>
      <c r="K227" s="216">
        <f>SUM(K228:K236)</f>
        <v>0</v>
      </c>
      <c r="L227" s="216"/>
      <c r="M227" s="216">
        <f>SUM(M228:M236)</f>
        <v>0</v>
      </c>
      <c r="N227" s="216"/>
      <c r="O227" s="216">
        <f>SUM(O228:O236)</f>
        <v>0</v>
      </c>
      <c r="P227" s="216"/>
      <c r="Q227" s="216">
        <f>SUM(Q228:Q236)</f>
        <v>0</v>
      </c>
      <c r="R227" s="216"/>
      <c r="S227" s="216"/>
      <c r="T227" s="217"/>
      <c r="U227" s="211"/>
      <c r="V227" s="211">
        <f>SUM(V228:V236)</f>
        <v>21.43</v>
      </c>
      <c r="W227" s="211"/>
      <c r="X227" s="211"/>
      <c r="AG227" t="s">
        <v>131</v>
      </c>
    </row>
    <row r="228" spans="1:60" outlineLevel="1" x14ac:dyDescent="0.25">
      <c r="A228" s="218">
        <v>93</v>
      </c>
      <c r="B228" s="219" t="s">
        <v>443</v>
      </c>
      <c r="C228" s="241" t="s">
        <v>444</v>
      </c>
      <c r="D228" s="220" t="s">
        <v>233</v>
      </c>
      <c r="E228" s="221">
        <v>2.3639199999999998</v>
      </c>
      <c r="F228" s="222"/>
      <c r="G228" s="223">
        <f>ROUND(E228*F228,2)</f>
        <v>0</v>
      </c>
      <c r="H228" s="222"/>
      <c r="I228" s="223">
        <f>ROUND(E228*H228,2)</f>
        <v>0</v>
      </c>
      <c r="J228" s="222"/>
      <c r="K228" s="223">
        <f>ROUND(E228*J228,2)</f>
        <v>0</v>
      </c>
      <c r="L228" s="223">
        <v>15</v>
      </c>
      <c r="M228" s="223">
        <f>G228*(1+L228/100)</f>
        <v>0</v>
      </c>
      <c r="N228" s="223">
        <v>0</v>
      </c>
      <c r="O228" s="223">
        <f>ROUND(E228*N228,2)</f>
        <v>0</v>
      </c>
      <c r="P228" s="223">
        <v>0</v>
      </c>
      <c r="Q228" s="223">
        <f>ROUND(E228*P228,2)</f>
        <v>0</v>
      </c>
      <c r="R228" s="223" t="s">
        <v>445</v>
      </c>
      <c r="S228" s="223" t="s">
        <v>136</v>
      </c>
      <c r="T228" s="224" t="s">
        <v>157</v>
      </c>
      <c r="U228" s="203">
        <v>0.16400000000000001</v>
      </c>
      <c r="V228" s="203">
        <f>ROUND(E228*U228,2)</f>
        <v>0.39</v>
      </c>
      <c r="W228" s="203"/>
      <c r="X228" s="203" t="s">
        <v>446</v>
      </c>
      <c r="Y228" s="197"/>
      <c r="Z228" s="197"/>
      <c r="AA228" s="197"/>
      <c r="AB228" s="197"/>
      <c r="AC228" s="197"/>
      <c r="AD228" s="197"/>
      <c r="AE228" s="197"/>
      <c r="AF228" s="197"/>
      <c r="AG228" s="197" t="s">
        <v>447</v>
      </c>
      <c r="AH228" s="197"/>
      <c r="AI228" s="197"/>
      <c r="AJ228" s="197"/>
      <c r="AK228" s="197"/>
      <c r="AL228" s="197"/>
      <c r="AM228" s="197"/>
      <c r="AN228" s="197"/>
      <c r="AO228" s="197"/>
      <c r="AP228" s="197"/>
      <c r="AQ228" s="197"/>
      <c r="AR228" s="197"/>
      <c r="AS228" s="197"/>
      <c r="AT228" s="197"/>
      <c r="AU228" s="197"/>
      <c r="AV228" s="197"/>
      <c r="AW228" s="197"/>
      <c r="AX228" s="197"/>
      <c r="AY228" s="197"/>
      <c r="AZ228" s="197"/>
      <c r="BA228" s="197"/>
      <c r="BB228" s="197"/>
      <c r="BC228" s="197"/>
      <c r="BD228" s="197"/>
      <c r="BE228" s="197"/>
      <c r="BF228" s="197"/>
      <c r="BG228" s="197"/>
      <c r="BH228" s="197"/>
    </row>
    <row r="229" spans="1:60" ht="21" outlineLevel="1" x14ac:dyDescent="0.25">
      <c r="A229" s="200"/>
      <c r="B229" s="201"/>
      <c r="C229" s="242" t="s">
        <v>448</v>
      </c>
      <c r="D229" s="233"/>
      <c r="E229" s="233"/>
      <c r="F229" s="233"/>
      <c r="G229" s="233"/>
      <c r="H229" s="203"/>
      <c r="I229" s="203"/>
      <c r="J229" s="203"/>
      <c r="K229" s="203"/>
      <c r="L229" s="203"/>
      <c r="M229" s="203"/>
      <c r="N229" s="203"/>
      <c r="O229" s="203"/>
      <c r="P229" s="203"/>
      <c r="Q229" s="203"/>
      <c r="R229" s="203"/>
      <c r="S229" s="203"/>
      <c r="T229" s="203"/>
      <c r="U229" s="203"/>
      <c r="V229" s="203"/>
      <c r="W229" s="203"/>
      <c r="X229" s="203"/>
      <c r="Y229" s="197"/>
      <c r="Z229" s="197"/>
      <c r="AA229" s="197"/>
      <c r="AB229" s="197"/>
      <c r="AC229" s="197"/>
      <c r="AD229" s="197"/>
      <c r="AE229" s="197"/>
      <c r="AF229" s="197"/>
      <c r="AG229" s="197" t="s">
        <v>144</v>
      </c>
      <c r="AH229" s="197"/>
      <c r="AI229" s="197"/>
      <c r="AJ229" s="197"/>
      <c r="AK229" s="197"/>
      <c r="AL229" s="197"/>
      <c r="AM229" s="197"/>
      <c r="AN229" s="197"/>
      <c r="AO229" s="197"/>
      <c r="AP229" s="197"/>
      <c r="AQ229" s="197"/>
      <c r="AR229" s="197"/>
      <c r="AS229" s="197"/>
      <c r="AT229" s="197"/>
      <c r="AU229" s="197"/>
      <c r="AV229" s="197"/>
      <c r="AW229" s="197"/>
      <c r="AX229" s="197"/>
      <c r="AY229" s="197"/>
      <c r="AZ229" s="197"/>
      <c r="BA229" s="232" t="str">
        <f>C229</f>
        <v>se složením a hrubým urovnáním nebo s přeložením na jiný dopravní prostředek kromě lodi, vč. příplatku za každých dalších i započatých 1000 m přes 1000 m,</v>
      </c>
      <c r="BB229" s="197"/>
      <c r="BC229" s="197"/>
      <c r="BD229" s="197"/>
      <c r="BE229" s="197"/>
      <c r="BF229" s="197"/>
      <c r="BG229" s="197"/>
      <c r="BH229" s="197"/>
    </row>
    <row r="230" spans="1:60" outlineLevel="1" x14ac:dyDescent="0.25">
      <c r="A230" s="225">
        <v>94</v>
      </c>
      <c r="B230" s="226" t="s">
        <v>449</v>
      </c>
      <c r="C230" s="240" t="s">
        <v>450</v>
      </c>
      <c r="D230" s="227" t="s">
        <v>233</v>
      </c>
      <c r="E230" s="228">
        <v>2.3639199999999998</v>
      </c>
      <c r="F230" s="229"/>
      <c r="G230" s="230">
        <f>ROUND(E230*F230,2)</f>
        <v>0</v>
      </c>
      <c r="H230" s="229"/>
      <c r="I230" s="230">
        <f>ROUND(E230*H230,2)</f>
        <v>0</v>
      </c>
      <c r="J230" s="229"/>
      <c r="K230" s="230">
        <f>ROUND(E230*J230,2)</f>
        <v>0</v>
      </c>
      <c r="L230" s="230">
        <v>15</v>
      </c>
      <c r="M230" s="230">
        <f>G230*(1+L230/100)</f>
        <v>0</v>
      </c>
      <c r="N230" s="230">
        <v>0</v>
      </c>
      <c r="O230" s="230">
        <f>ROUND(E230*N230,2)</f>
        <v>0</v>
      </c>
      <c r="P230" s="230">
        <v>0</v>
      </c>
      <c r="Q230" s="230">
        <f>ROUND(E230*P230,2)</f>
        <v>0</v>
      </c>
      <c r="R230" s="230" t="s">
        <v>220</v>
      </c>
      <c r="S230" s="230" t="s">
        <v>136</v>
      </c>
      <c r="T230" s="231" t="s">
        <v>157</v>
      </c>
      <c r="U230" s="203">
        <v>0.93300000000000005</v>
      </c>
      <c r="V230" s="203">
        <f>ROUND(E230*U230,2)</f>
        <v>2.21</v>
      </c>
      <c r="W230" s="203"/>
      <c r="X230" s="203" t="s">
        <v>446</v>
      </c>
      <c r="Y230" s="197"/>
      <c r="Z230" s="197"/>
      <c r="AA230" s="197"/>
      <c r="AB230" s="197"/>
      <c r="AC230" s="197"/>
      <c r="AD230" s="197"/>
      <c r="AE230" s="197"/>
      <c r="AF230" s="197"/>
      <c r="AG230" s="197" t="s">
        <v>447</v>
      </c>
      <c r="AH230" s="197"/>
      <c r="AI230" s="197"/>
      <c r="AJ230" s="197"/>
      <c r="AK230" s="197"/>
      <c r="AL230" s="197"/>
      <c r="AM230" s="197"/>
      <c r="AN230" s="197"/>
      <c r="AO230" s="197"/>
      <c r="AP230" s="197"/>
      <c r="AQ230" s="197"/>
      <c r="AR230" s="197"/>
      <c r="AS230" s="197"/>
      <c r="AT230" s="197"/>
      <c r="AU230" s="197"/>
      <c r="AV230" s="197"/>
      <c r="AW230" s="197"/>
      <c r="AX230" s="197"/>
      <c r="AY230" s="197"/>
      <c r="AZ230" s="197"/>
      <c r="BA230" s="197"/>
      <c r="BB230" s="197"/>
      <c r="BC230" s="197"/>
      <c r="BD230" s="197"/>
      <c r="BE230" s="197"/>
      <c r="BF230" s="197"/>
      <c r="BG230" s="197"/>
      <c r="BH230" s="197"/>
    </row>
    <row r="231" spans="1:60" outlineLevel="1" x14ac:dyDescent="0.25">
      <c r="A231" s="225">
        <v>95</v>
      </c>
      <c r="B231" s="226" t="s">
        <v>451</v>
      </c>
      <c r="C231" s="240" t="s">
        <v>452</v>
      </c>
      <c r="D231" s="227" t="s">
        <v>233</v>
      </c>
      <c r="E231" s="228">
        <v>23.639150000000001</v>
      </c>
      <c r="F231" s="229"/>
      <c r="G231" s="230">
        <f>ROUND(E231*F231,2)</f>
        <v>0</v>
      </c>
      <c r="H231" s="229"/>
      <c r="I231" s="230">
        <f>ROUND(E231*H231,2)</f>
        <v>0</v>
      </c>
      <c r="J231" s="229"/>
      <c r="K231" s="230">
        <f>ROUND(E231*J231,2)</f>
        <v>0</v>
      </c>
      <c r="L231" s="230">
        <v>15</v>
      </c>
      <c r="M231" s="230">
        <f>G231*(1+L231/100)</f>
        <v>0</v>
      </c>
      <c r="N231" s="230">
        <v>0</v>
      </c>
      <c r="O231" s="230">
        <f>ROUND(E231*N231,2)</f>
        <v>0</v>
      </c>
      <c r="P231" s="230">
        <v>0</v>
      </c>
      <c r="Q231" s="230">
        <f>ROUND(E231*P231,2)</f>
        <v>0</v>
      </c>
      <c r="R231" s="230" t="s">
        <v>220</v>
      </c>
      <c r="S231" s="230" t="s">
        <v>136</v>
      </c>
      <c r="T231" s="231" t="s">
        <v>157</v>
      </c>
      <c r="U231" s="203">
        <v>0.65300000000000002</v>
      </c>
      <c r="V231" s="203">
        <f>ROUND(E231*U231,2)</f>
        <v>15.44</v>
      </c>
      <c r="W231" s="203"/>
      <c r="X231" s="203" t="s">
        <v>446</v>
      </c>
      <c r="Y231" s="197"/>
      <c r="Z231" s="197"/>
      <c r="AA231" s="197"/>
      <c r="AB231" s="197"/>
      <c r="AC231" s="197"/>
      <c r="AD231" s="197"/>
      <c r="AE231" s="197"/>
      <c r="AF231" s="197"/>
      <c r="AG231" s="197" t="s">
        <v>447</v>
      </c>
      <c r="AH231" s="197"/>
      <c r="AI231" s="197"/>
      <c r="AJ231" s="197"/>
      <c r="AK231" s="197"/>
      <c r="AL231" s="197"/>
      <c r="AM231" s="197"/>
      <c r="AN231" s="197"/>
      <c r="AO231" s="197"/>
      <c r="AP231" s="197"/>
      <c r="AQ231" s="197"/>
      <c r="AR231" s="197"/>
      <c r="AS231" s="197"/>
      <c r="AT231" s="197"/>
      <c r="AU231" s="197"/>
      <c r="AV231" s="197"/>
      <c r="AW231" s="197"/>
      <c r="AX231" s="197"/>
      <c r="AY231" s="197"/>
      <c r="AZ231" s="197"/>
      <c r="BA231" s="197"/>
      <c r="BB231" s="197"/>
      <c r="BC231" s="197"/>
      <c r="BD231" s="197"/>
      <c r="BE231" s="197"/>
      <c r="BF231" s="197"/>
      <c r="BG231" s="197"/>
      <c r="BH231" s="197"/>
    </row>
    <row r="232" spans="1:60" outlineLevel="1" x14ac:dyDescent="0.25">
      <c r="A232" s="218">
        <v>96</v>
      </c>
      <c r="B232" s="219" t="s">
        <v>453</v>
      </c>
      <c r="C232" s="241" t="s">
        <v>454</v>
      </c>
      <c r="D232" s="220" t="s">
        <v>233</v>
      </c>
      <c r="E232" s="221">
        <v>2.3639199999999998</v>
      </c>
      <c r="F232" s="222"/>
      <c r="G232" s="223">
        <f>ROUND(E232*F232,2)</f>
        <v>0</v>
      </c>
      <c r="H232" s="222"/>
      <c r="I232" s="223">
        <f>ROUND(E232*H232,2)</f>
        <v>0</v>
      </c>
      <c r="J232" s="222"/>
      <c r="K232" s="223">
        <f>ROUND(E232*J232,2)</f>
        <v>0</v>
      </c>
      <c r="L232" s="223">
        <v>15</v>
      </c>
      <c r="M232" s="223">
        <f>G232*(1+L232/100)</f>
        <v>0</v>
      </c>
      <c r="N232" s="223">
        <v>0</v>
      </c>
      <c r="O232" s="223">
        <f>ROUND(E232*N232,2)</f>
        <v>0</v>
      </c>
      <c r="P232" s="223">
        <v>0</v>
      </c>
      <c r="Q232" s="223">
        <f>ROUND(E232*P232,2)</f>
        <v>0</v>
      </c>
      <c r="R232" s="223" t="s">
        <v>220</v>
      </c>
      <c r="S232" s="223" t="s">
        <v>136</v>
      </c>
      <c r="T232" s="224" t="s">
        <v>157</v>
      </c>
      <c r="U232" s="203">
        <v>0.49</v>
      </c>
      <c r="V232" s="203">
        <f>ROUND(E232*U232,2)</f>
        <v>1.1599999999999999</v>
      </c>
      <c r="W232" s="203"/>
      <c r="X232" s="203" t="s">
        <v>446</v>
      </c>
      <c r="Y232" s="197"/>
      <c r="Z232" s="197"/>
      <c r="AA232" s="197"/>
      <c r="AB232" s="197"/>
      <c r="AC232" s="197"/>
      <c r="AD232" s="197"/>
      <c r="AE232" s="197"/>
      <c r="AF232" s="197"/>
      <c r="AG232" s="197" t="s">
        <v>447</v>
      </c>
      <c r="AH232" s="197"/>
      <c r="AI232" s="197"/>
      <c r="AJ232" s="197"/>
      <c r="AK232" s="197"/>
      <c r="AL232" s="197"/>
      <c r="AM232" s="197"/>
      <c r="AN232" s="197"/>
      <c r="AO232" s="197"/>
      <c r="AP232" s="197"/>
      <c r="AQ232" s="197"/>
      <c r="AR232" s="197"/>
      <c r="AS232" s="197"/>
      <c r="AT232" s="197"/>
      <c r="AU232" s="197"/>
      <c r="AV232" s="197"/>
      <c r="AW232" s="197"/>
      <c r="AX232" s="197"/>
      <c r="AY232" s="197"/>
      <c r="AZ232" s="197"/>
      <c r="BA232" s="197"/>
      <c r="BB232" s="197"/>
      <c r="BC232" s="197"/>
      <c r="BD232" s="197"/>
      <c r="BE232" s="197"/>
      <c r="BF232" s="197"/>
      <c r="BG232" s="197"/>
      <c r="BH232" s="197"/>
    </row>
    <row r="233" spans="1:60" outlineLevel="1" x14ac:dyDescent="0.25">
      <c r="A233" s="200"/>
      <c r="B233" s="201"/>
      <c r="C233" s="247" t="s">
        <v>455</v>
      </c>
      <c r="D233" s="237"/>
      <c r="E233" s="237"/>
      <c r="F233" s="237"/>
      <c r="G233" s="237"/>
      <c r="H233" s="203"/>
      <c r="I233" s="20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197"/>
      <c r="Z233" s="197"/>
      <c r="AA233" s="197"/>
      <c r="AB233" s="197"/>
      <c r="AC233" s="197"/>
      <c r="AD233" s="197"/>
      <c r="AE233" s="197"/>
      <c r="AF233" s="197"/>
      <c r="AG233" s="197" t="s">
        <v>246</v>
      </c>
      <c r="AH233" s="197"/>
      <c r="AI233" s="197"/>
      <c r="AJ233" s="197"/>
      <c r="AK233" s="197"/>
      <c r="AL233" s="197"/>
      <c r="AM233" s="197"/>
      <c r="AN233" s="197"/>
      <c r="AO233" s="197"/>
      <c r="AP233" s="197"/>
      <c r="AQ233" s="197"/>
      <c r="AR233" s="197"/>
      <c r="AS233" s="197"/>
      <c r="AT233" s="197"/>
      <c r="AU233" s="197"/>
      <c r="AV233" s="197"/>
      <c r="AW233" s="197"/>
      <c r="AX233" s="197"/>
      <c r="AY233" s="197"/>
      <c r="AZ233" s="197"/>
      <c r="BA233" s="197"/>
      <c r="BB233" s="197"/>
      <c r="BC233" s="197"/>
      <c r="BD233" s="197"/>
      <c r="BE233" s="197"/>
      <c r="BF233" s="197"/>
      <c r="BG233" s="197"/>
      <c r="BH233" s="197"/>
    </row>
    <row r="234" spans="1:60" outlineLevel="1" x14ac:dyDescent="0.25">
      <c r="A234" s="225">
        <v>97</v>
      </c>
      <c r="B234" s="226" t="s">
        <v>456</v>
      </c>
      <c r="C234" s="240" t="s">
        <v>457</v>
      </c>
      <c r="D234" s="227" t="s">
        <v>233</v>
      </c>
      <c r="E234" s="228">
        <v>16.547409999999999</v>
      </c>
      <c r="F234" s="229"/>
      <c r="G234" s="230">
        <f>ROUND(E234*F234,2)</f>
        <v>0</v>
      </c>
      <c r="H234" s="229"/>
      <c r="I234" s="230">
        <f>ROUND(E234*H234,2)</f>
        <v>0</v>
      </c>
      <c r="J234" s="229"/>
      <c r="K234" s="230">
        <f>ROUND(E234*J234,2)</f>
        <v>0</v>
      </c>
      <c r="L234" s="230">
        <v>15</v>
      </c>
      <c r="M234" s="230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0" t="s">
        <v>220</v>
      </c>
      <c r="S234" s="230" t="s">
        <v>136</v>
      </c>
      <c r="T234" s="231" t="s">
        <v>157</v>
      </c>
      <c r="U234" s="203">
        <v>0</v>
      </c>
      <c r="V234" s="203">
        <f>ROUND(E234*U234,2)</f>
        <v>0</v>
      </c>
      <c r="W234" s="203"/>
      <c r="X234" s="203" t="s">
        <v>446</v>
      </c>
      <c r="Y234" s="197"/>
      <c r="Z234" s="197"/>
      <c r="AA234" s="197"/>
      <c r="AB234" s="197"/>
      <c r="AC234" s="197"/>
      <c r="AD234" s="197"/>
      <c r="AE234" s="197"/>
      <c r="AF234" s="197"/>
      <c r="AG234" s="197" t="s">
        <v>447</v>
      </c>
      <c r="AH234" s="197"/>
      <c r="AI234" s="197"/>
      <c r="AJ234" s="197"/>
      <c r="AK234" s="197"/>
      <c r="AL234" s="197"/>
      <c r="AM234" s="197"/>
      <c r="AN234" s="197"/>
      <c r="AO234" s="197"/>
      <c r="AP234" s="197"/>
      <c r="AQ234" s="197"/>
      <c r="AR234" s="197"/>
      <c r="AS234" s="197"/>
      <c r="AT234" s="197"/>
      <c r="AU234" s="197"/>
      <c r="AV234" s="197"/>
      <c r="AW234" s="197"/>
      <c r="AX234" s="197"/>
      <c r="AY234" s="197"/>
      <c r="AZ234" s="197"/>
      <c r="BA234" s="197"/>
      <c r="BB234" s="197"/>
      <c r="BC234" s="197"/>
      <c r="BD234" s="197"/>
      <c r="BE234" s="197"/>
      <c r="BF234" s="197"/>
      <c r="BG234" s="197"/>
      <c r="BH234" s="197"/>
    </row>
    <row r="235" spans="1:60" outlineLevel="1" x14ac:dyDescent="0.25">
      <c r="A235" s="225">
        <v>98</v>
      </c>
      <c r="B235" s="226" t="s">
        <v>458</v>
      </c>
      <c r="C235" s="240" t="s">
        <v>459</v>
      </c>
      <c r="D235" s="227" t="s">
        <v>233</v>
      </c>
      <c r="E235" s="228">
        <v>2.3639199999999998</v>
      </c>
      <c r="F235" s="229"/>
      <c r="G235" s="230">
        <f>ROUND(E235*F235,2)</f>
        <v>0</v>
      </c>
      <c r="H235" s="229"/>
      <c r="I235" s="230">
        <f>ROUND(E235*H235,2)</f>
        <v>0</v>
      </c>
      <c r="J235" s="229"/>
      <c r="K235" s="230">
        <f>ROUND(E235*J235,2)</f>
        <v>0</v>
      </c>
      <c r="L235" s="230">
        <v>15</v>
      </c>
      <c r="M235" s="230">
        <f>G235*(1+L235/100)</f>
        <v>0</v>
      </c>
      <c r="N235" s="230">
        <v>0</v>
      </c>
      <c r="O235" s="230">
        <f>ROUND(E235*N235,2)</f>
        <v>0</v>
      </c>
      <c r="P235" s="230">
        <v>0</v>
      </c>
      <c r="Q235" s="230">
        <f>ROUND(E235*P235,2)</f>
        <v>0</v>
      </c>
      <c r="R235" s="230" t="s">
        <v>220</v>
      </c>
      <c r="S235" s="230" t="s">
        <v>136</v>
      </c>
      <c r="T235" s="231" t="s">
        <v>157</v>
      </c>
      <c r="U235" s="203">
        <v>0.94199999999999995</v>
      </c>
      <c r="V235" s="203">
        <f>ROUND(E235*U235,2)</f>
        <v>2.23</v>
      </c>
      <c r="W235" s="203"/>
      <c r="X235" s="203" t="s">
        <v>446</v>
      </c>
      <c r="Y235" s="197"/>
      <c r="Z235" s="197"/>
      <c r="AA235" s="197"/>
      <c r="AB235" s="197"/>
      <c r="AC235" s="197"/>
      <c r="AD235" s="197"/>
      <c r="AE235" s="197"/>
      <c r="AF235" s="197"/>
      <c r="AG235" s="197" t="s">
        <v>447</v>
      </c>
      <c r="AH235" s="197"/>
      <c r="AI235" s="197"/>
      <c r="AJ235" s="197"/>
      <c r="AK235" s="197"/>
      <c r="AL235" s="197"/>
      <c r="AM235" s="197"/>
      <c r="AN235" s="197"/>
      <c r="AO235" s="197"/>
      <c r="AP235" s="197"/>
      <c r="AQ235" s="197"/>
      <c r="AR235" s="197"/>
      <c r="AS235" s="197"/>
      <c r="AT235" s="197"/>
      <c r="AU235" s="197"/>
      <c r="AV235" s="197"/>
      <c r="AW235" s="197"/>
      <c r="AX235" s="197"/>
      <c r="AY235" s="197"/>
      <c r="AZ235" s="197"/>
      <c r="BA235" s="197"/>
      <c r="BB235" s="197"/>
      <c r="BC235" s="197"/>
      <c r="BD235" s="197"/>
      <c r="BE235" s="197"/>
      <c r="BF235" s="197"/>
      <c r="BG235" s="197"/>
      <c r="BH235" s="197"/>
    </row>
    <row r="236" spans="1:60" outlineLevel="1" x14ac:dyDescent="0.25">
      <c r="A236" s="218">
        <v>99</v>
      </c>
      <c r="B236" s="219" t="s">
        <v>460</v>
      </c>
      <c r="C236" s="241" t="s">
        <v>461</v>
      </c>
      <c r="D236" s="220" t="s">
        <v>233</v>
      </c>
      <c r="E236" s="221">
        <v>2.3639199999999998</v>
      </c>
      <c r="F236" s="222"/>
      <c r="G236" s="223">
        <f>ROUND(E236*F236,2)</f>
        <v>0</v>
      </c>
      <c r="H236" s="222"/>
      <c r="I236" s="223">
        <f>ROUND(E236*H236,2)</f>
        <v>0</v>
      </c>
      <c r="J236" s="222"/>
      <c r="K236" s="223">
        <f>ROUND(E236*J236,2)</f>
        <v>0</v>
      </c>
      <c r="L236" s="223">
        <v>15</v>
      </c>
      <c r="M236" s="223">
        <f>G236*(1+L236/100)</f>
        <v>0</v>
      </c>
      <c r="N236" s="223">
        <v>0</v>
      </c>
      <c r="O236" s="223">
        <f>ROUND(E236*N236,2)</f>
        <v>0</v>
      </c>
      <c r="P236" s="223">
        <v>0</v>
      </c>
      <c r="Q236" s="223">
        <f>ROUND(E236*P236,2)</f>
        <v>0</v>
      </c>
      <c r="R236" s="223" t="s">
        <v>220</v>
      </c>
      <c r="S236" s="223" t="s">
        <v>136</v>
      </c>
      <c r="T236" s="224" t="s">
        <v>157</v>
      </c>
      <c r="U236" s="203">
        <v>0</v>
      </c>
      <c r="V236" s="203">
        <f>ROUND(E236*U236,2)</f>
        <v>0</v>
      </c>
      <c r="W236" s="203"/>
      <c r="X236" s="203" t="s">
        <v>446</v>
      </c>
      <c r="Y236" s="197"/>
      <c r="Z236" s="197"/>
      <c r="AA236" s="197"/>
      <c r="AB236" s="197"/>
      <c r="AC236" s="197"/>
      <c r="AD236" s="197"/>
      <c r="AE236" s="197"/>
      <c r="AF236" s="197"/>
      <c r="AG236" s="197" t="s">
        <v>447</v>
      </c>
      <c r="AH236" s="197"/>
      <c r="AI236" s="197"/>
      <c r="AJ236" s="197"/>
      <c r="AK236" s="197"/>
      <c r="AL236" s="197"/>
      <c r="AM236" s="197"/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</row>
    <row r="237" spans="1:60" x14ac:dyDescent="0.25">
      <c r="A237" s="3"/>
      <c r="B237" s="4"/>
      <c r="C237" s="248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v>15</v>
      </c>
      <c r="AF237">
        <v>21</v>
      </c>
    </row>
    <row r="238" spans="1:60" x14ac:dyDescent="0.25">
      <c r="A238" s="204"/>
      <c r="B238" s="205" t="s">
        <v>29</v>
      </c>
      <c r="C238" s="249"/>
      <c r="D238" s="206"/>
      <c r="E238" s="207"/>
      <c r="F238" s="207"/>
      <c r="G238" s="238">
        <f>G8+G20+G66+G70+G74+G84+G87+G102+G114+G140+G156+G173+G191+G209+G219+G224+G227</f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f>SUMIF(L7:L236,AE237,G7:G236)</f>
        <v>0</v>
      </c>
      <c r="AF238">
        <f>SUMIF(L7:L236,AF237,G7:G236)</f>
        <v>0</v>
      </c>
      <c r="AG238" t="s">
        <v>462</v>
      </c>
    </row>
    <row r="239" spans="1:60" x14ac:dyDescent="0.25">
      <c r="C239" s="250"/>
      <c r="D239" s="10"/>
      <c r="AG239" t="s">
        <v>463</v>
      </c>
    </row>
    <row r="240" spans="1:60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W+UYUj+ED8mk6a5SykNvhJ4pUtDXa/S0EKCQ0g0QccWCcqo5WyJO/0C//3jbl26FZg38MChTpOqEz0tt67nmA==" saltValue="lDRJ+yAb82G0ePrZXacO/A==" spinCount="100000" sheet="1"/>
  <mergeCells count="42">
    <mergeCell ref="C190:G190"/>
    <mergeCell ref="C193:G193"/>
    <mergeCell ref="C198:G198"/>
    <mergeCell ref="C211:G211"/>
    <mergeCell ref="C229:G229"/>
    <mergeCell ref="C233:G233"/>
    <mergeCell ref="C110:G110"/>
    <mergeCell ref="C113:G113"/>
    <mergeCell ref="C119:G119"/>
    <mergeCell ref="C155:G155"/>
    <mergeCell ref="C172:G172"/>
    <mergeCell ref="C175:G175"/>
    <mergeCell ref="C101:G101"/>
    <mergeCell ref="C104:G104"/>
    <mergeCell ref="C105:G105"/>
    <mergeCell ref="C106:G106"/>
    <mergeCell ref="C108:G108"/>
    <mergeCell ref="C109:G109"/>
    <mergeCell ref="C92:G92"/>
    <mergeCell ref="C94:G94"/>
    <mergeCell ref="C95:G95"/>
    <mergeCell ref="C97:G97"/>
    <mergeCell ref="C98:G98"/>
    <mergeCell ref="C99:G99"/>
    <mergeCell ref="C68:G68"/>
    <mergeCell ref="C76:G76"/>
    <mergeCell ref="C81:G81"/>
    <mergeCell ref="C86:G86"/>
    <mergeCell ref="C89:G89"/>
    <mergeCell ref="C91:G91"/>
    <mergeCell ref="C18:G18"/>
    <mergeCell ref="C22:G22"/>
    <mergeCell ref="C36:G36"/>
    <mergeCell ref="C42:G42"/>
    <mergeCell ref="C53:G53"/>
    <mergeCell ref="C56:G56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2014-02-28T09:52:57Z</cp:lastPrinted>
  <dcterms:created xsi:type="dcterms:W3CDTF">2009-04-08T07:15:50Z</dcterms:created>
  <dcterms:modified xsi:type="dcterms:W3CDTF">2019-03-08T09:24:42Z</dcterms:modified>
</cp:coreProperties>
</file>