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16" i="1" s="1"/>
  <c r="I53" i="1"/>
  <c r="I52" i="1"/>
  <c r="I51" i="1"/>
  <c r="I50" i="1"/>
  <c r="I49" i="1"/>
  <c r="I48" i="1"/>
  <c r="I47" i="1"/>
  <c r="G39" i="1"/>
  <c r="F39" i="1"/>
  <c r="H39" i="1" s="1"/>
  <c r="H40" i="1" s="1"/>
  <c r="G123" i="12"/>
  <c r="AC123" i="12"/>
  <c r="AD123" i="12"/>
  <c r="BA119" i="12"/>
  <c r="BA116" i="12"/>
  <c r="BA108" i="12"/>
  <c r="BA105" i="12"/>
  <c r="BA104" i="12"/>
  <c r="BA101" i="12"/>
  <c r="BA100" i="12"/>
  <c r="BA99" i="12"/>
  <c r="BA98" i="12"/>
  <c r="BA96" i="12"/>
  <c r="BA95" i="12"/>
  <c r="BA94" i="12"/>
  <c r="BA93" i="12"/>
  <c r="BA82" i="12"/>
  <c r="BA80" i="12"/>
  <c r="BA79" i="12"/>
  <c r="BA78" i="12"/>
  <c r="BA71" i="12"/>
  <c r="BA64" i="12"/>
  <c r="BA54" i="12"/>
  <c r="BA53" i="12"/>
  <c r="BA50" i="12"/>
  <c r="BA49" i="12"/>
  <c r="BA47" i="12"/>
  <c r="BA44" i="12"/>
  <c r="BA41" i="12"/>
  <c r="BA40" i="12"/>
  <c r="BA37" i="12"/>
  <c r="BA36" i="12"/>
  <c r="BA32" i="12"/>
  <c r="BA31" i="12"/>
  <c r="BA29" i="12"/>
  <c r="BA27" i="12"/>
  <c r="BA24" i="12"/>
  <c r="BA22" i="12"/>
  <c r="BA21" i="12"/>
  <c r="BA18" i="12"/>
  <c r="BA15" i="12"/>
  <c r="BA14" i="12"/>
  <c r="BA12" i="12"/>
  <c r="BA11" i="12"/>
  <c r="G9" i="12"/>
  <c r="G8" i="12" s="1"/>
  <c r="I9" i="12"/>
  <c r="I8" i="12" s="1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3" i="12"/>
  <c r="I13" i="12"/>
  <c r="K13" i="12"/>
  <c r="K8" i="12" s="1"/>
  <c r="M13" i="12"/>
  <c r="O13" i="12"/>
  <c r="Q13" i="12"/>
  <c r="U13" i="12"/>
  <c r="U8" i="12" s="1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3" i="12"/>
  <c r="I23" i="12"/>
  <c r="K23" i="12"/>
  <c r="M23" i="12"/>
  <c r="O23" i="12"/>
  <c r="Q23" i="12"/>
  <c r="U23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30" i="12"/>
  <c r="I30" i="12"/>
  <c r="K30" i="12"/>
  <c r="M30" i="12"/>
  <c r="O30" i="12"/>
  <c r="Q30" i="12"/>
  <c r="U30" i="12"/>
  <c r="G33" i="12"/>
  <c r="M33" i="12" s="1"/>
  <c r="I33" i="12"/>
  <c r="K33" i="12"/>
  <c r="O33" i="12"/>
  <c r="Q33" i="12"/>
  <c r="U33" i="12"/>
  <c r="G34" i="12"/>
  <c r="I34" i="12"/>
  <c r="O34" i="12"/>
  <c r="Q34" i="12"/>
  <c r="G35" i="12"/>
  <c r="I35" i="12"/>
  <c r="K35" i="12"/>
  <c r="K34" i="12" s="1"/>
  <c r="M35" i="12"/>
  <c r="M34" i="12" s="1"/>
  <c r="O35" i="12"/>
  <c r="Q35" i="12"/>
  <c r="U35" i="12"/>
  <c r="U34" i="12" s="1"/>
  <c r="K38" i="12"/>
  <c r="U38" i="12"/>
  <c r="G39" i="12"/>
  <c r="G38" i="12" s="1"/>
  <c r="I39" i="12"/>
  <c r="I38" i="12" s="1"/>
  <c r="K39" i="12"/>
  <c r="O39" i="12"/>
  <c r="O38" i="12" s="1"/>
  <c r="Q39" i="12"/>
  <c r="Q38" i="12" s="1"/>
  <c r="U39" i="12"/>
  <c r="G43" i="12"/>
  <c r="I43" i="12"/>
  <c r="K43" i="12"/>
  <c r="K42" i="12" s="1"/>
  <c r="M43" i="12"/>
  <c r="O43" i="12"/>
  <c r="Q43" i="12"/>
  <c r="U43" i="12"/>
  <c r="U42" i="12" s="1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O42" i="12" s="1"/>
  <c r="Q46" i="12"/>
  <c r="U46" i="12"/>
  <c r="G48" i="12"/>
  <c r="M48" i="12" s="1"/>
  <c r="I48" i="12"/>
  <c r="I42" i="12" s="1"/>
  <c r="K48" i="12"/>
  <c r="O48" i="12"/>
  <c r="Q48" i="12"/>
  <c r="Q42" i="12" s="1"/>
  <c r="U48" i="12"/>
  <c r="I51" i="12"/>
  <c r="K51" i="12"/>
  <c r="Q51" i="12"/>
  <c r="U51" i="12"/>
  <c r="G52" i="12"/>
  <c r="I52" i="12"/>
  <c r="K52" i="12"/>
  <c r="M52" i="12"/>
  <c r="O52" i="12"/>
  <c r="Q52" i="12"/>
  <c r="U52" i="12"/>
  <c r="G55" i="12"/>
  <c r="M55" i="12" s="1"/>
  <c r="I55" i="12"/>
  <c r="K55" i="12"/>
  <c r="O55" i="12"/>
  <c r="O51" i="12" s="1"/>
  <c r="Q55" i="12"/>
  <c r="U55" i="12"/>
  <c r="G57" i="12"/>
  <c r="M57" i="12" s="1"/>
  <c r="I57" i="12"/>
  <c r="K57" i="12"/>
  <c r="K56" i="12" s="1"/>
  <c r="O57" i="12"/>
  <c r="Q57" i="12"/>
  <c r="U57" i="12"/>
  <c r="U56" i="12" s="1"/>
  <c r="G58" i="12"/>
  <c r="I58" i="12"/>
  <c r="K58" i="12"/>
  <c r="M58" i="12"/>
  <c r="O58" i="12"/>
  <c r="Q58" i="12"/>
  <c r="U58" i="12"/>
  <c r="G59" i="12"/>
  <c r="G56" i="12" s="1"/>
  <c r="I59" i="12"/>
  <c r="K59" i="12"/>
  <c r="O59" i="12"/>
  <c r="O56" i="12" s="1"/>
  <c r="Q59" i="12"/>
  <c r="U59" i="12"/>
  <c r="G60" i="12"/>
  <c r="M60" i="12" s="1"/>
  <c r="I60" i="12"/>
  <c r="I56" i="12" s="1"/>
  <c r="K60" i="12"/>
  <c r="O60" i="12"/>
  <c r="Q60" i="12"/>
  <c r="Q56" i="12" s="1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O68" i="12"/>
  <c r="G69" i="12"/>
  <c r="M69" i="12" s="1"/>
  <c r="M68" i="12" s="1"/>
  <c r="I69" i="12"/>
  <c r="I68" i="12" s="1"/>
  <c r="K69" i="12"/>
  <c r="O69" i="12"/>
  <c r="Q69" i="12"/>
  <c r="Q68" i="12" s="1"/>
  <c r="U69" i="12"/>
  <c r="G70" i="12"/>
  <c r="M70" i="12" s="1"/>
  <c r="I70" i="12"/>
  <c r="K70" i="12"/>
  <c r="K68" i="12" s="1"/>
  <c r="O70" i="12"/>
  <c r="Q70" i="12"/>
  <c r="U70" i="12"/>
  <c r="U68" i="12" s="1"/>
  <c r="G72" i="12"/>
  <c r="I72" i="12"/>
  <c r="K72" i="12"/>
  <c r="M72" i="12"/>
  <c r="O72" i="12"/>
  <c r="Q72" i="12"/>
  <c r="U72" i="12"/>
  <c r="G73" i="12"/>
  <c r="O73" i="12"/>
  <c r="G74" i="12"/>
  <c r="M74" i="12" s="1"/>
  <c r="I74" i="12"/>
  <c r="I73" i="12" s="1"/>
  <c r="K74" i="12"/>
  <c r="O74" i="12"/>
  <c r="Q74" i="12"/>
  <c r="Q73" i="12" s="1"/>
  <c r="U74" i="12"/>
  <c r="G75" i="12"/>
  <c r="M75" i="12" s="1"/>
  <c r="I75" i="12"/>
  <c r="K75" i="12"/>
  <c r="K73" i="12" s="1"/>
  <c r="O75" i="12"/>
  <c r="Q75" i="12"/>
  <c r="U75" i="12"/>
  <c r="U73" i="12" s="1"/>
  <c r="G77" i="12"/>
  <c r="G76" i="12" s="1"/>
  <c r="I77" i="12"/>
  <c r="K77" i="12"/>
  <c r="O77" i="12"/>
  <c r="O76" i="12" s="1"/>
  <c r="Q77" i="12"/>
  <c r="U77" i="12"/>
  <c r="G81" i="12"/>
  <c r="M81" i="12" s="1"/>
  <c r="I81" i="12"/>
  <c r="I76" i="12" s="1"/>
  <c r="K81" i="12"/>
  <c r="O81" i="12"/>
  <c r="Q81" i="12"/>
  <c r="Q76" i="12" s="1"/>
  <c r="U81" i="12"/>
  <c r="G83" i="12"/>
  <c r="M83" i="12" s="1"/>
  <c r="I83" i="12"/>
  <c r="K83" i="12"/>
  <c r="K76" i="12" s="1"/>
  <c r="O83" i="12"/>
  <c r="Q83" i="12"/>
  <c r="U83" i="12"/>
  <c r="U76" i="12" s="1"/>
  <c r="G85" i="12"/>
  <c r="G84" i="12" s="1"/>
  <c r="I85" i="12"/>
  <c r="I84" i="12" s="1"/>
  <c r="K85" i="12"/>
  <c r="O85" i="12"/>
  <c r="O84" i="12" s="1"/>
  <c r="Q85" i="12"/>
  <c r="Q84" i="12" s="1"/>
  <c r="U85" i="12"/>
  <c r="G86" i="12"/>
  <c r="M86" i="12" s="1"/>
  <c r="I86" i="12"/>
  <c r="K86" i="12"/>
  <c r="O86" i="12"/>
  <c r="Q86" i="12"/>
  <c r="U86" i="12"/>
  <c r="G87" i="12"/>
  <c r="I87" i="12"/>
  <c r="K87" i="12"/>
  <c r="K84" i="12" s="1"/>
  <c r="M87" i="12"/>
  <c r="O87" i="12"/>
  <c r="Q87" i="12"/>
  <c r="U87" i="12"/>
  <c r="U84" i="12" s="1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I90" i="12"/>
  <c r="Q90" i="12"/>
  <c r="G91" i="12"/>
  <c r="I91" i="12"/>
  <c r="K91" i="12"/>
  <c r="K90" i="12" s="1"/>
  <c r="M91" i="12"/>
  <c r="M90" i="12" s="1"/>
  <c r="O91" i="12"/>
  <c r="Q91" i="12"/>
  <c r="U91" i="12"/>
  <c r="U90" i="12" s="1"/>
  <c r="G92" i="12"/>
  <c r="I92" i="12"/>
  <c r="K92" i="12"/>
  <c r="M92" i="12"/>
  <c r="O92" i="12"/>
  <c r="Q92" i="12"/>
  <c r="U92" i="12"/>
  <c r="G97" i="12"/>
  <c r="M97" i="12" s="1"/>
  <c r="I97" i="12"/>
  <c r="K97" i="12"/>
  <c r="O97" i="12"/>
  <c r="O90" i="12" s="1"/>
  <c r="Q97" i="12"/>
  <c r="U97" i="12"/>
  <c r="G102" i="12"/>
  <c r="I102" i="12"/>
  <c r="O102" i="12"/>
  <c r="Q102" i="12"/>
  <c r="G103" i="12"/>
  <c r="I103" i="12"/>
  <c r="K103" i="12"/>
  <c r="K102" i="12" s="1"/>
  <c r="M103" i="12"/>
  <c r="M102" i="12" s="1"/>
  <c r="O103" i="12"/>
  <c r="Q103" i="12"/>
  <c r="U103" i="12"/>
  <c r="U102" i="12" s="1"/>
  <c r="G107" i="12"/>
  <c r="G106" i="12" s="1"/>
  <c r="I107" i="12"/>
  <c r="I106" i="12" s="1"/>
  <c r="K107" i="12"/>
  <c r="O107" i="12"/>
  <c r="O106" i="12" s="1"/>
  <c r="Q107" i="12"/>
  <c r="Q106" i="12" s="1"/>
  <c r="U107" i="12"/>
  <c r="G109" i="12"/>
  <c r="M109" i="12" s="1"/>
  <c r="I109" i="12"/>
  <c r="K109" i="12"/>
  <c r="O109" i="12"/>
  <c r="Q109" i="12"/>
  <c r="U109" i="12"/>
  <c r="G110" i="12"/>
  <c r="I110" i="12"/>
  <c r="K110" i="12"/>
  <c r="K106" i="12" s="1"/>
  <c r="M110" i="12"/>
  <c r="O110" i="12"/>
  <c r="Q110" i="12"/>
  <c r="U110" i="12"/>
  <c r="U106" i="12" s="1"/>
  <c r="G111" i="12"/>
  <c r="I111" i="12"/>
  <c r="K111" i="12"/>
  <c r="M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I115" i="12"/>
  <c r="K115" i="12"/>
  <c r="M115" i="12"/>
  <c r="O115" i="12"/>
  <c r="Q115" i="12"/>
  <c r="U115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20" i="12"/>
  <c r="I120" i="12"/>
  <c r="K120" i="12"/>
  <c r="M120" i="12"/>
  <c r="O120" i="12"/>
  <c r="Q120" i="12"/>
  <c r="U120" i="12"/>
  <c r="G121" i="12"/>
  <c r="I121" i="12"/>
  <c r="K121" i="12"/>
  <c r="M121" i="12"/>
  <c r="O121" i="12"/>
  <c r="Q121" i="12"/>
  <c r="U121" i="12"/>
  <c r="I20" i="1"/>
  <c r="I19" i="1"/>
  <c r="I18" i="1"/>
  <c r="I17" i="1"/>
  <c r="I60" i="1"/>
  <c r="G27" i="1"/>
  <c r="G25" i="1"/>
  <c r="G26" i="1" s="1"/>
  <c r="G40" i="1"/>
  <c r="J28" i="1"/>
  <c r="J26" i="1"/>
  <c r="G38" i="1"/>
  <c r="F38" i="1"/>
  <c r="H32" i="1"/>
  <c r="J23" i="1"/>
  <c r="J24" i="1"/>
  <c r="J25" i="1"/>
  <c r="J27" i="1"/>
  <c r="E24" i="1"/>
  <c r="E26" i="1"/>
  <c r="F40" i="1" l="1"/>
  <c r="M42" i="12"/>
  <c r="M73" i="12"/>
  <c r="M51" i="12"/>
  <c r="M107" i="12"/>
  <c r="M106" i="12" s="1"/>
  <c r="G90" i="12"/>
  <c r="M77" i="12"/>
  <c r="M76" i="12" s="1"/>
  <c r="M59" i="12"/>
  <c r="M56" i="12" s="1"/>
  <c r="G42" i="12"/>
  <c r="M39" i="12"/>
  <c r="M38" i="12" s="1"/>
  <c r="M9" i="12"/>
  <c r="M8" i="12" s="1"/>
  <c r="G51" i="12"/>
  <c r="M85" i="12"/>
  <c r="M84" i="12" s="1"/>
  <c r="I21" i="1"/>
  <c r="I39" i="1"/>
  <c r="I40" i="1" s="1"/>
  <c r="J39" i="1" s="1"/>
  <c r="J40" i="1" s="1"/>
  <c r="G28" i="1" l="1"/>
  <c r="G23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<sst xmlns="http://schemas.openxmlformats.org/spreadsheetml/2006/main" count="537" uniqueCount="289">
  <si>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</si>
  <si>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</si>
  <si>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</si>
  <si>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</si>
  <si>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</si>
  <si>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</si>
  <si>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</si>
  <si>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</si>
  <si>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</si>
  <si>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</si>
  <si>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</si>
  <si>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</si>
  <si>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</si>
  <si>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</si>
  <si>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</si>
  <si>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</si>
  <si>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</si>
  <si>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</si>
  <si>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</si>
  <si>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</si>
  <si>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</si>
  <si>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</si>
  <si>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</si>
  <si>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</si>
  <si>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</si>
  <si>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</si>
  <si>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</si>
  <si>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</si>
  <si>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</si>
  <si>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</si>
  <si>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</si>
  <si>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</si>
  <si>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</si>
  <si>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</si>
  <si>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</si>
  <si>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</si>
  <si>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</si>
  <si>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</si>
  <si>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</si>
  <si>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</si>
  <si>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</si>
  <si>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</si>
  <si>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</si>
  <si>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Frýdek-Místek, ul. Na Vyhlídce</t>
  </si>
  <si>
    <t>Rozpočet:</t>
  </si>
  <si>
    <t>Misto</t>
  </si>
  <si>
    <t>Vybudování zpevněných ploch pro stanoviště kontejnerů - Na Vyhlídce 442</t>
  </si>
  <si>
    <t>Statutární město Frýdek-Místek</t>
  </si>
  <si>
    <t>Radniční 1148</t>
  </si>
  <si>
    <t>Frýdek-Místek</t>
  </si>
  <si>
    <t>738 01</t>
  </si>
  <si>
    <t>00296643</t>
  </si>
  <si>
    <t>Ing. David Klimša</t>
  </si>
  <si>
    <t>133</t>
  </si>
  <si>
    <t>Horní Bludovice-Prostřední Bludovice</t>
  </si>
  <si>
    <t>73937</t>
  </si>
  <si>
    <t>05279917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</si>
  <si>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</si>
  <si>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</si>
  <si>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</si>
  <si>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</si>
  <si>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</si>
  <si>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</si>
  <si>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</si>
  <si>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</si>
  <si>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</si>
  <si>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</si>
  <si>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</si>
  <si>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</si>
  <si>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</si>
  <si>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</si>
  <si>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</si>
  <si>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</si>
  <si>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</si>
  <si>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</si>
  <si>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</si>
  <si>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</si>
  <si>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</si>
  <si>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</si>
  <si>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</si>
  <si>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</si>
  <si>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</si>
  <si>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</si>
  <si>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</si>
  <si>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</si>
  <si>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</si>
  <si>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</si>
  <si>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</si>
  <si>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</si>
  <si>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</si>
  <si>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</si>
  <si>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</si>
  <si>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</si>
  <si>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</si>
  <si>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</si>
  <si>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</si>
  <si>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</si>
  <si>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</si>
  <si>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</si>
  <si>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</si>
  <si>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</si>
  <si>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</si>
  <si>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</si>
  <si>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</si>
  <si>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</si>
  <si>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</si>
  <si>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</si>
  <si>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</si>
  <si>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</si>
  <si>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</si>
  <si>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</si>
  <si>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</si>
  <si>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</si>
  <si>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</si>
  <si>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</si>
  <si>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</si>
  <si>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</t>
  </si>
  <si>
    <t>m</t>
  </si>
  <si>
    <t>POL1_0</t>
  </si>
  <si>
    <t>121101101R00</t>
  </si>
  <si>
    <t>Sejmutí ornice s přemístěním do 50 m</t>
  </si>
  <si>
    <t>m3</t>
  </si>
  <si>
    <t>sejmutí ornice tl. 150 mm</t>
  </si>
  <si>
    <t>POP</t>
  </si>
  <si>
    <t>5,1*6,35*0,15</t>
  </si>
  <si>
    <t>131201110R00</t>
  </si>
  <si>
    <t>Hloubení nezapaž. jam hor.3 do 50 m3, STROJNĚ</t>
  </si>
  <si>
    <t>výkop pro kontejnerové stání</t>
  </si>
  <si>
    <t>5,1*1,6*0,15</t>
  </si>
  <si>
    <t>131201119R00</t>
  </si>
  <si>
    <t>Příplatek za lepivost - hloubení nezap.jam v hor.3</t>
  </si>
  <si>
    <t>162701105R00</t>
  </si>
  <si>
    <t>Vodorovné přemístění výkopku z hor.1-4 do 10000 m</t>
  </si>
  <si>
    <t>4,857+1,224-1,432-2,15</t>
  </si>
  <si>
    <t>167101101R00</t>
  </si>
  <si>
    <t>Nakládání výkopku z hor.1-4 v množství do 100 m3</t>
  </si>
  <si>
    <t>171102102R00</t>
  </si>
  <si>
    <t>Uložení sypaniny do násypů, zhutn, na 96% PS</t>
  </si>
  <si>
    <t>použití výkopku 1,432 m3</t>
  </si>
  <si>
    <t>kamenivo 2,73 m3</t>
  </si>
  <si>
    <t>583417034R</t>
  </si>
  <si>
    <t>Kamenivo drcené frakce  0/32 B</t>
  </si>
  <si>
    <t>t</t>
  </si>
  <si>
    <t>POL3_0</t>
  </si>
  <si>
    <t>2,73*2,5  'Přepočtené koeficientem množství'</t>
  </si>
  <si>
    <t>180402112R00</t>
  </si>
  <si>
    <t>Založení trávníku parkového výsevem svah do 1:2</t>
  </si>
  <si>
    <t>m2</t>
  </si>
  <si>
    <t>00572410R</t>
  </si>
  <si>
    <t>Směs travní parková II. mírná zátěž PROFI, á 25 kg</t>
  </si>
  <si>
    <t>kg</t>
  </si>
  <si>
    <t>21,5*0,025 'Přepočtené koeficientem množství'</t>
  </si>
  <si>
    <t>181101102R00</t>
  </si>
  <si>
    <t>Úprava pláně v zářezech v hor. 1-4, se zhutněním</t>
  </si>
  <si>
    <t>5,1*6,35</t>
  </si>
  <si>
    <t>181301101R00</t>
  </si>
  <si>
    <t>Rozprostření ornice, rovina, tl. do 10 cm do 500m2</t>
  </si>
  <si>
    <t>bude zpětně použita sejmutá ornice</t>
  </si>
  <si>
    <t>0,1*21,5 = 2,15 m3</t>
  </si>
  <si>
    <t>199000002R00</t>
  </si>
  <si>
    <t>Poplatek za skládku horniny 1- 4</t>
  </si>
  <si>
    <t>275313621R00</t>
  </si>
  <si>
    <t>Beton základových patek prostý C 20/25</t>
  </si>
  <si>
    <t>základové patky pro oplocení</t>
  </si>
  <si>
    <t>3,14*0,15*0,15*0,6*15</t>
  </si>
  <si>
    <t>451573111R00</t>
  </si>
  <si>
    <t>Lože pod potrubí ze štěrkopísku do 63 mm</t>
  </si>
  <si>
    <t>lože pod bet. patky</t>
  </si>
  <si>
    <t>3,14*0,15*0,15*0,1*15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</si>
  <si>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</si>
  <si>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</si>
  <si>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</si>
  <si>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</si>
  <si>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5924511900R</t>
  </si>
  <si>
    <t>Dlažba HOLLAND III 20x20x6 cm přírodní</t>
  </si>
  <si>
    <t>30,0*1,05 'Přepočtené koeficientem množství'</t>
  </si>
  <si>
    <t>596291111R00</t>
  </si>
  <si>
    <t>Řezání zámkové dlažby tl. 60 mm</t>
  </si>
  <si>
    <t>řezání zámkové dlažby kolem konstrukce oplocení</t>
  </si>
  <si>
    <t>0,08*3*15</t>
  </si>
  <si>
    <t>871373121R00</t>
  </si>
  <si>
    <t>Montáž trub z plastu, gumový kroužek, DN 300</t>
  </si>
  <si>
    <t>ztracené bednění pro základové patky</t>
  </si>
  <si>
    <t>0,6*15</t>
  </si>
  <si>
    <t>28611163.AR</t>
  </si>
  <si>
    <t>Trubka kanalizační KGEM SN 4 PVC 315x7,7x1000 mm</t>
  </si>
  <si>
    <t>kus</t>
  </si>
  <si>
    <t>917862111R00</t>
  </si>
  <si>
    <t>Osazení stojat. obrub.bet. s opěrou,lože z C 12/15</t>
  </si>
  <si>
    <t>592173070R</t>
  </si>
  <si>
    <t>Obrubník záhonový 50/5/20 cm šedý</t>
  </si>
  <si>
    <t>59217472R</t>
  </si>
  <si>
    <t>Obrubník silniční 1000/150/250 šedý</t>
  </si>
  <si>
    <t>59217476R</t>
  </si>
  <si>
    <t>Obrubník silniční nájezdový 1000/150/150 šedý</t>
  </si>
  <si>
    <t>59217480R</t>
  </si>
  <si>
    <t>Obrubník silniční přechodový L 1000/150/150-250</t>
  </si>
  <si>
    <t>59217481R</t>
  </si>
  <si>
    <t>Obrubník silniční přechodový P 1000/150/150-250</t>
  </si>
  <si>
    <t>919726116R00</t>
  </si>
  <si>
    <t>Řezání spár krytu pro těs. zálivku 10/20 mm</t>
  </si>
  <si>
    <t>prořezání spáry před zalitím zálivkou</t>
  </si>
  <si>
    <t>919726213R00</t>
  </si>
  <si>
    <t>Těsnění spár krytu zálivkou za tepla</t>
  </si>
  <si>
    <t>11163630R</t>
  </si>
  <si>
    <t>Zálivka asfaltová Mozal TS bubny</t>
  </si>
  <si>
    <t>919735114R00</t>
  </si>
  <si>
    <t>Řezání stávajícího živičného krytu tl. 15 - 20 cm</t>
  </si>
  <si>
    <t>979082213R00</t>
  </si>
  <si>
    <t>Vodorovná doprava suti po suchu do 1 km</t>
  </si>
  <si>
    <t>979082219R00</t>
  </si>
  <si>
    <t>Příplatek za dopravu suti po suchu za další 1 km</t>
  </si>
  <si>
    <t>1,35*10 'Přepočtené koeficientem množství'</t>
  </si>
  <si>
    <t>979990103R00</t>
  </si>
  <si>
    <t>Poplatek za skládku suti - beton do 30x30 cm</t>
  </si>
  <si>
    <t>998223011R00</t>
  </si>
  <si>
    <t>Přesun hmot, pozemní komunikace, kryt dlážděný</t>
  </si>
  <si>
    <t>998276101R00</t>
  </si>
  <si>
    <t>Přesun hmot, trubní vedení plastová, otevř. výkop</t>
  </si>
  <si>
    <t>766416113R00</t>
  </si>
  <si>
    <t>Obložení stěn nad 5 m2 fošnami SM, pl. nad 1,5 m2</t>
  </si>
  <si>
    <t>0,145*1,48*14</t>
  </si>
  <si>
    <t>0,145*1,44*56</t>
  </si>
  <si>
    <t>0,145*1,09*28</t>
  </si>
  <si>
    <t>605126981R</t>
  </si>
  <si>
    <t>Fošna SM do tl. 30 mm dl. 3-5 m š. 100-250 mm, I. jakost</t>
  </si>
  <si>
    <t>0,535*1,04 'Přepočtené koeficientem množství'</t>
  </si>
  <si>
    <t>998766101R00</t>
  </si>
  <si>
    <t>Přesun hmot pro truhlářské konstr., výšky do 6 m</t>
  </si>
  <si>
    <t>767995107R00</t>
  </si>
  <si>
    <t>Výroba a montáž kov. atypických konstr. do 500 kg</t>
  </si>
  <si>
    <t>13224798R</t>
  </si>
  <si>
    <t>Tyč ocelová plochá jakost S235  30x 3 mm, 11375</t>
  </si>
  <si>
    <t>13320930R</t>
  </si>
  <si>
    <t>Tyč ocelová plochá jakost S235  60x5 mm, 11375</t>
  </si>
  <si>
    <t>14587291R</t>
  </si>
  <si>
    <t>Profil čtvercový uzavř.svařovaný  S235  80 x 3 mm</t>
  </si>
  <si>
    <t>998767101R00</t>
  </si>
  <si>
    <t>Přesun hmot pro zámečnické konstr., výšky do 6 m</t>
  </si>
  <si>
    <t>783108811R00</t>
  </si>
  <si>
    <t>Tryskání minerál. materiálem, stupeň očištění Sa 1</t>
  </si>
  <si>
    <t>783181121R00</t>
  </si>
  <si>
    <t>Metalizace zinkem tl. 80-100 mikrometrů</t>
  </si>
  <si>
    <t>povrchová úprava kotevních sloupků</t>
  </si>
  <si>
    <t>2,35*0,08*4*15</t>
  </si>
  <si>
    <t>1,43*0,06*2*15</t>
  </si>
  <si>
    <t>1,43*0,005*15</t>
  </si>
  <si>
    <t>783682131R00</t>
  </si>
  <si>
    <t>Lazura ochranná olejová dřevěných podlah 2x</t>
  </si>
  <si>
    <t>odstín - hedvábně šedá RAL7044</t>
  </si>
  <si>
    <t>0,145*1,48*14*2</t>
  </si>
  <si>
    <t>0,145*1,44*56*2</t>
  </si>
  <si>
    <t>0,145*1,09*28*2</t>
  </si>
  <si>
    <t>460300101R00</t>
  </si>
  <si>
    <t>Vrtání jámy do D 55 cm</t>
  </si>
  <si>
    <t>základové patky pro kotevní sloupky</t>
  </si>
  <si>
    <t>3,14*0,15*0,15*0,6*15 = 0,635 m3</t>
  </si>
  <si>
    <t>004111020R</t>
  </si>
  <si>
    <t xml:space="preserve">Vypracování projektové dokumentace </t>
  </si>
  <si>
    <t>Soubor</t>
  </si>
  <si>
    <t>dílenská dokumentace pro konstrukci oplocení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</si>
  <si>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</si>
  <si>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</si>
  <si>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</si>
  <si>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</si>
  <si>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</si>
  <si>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</si>
  <si>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</si>
  <si>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</si>
  <si>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</si>
  <si>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</si>
  <si>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</si>
  <si>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</si>
  <si>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005211030R</t>
  </si>
  <si>
    <t xml:space="preserve">Dočasná dopravní opatření </t>
  </si>
  <si>
    <t>přechodné dopravní značení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</si>
  <si>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</si>
  <si>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</si>
  <si>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</si>
  <si>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</si>
  <si>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plán BOZP</t>
  </si>
  <si>
    <t>005241010R</t>
  </si>
  <si>
    <t>Dokumentace skutečného provedení , geometrický plán</t>
  </si>
  <si>
    <t>005241020R</t>
  </si>
  <si>
    <t xml:space="preserve">Geodetické zaměření skutečného provedení 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</si>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</sst>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92" t="s">
        <v>42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4"/>
      <c r="F15" s="84"/>
      <c r="G15" s="99"/>
      <c r="H15" s="99"/>
      <c r="I15" s="99" t="s">
        <v>28</v>
      </c>
      <c r="J15" s="100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1"/>
      <c r="F16" s="82"/>
      <c r="G16" s="81"/>
      <c r="H16" s="82"/>
      <c r="I16" s="81">
        <f>SUMIF(F47:F59,A16,I47:I59)+SUMIF(F47:F59,"PSU",I47:I59)</f>
        <v>0</v>
      </c>
      <c r="J16" s="8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1"/>
      <c r="F17" s="82"/>
      <c r="G17" s="81"/>
      <c r="H17" s="82"/>
      <c r="I17" s="81">
        <f>SUMIF(F47:F59,A17,I47:I59)</f>
        <v>0</v>
      </c>
      <c r="J17" s="8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1"/>
      <c r="F18" s="82"/>
      <c r="G18" s="81"/>
      <c r="H18" s="82"/>
      <c r="I18" s="81">
        <f>SUMIF(F47:F59,A18,I47:I59)</f>
        <v>0</v>
      </c>
      <c r="J18" s="83"/>
    </row>
    <row r="19" spans="1:10" ht="23.25" customHeight="1" x14ac:dyDescent="0.2">
      <c r="A19" s="193" t="s">
        <v>86</v>
      </c>
      <c r="B19" s="194" t="s">
        <v>26</v>
      </c>
      <c r="C19" s="58"/>
      <c r="D19" s="59"/>
      <c r="E19" s="81"/>
      <c r="F19" s="82"/>
      <c r="G19" s="81"/>
      <c r="H19" s="82"/>
      <c r="I19" s="81">
        <f>SUMIF(F47:F59,A19,I47:I59)</f>
        <v>0</v>
      </c>
      <c r="J19" s="83"/>
    </row>
    <row r="20" spans="1:10" ht="23.25" customHeight="1" x14ac:dyDescent="0.2">
      <c r="A20" s="193" t="s">
        <v>87</v>
      </c>
      <c r="B20" s="194" t="s">
        <v>27</v>
      </c>
      <c r="C20" s="58"/>
      <c r="D20" s="59"/>
      <c r="E20" s="81"/>
      <c r="F20" s="82"/>
      <c r="G20" s="81"/>
      <c r="H20" s="82"/>
      <c r="I20" s="81">
        <f>SUMIF(F47:F59,A20,I47:I59)</f>
        <v>0</v>
      </c>
      <c r="J20" s="83"/>
    </row>
    <row r="21" spans="1:10" ht="23.25" customHeight="1" x14ac:dyDescent="0.2">
      <c r="A21" s="4"/>
      <c r="B21" s="74" t="s">
        <v>28</v>
      </c>
      <c r="C21" s="75"/>
      <c r="D21" s="76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88">
        <f>ZakladDPHSniVypocet</f>
        <v>0</v>
      </c>
      <c r="H23" s="89"/>
      <c r="I23" s="8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86">
        <f>ZakladDPHSni*SazbaDPH1/100</f>
        <v>0</v>
      </c>
      <c r="H24" s="87"/>
      <c r="I24" s="8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88">
        <f>ZakladDPHZaklVypocet</f>
        <v>0</v>
      </c>
      <c r="H25" s="89"/>
      <c r="I25" s="8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95">
        <f>ZakladDPHZakl*SazbaDPH2/100</f>
        <v>0</v>
      </c>
      <c r="H26" s="96"/>
      <c r="I26" s="9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7">
        <f>0</f>
        <v>0</v>
      </c>
      <c r="H27" s="97"/>
      <c r="I27" s="97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44992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Pol'!AC123</f>
        <v>0</v>
      </c>
      <c r="G39" s="148">
        <f>'Rozpočet Pol'!AD123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62</v>
      </c>
      <c r="C47" s="175" t="s">
        <v>63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64</v>
      </c>
      <c r="C48" s="165" t="s">
        <v>65</v>
      </c>
      <c r="D48" s="167"/>
      <c r="E48" s="167"/>
      <c r="F48" s="183" t="s">
        <v>23</v>
      </c>
      <c r="G48" s="184"/>
      <c r="H48" s="184"/>
      <c r="I48" s="185">
        <f>'Rozpočet Pol'!G34</f>
        <v>0</v>
      </c>
      <c r="J48" s="185"/>
    </row>
    <row r="49" spans="1:10" ht="25.5" customHeight="1" x14ac:dyDescent="0.2">
      <c r="A49" s="163"/>
      <c r="B49" s="166" t="s">
        <v>66</v>
      </c>
      <c r="C49" s="165" t="s">
        <v>67</v>
      </c>
      <c r="D49" s="167"/>
      <c r="E49" s="167"/>
      <c r="F49" s="183" t="s">
        <v>23</v>
      </c>
      <c r="G49" s="184"/>
      <c r="H49" s="184"/>
      <c r="I49" s="185">
        <f>'Rozpočet Pol'!G38</f>
        <v>0</v>
      </c>
      <c r="J49" s="185"/>
    </row>
    <row r="50" spans="1:10" ht="25.5" customHeight="1" x14ac:dyDescent="0.2">
      <c r="A50" s="163"/>
      <c r="B50" s="166" t="s">
        <v>68</v>
      </c>
      <c r="C50" s="165" t="s">
        <v>69</v>
      </c>
      <c r="D50" s="167"/>
      <c r="E50" s="167"/>
      <c r="F50" s="183" t="s">
        <v>23</v>
      </c>
      <c r="G50" s="184"/>
      <c r="H50" s="184"/>
      <c r="I50" s="185">
        <f>'Rozpočet Pol'!G42</f>
        <v>0</v>
      </c>
      <c r="J50" s="185"/>
    </row>
    <row r="51" spans="1:10" ht="25.5" customHeight="1" x14ac:dyDescent="0.2">
      <c r="A51" s="163"/>
      <c r="B51" s="166" t="s">
        <v>70</v>
      </c>
      <c r="C51" s="165" t="s">
        <v>71</v>
      </c>
      <c r="D51" s="167"/>
      <c r="E51" s="167"/>
      <c r="F51" s="183" t="s">
        <v>23</v>
      </c>
      <c r="G51" s="184"/>
      <c r="H51" s="184"/>
      <c r="I51" s="185">
        <f>'Rozpočet Pol'!G51</f>
        <v>0</v>
      </c>
      <c r="J51" s="185"/>
    </row>
    <row r="52" spans="1:10" ht="25.5" customHeight="1" x14ac:dyDescent="0.2">
      <c r="A52" s="163"/>
      <c r="B52" s="166" t="s">
        <v>72</v>
      </c>
      <c r="C52" s="165" t="s">
        <v>73</v>
      </c>
      <c r="D52" s="167"/>
      <c r="E52" s="167"/>
      <c r="F52" s="183" t="s">
        <v>23</v>
      </c>
      <c r="G52" s="184"/>
      <c r="H52" s="184"/>
      <c r="I52" s="185">
        <f>'Rozpočet Pol'!G56</f>
        <v>0</v>
      </c>
      <c r="J52" s="185"/>
    </row>
    <row r="53" spans="1:10" ht="25.5" customHeight="1" x14ac:dyDescent="0.2">
      <c r="A53" s="163"/>
      <c r="B53" s="166" t="s">
        <v>74</v>
      </c>
      <c r="C53" s="165" t="s">
        <v>75</v>
      </c>
      <c r="D53" s="167"/>
      <c r="E53" s="167"/>
      <c r="F53" s="183" t="s">
        <v>23</v>
      </c>
      <c r="G53" s="184"/>
      <c r="H53" s="184"/>
      <c r="I53" s="185">
        <f>'Rozpočet Pol'!G68</f>
        <v>0</v>
      </c>
      <c r="J53" s="185"/>
    </row>
    <row r="54" spans="1:10" ht="25.5" customHeight="1" x14ac:dyDescent="0.2">
      <c r="A54" s="163"/>
      <c r="B54" s="166" t="s">
        <v>76</v>
      </c>
      <c r="C54" s="165" t="s">
        <v>77</v>
      </c>
      <c r="D54" s="167"/>
      <c r="E54" s="167"/>
      <c r="F54" s="183" t="s">
        <v>23</v>
      </c>
      <c r="G54" s="184"/>
      <c r="H54" s="184"/>
      <c r="I54" s="185">
        <f>'Rozpočet Pol'!G73</f>
        <v>0</v>
      </c>
      <c r="J54" s="185"/>
    </row>
    <row r="55" spans="1:10" ht="25.5" customHeight="1" x14ac:dyDescent="0.2">
      <c r="A55" s="163"/>
      <c r="B55" s="166" t="s">
        <v>78</v>
      </c>
      <c r="C55" s="165" t="s">
        <v>79</v>
      </c>
      <c r="D55" s="167"/>
      <c r="E55" s="167"/>
      <c r="F55" s="183" t="s">
        <v>24</v>
      </c>
      <c r="G55" s="184"/>
      <c r="H55" s="184"/>
      <c r="I55" s="185">
        <f>'Rozpočet Pol'!G76</f>
        <v>0</v>
      </c>
      <c r="J55" s="185"/>
    </row>
    <row r="56" spans="1:10" ht="25.5" customHeight="1" x14ac:dyDescent="0.2">
      <c r="A56" s="163"/>
      <c r="B56" s="166" t="s">
        <v>80</v>
      </c>
      <c r="C56" s="165" t="s">
        <v>81</v>
      </c>
      <c r="D56" s="167"/>
      <c r="E56" s="167"/>
      <c r="F56" s="183" t="s">
        <v>24</v>
      </c>
      <c r="G56" s="184"/>
      <c r="H56" s="184"/>
      <c r="I56" s="185">
        <f>'Rozpočet Pol'!G84</f>
        <v>0</v>
      </c>
      <c r="J56" s="185"/>
    </row>
    <row r="57" spans="1:10" ht="25.5" customHeight="1" x14ac:dyDescent="0.2">
      <c r="A57" s="163"/>
      <c r="B57" s="166" t="s">
        <v>82</v>
      </c>
      <c r="C57" s="165" t="s">
        <v>83</v>
      </c>
      <c r="D57" s="167"/>
      <c r="E57" s="167"/>
      <c r="F57" s="183" t="s">
        <v>24</v>
      </c>
      <c r="G57" s="184"/>
      <c r="H57" s="184"/>
      <c r="I57" s="185">
        <f>'Rozpočet Pol'!G90</f>
        <v>0</v>
      </c>
      <c r="J57" s="185"/>
    </row>
    <row r="58" spans="1:10" ht="25.5" customHeight="1" x14ac:dyDescent="0.2">
      <c r="A58" s="163"/>
      <c r="B58" s="166" t="s">
        <v>84</v>
      </c>
      <c r="C58" s="165" t="s">
        <v>85</v>
      </c>
      <c r="D58" s="167"/>
      <c r="E58" s="167"/>
      <c r="F58" s="183" t="s">
        <v>25</v>
      </c>
      <c r="G58" s="184"/>
      <c r="H58" s="184"/>
      <c r="I58" s="185">
        <f>'Rozpočet Pol'!G102</f>
        <v>0</v>
      </c>
      <c r="J58" s="185"/>
    </row>
    <row r="59" spans="1:10" ht="25.5" customHeight="1" x14ac:dyDescent="0.2">
      <c r="A59" s="163"/>
      <c r="B59" s="177" t="s">
        <v>86</v>
      </c>
      <c r="C59" s="178" t="s">
        <v>26</v>
      </c>
      <c r="D59" s="179"/>
      <c r="E59" s="179"/>
      <c r="F59" s="186" t="s">
        <v>86</v>
      </c>
      <c r="G59" s="187"/>
      <c r="H59" s="187"/>
      <c r="I59" s="188">
        <f>'Rozpočet Pol'!G106</f>
        <v>0</v>
      </c>
      <c r="J59" s="188"/>
    </row>
    <row r="60" spans="1:10" ht="25.5" customHeight="1" x14ac:dyDescent="0.2">
      <c r="A60" s="164"/>
      <c r="B60" s="170" t="s">
        <v>1</v>
      </c>
      <c r="C60" s="170"/>
      <c r="D60" s="171"/>
      <c r="E60" s="171"/>
      <c r="F60" s="189"/>
      <c r="G60" s="190"/>
      <c r="H60" s="190"/>
      <c r="I60" s="191">
        <f>SUM(I47:I59)</f>
        <v>0</v>
      </c>
      <c r="J60" s="191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</sheetData>
  <sheetProtection password="CA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G15:H15"/>
    <mergeCell ref="I15:J15"/>
    <mergeCell ref="E16:F16"/>
    <mergeCell ref="D12:G12"/>
    <mergeCell ref="D13:G13"/>
    <mergeCell ref="D3:J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89</v>
      </c>
    </row>
    <row r="2" spans="1:60" ht="24.95" customHeight="1" x14ac:dyDescent="0.2">
      <c r="A2" s="202" t="s">
        <v>88</v>
      </c>
      <c r="B2" s="196"/>
      <c r="C2" s="197" t="s">
        <v>46</v>
      </c>
      <c r="D2" s="198"/>
      <c r="E2" s="198"/>
      <c r="F2" s="198"/>
      <c r="G2" s="204"/>
      <c r="AE2" t="s">
        <v>90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91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92</v>
      </c>
    </row>
    <row r="5" spans="1:60" hidden="1" x14ac:dyDescent="0.2">
      <c r="A5" s="206" t="s">
        <v>93</v>
      </c>
      <c r="B5" s="207"/>
      <c r="C5" s="208"/>
      <c r="D5" s="209"/>
      <c r="E5" s="209"/>
      <c r="F5" s="209"/>
      <c r="G5" s="210"/>
      <c r="AE5" t="s">
        <v>94</v>
      </c>
    </row>
    <row r="7" spans="1:60" ht="38.25" x14ac:dyDescent="0.2">
      <c r="A7" s="216" t="s">
        <v>95</v>
      </c>
      <c r="B7" s="217" t="s">
        <v>96</v>
      </c>
      <c r="C7" s="217" t="s">
        <v>97</v>
      </c>
      <c r="D7" s="216" t="s">
        <v>98</v>
      </c>
      <c r="E7" s="216" t="s">
        <v>99</v>
      </c>
      <c r="F7" s="211" t="s">
        <v>100</v>
      </c>
      <c r="G7" s="235" t="s">
        <v>28</v>
      </c>
      <c r="H7" s="236" t="s">
        <v>29</v>
      </c>
      <c r="I7" s="236" t="s">
        <v>101</v>
      </c>
      <c r="J7" s="236" t="s">
        <v>30</v>
      </c>
      <c r="K7" s="236" t="s">
        <v>102</v>
      </c>
      <c r="L7" s="236" t="s">
        <v>103</v>
      </c>
      <c r="M7" s="236" t="s">
        <v>104</v>
      </c>
      <c r="N7" s="236" t="s">
        <v>105</v>
      </c>
      <c r="O7" s="236" t="s">
        <v>106</v>
      </c>
      <c r="P7" s="236" t="s">
        <v>107</v>
      </c>
      <c r="Q7" s="236" t="s">
        <v>108</v>
      </c>
      <c r="R7" s="236" t="s">
        <v>109</v>
      </c>
      <c r="S7" s="236" t="s">
        <v>110</v>
      </c>
      <c r="T7" s="236" t="s">
        <v>111</v>
      </c>
      <c r="U7" s="219" t="s">
        <v>112</v>
      </c>
    </row>
    <row r="8" spans="1:60" x14ac:dyDescent="0.2">
      <c r="A8" s="237" t="s">
        <v>113</v>
      </c>
      <c r="B8" s="238" t="s">
        <v>62</v>
      </c>
      <c r="C8" s="239" t="s">
        <v>63</v>
      </c>
      <c r="D8" s="218"/>
      <c r="E8" s="240"/>
      <c r="F8" s="241"/>
      <c r="G8" s="241">
        <f>SUMIF(AE9:AE33,"&lt;&gt;NOR",G9:G33)</f>
        <v>0</v>
      </c>
      <c r="H8" s="241"/>
      <c r="I8" s="241">
        <f>SUM(I9:I33)</f>
        <v>0</v>
      </c>
      <c r="J8" s="241"/>
      <c r="K8" s="241">
        <f>SUM(K9:K33)</f>
        <v>0</v>
      </c>
      <c r="L8" s="241"/>
      <c r="M8" s="241">
        <f>SUM(M9:M33)</f>
        <v>0</v>
      </c>
      <c r="N8" s="218"/>
      <c r="O8" s="218">
        <f>SUM(O9:O33)</f>
        <v>6.8255400000000002</v>
      </c>
      <c r="P8" s="218"/>
      <c r="Q8" s="218">
        <f>SUM(Q9:Q33)</f>
        <v>1.35</v>
      </c>
      <c r="R8" s="218"/>
      <c r="S8" s="218"/>
      <c r="T8" s="237"/>
      <c r="U8" s="218">
        <f>SUM(U9:U33)</f>
        <v>8.6999999999999993</v>
      </c>
      <c r="AE8" t="s">
        <v>114</v>
      </c>
    </row>
    <row r="9" spans="1:60" outlineLevel="1" x14ac:dyDescent="0.2">
      <c r="A9" s="213">
        <v>1</v>
      </c>
      <c r="B9" s="220" t="s">
        <v>115</v>
      </c>
      <c r="C9" s="263" t="s">
        <v>116</v>
      </c>
      <c r="D9" s="222" t="s">
        <v>117</v>
      </c>
      <c r="E9" s="227">
        <v>5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2">
        <v>0</v>
      </c>
      <c r="O9" s="222">
        <f>ROUND(E9*N9,5)</f>
        <v>0</v>
      </c>
      <c r="P9" s="222">
        <v>0.27</v>
      </c>
      <c r="Q9" s="222">
        <f>ROUND(E9*P9,5)</f>
        <v>1.35</v>
      </c>
      <c r="R9" s="222"/>
      <c r="S9" s="222"/>
      <c r="T9" s="223">
        <v>0.123</v>
      </c>
      <c r="U9" s="222">
        <f>ROUND(E9*T9,2)</f>
        <v>0.62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118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119</v>
      </c>
      <c r="C10" s="263" t="s">
        <v>120</v>
      </c>
      <c r="D10" s="222" t="s">
        <v>121</v>
      </c>
      <c r="E10" s="227">
        <v>4.8570000000000002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9.7000000000000003E-2</v>
      </c>
      <c r="U10" s="222">
        <f>ROUND(E10*T10,2)</f>
        <v>0.47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118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4" t="s">
        <v>122</v>
      </c>
      <c r="D11" s="224"/>
      <c r="E11" s="228"/>
      <c r="F11" s="232"/>
      <c r="G11" s="233"/>
      <c r="H11" s="231"/>
      <c r="I11" s="231"/>
      <c r="J11" s="231"/>
      <c r="K11" s="231"/>
      <c r="L11" s="231"/>
      <c r="M11" s="231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123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5" t="str">
        <f>C11</f>
        <v>sejmutí ornice tl. 150 mm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4" t="s">
        <v>124</v>
      </c>
      <c r="D12" s="224"/>
      <c r="E12" s="228"/>
      <c r="F12" s="232"/>
      <c r="G12" s="233"/>
      <c r="H12" s="231"/>
      <c r="I12" s="231"/>
      <c r="J12" s="231"/>
      <c r="K12" s="231"/>
      <c r="L12" s="231"/>
      <c r="M12" s="231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123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5" t="str">
        <f>C12</f>
        <v>5,1*6,35*0,15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125</v>
      </c>
      <c r="C13" s="263" t="s">
        <v>126</v>
      </c>
      <c r="D13" s="222" t="s">
        <v>121</v>
      </c>
      <c r="E13" s="227">
        <v>1.224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0.26666000000000001</v>
      </c>
      <c r="U13" s="222">
        <f>ROUND(E13*T13,2)</f>
        <v>0.33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4" t="s">
        <v>127</v>
      </c>
      <c r="D14" s="224"/>
      <c r="E14" s="228"/>
      <c r="F14" s="232"/>
      <c r="G14" s="233"/>
      <c r="H14" s="231"/>
      <c r="I14" s="231"/>
      <c r="J14" s="231"/>
      <c r="K14" s="231"/>
      <c r="L14" s="231"/>
      <c r="M14" s="231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123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5" t="str">
        <f>C14</f>
        <v>výkop pro kontejnerové stání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4" t="s">
        <v>128</v>
      </c>
      <c r="D15" s="224"/>
      <c r="E15" s="228"/>
      <c r="F15" s="232"/>
      <c r="G15" s="233"/>
      <c r="H15" s="231"/>
      <c r="I15" s="231"/>
      <c r="J15" s="231"/>
      <c r="K15" s="231"/>
      <c r="L15" s="231"/>
      <c r="M15" s="231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123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5" t="str">
        <f>C15</f>
        <v>5,1*1,6*0,15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4</v>
      </c>
      <c r="B16" s="220" t="s">
        <v>129</v>
      </c>
      <c r="C16" s="263" t="s">
        <v>130</v>
      </c>
      <c r="D16" s="222" t="s">
        <v>121</v>
      </c>
      <c r="E16" s="227">
        <v>1.224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4.3099999999999999E-2</v>
      </c>
      <c r="U16" s="222">
        <f>ROUND(E16*T16,2)</f>
        <v>0.05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118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5</v>
      </c>
      <c r="B17" s="220" t="s">
        <v>131</v>
      </c>
      <c r="C17" s="263" t="s">
        <v>132</v>
      </c>
      <c r="D17" s="222" t="s">
        <v>121</v>
      </c>
      <c r="E17" s="227">
        <v>2.4990000000000001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1.0999999999999999E-2</v>
      </c>
      <c r="U17" s="222">
        <f>ROUND(E17*T17,2)</f>
        <v>0.03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118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20"/>
      <c r="C18" s="264" t="s">
        <v>133</v>
      </c>
      <c r="D18" s="224"/>
      <c r="E18" s="228"/>
      <c r="F18" s="232"/>
      <c r="G18" s="233"/>
      <c r="H18" s="231"/>
      <c r="I18" s="231"/>
      <c r="J18" s="231"/>
      <c r="K18" s="231"/>
      <c r="L18" s="231"/>
      <c r="M18" s="231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123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5" t="str">
        <f>C18</f>
        <v>4,857+1,224-1,432-2,15</v>
      </c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6</v>
      </c>
      <c r="B19" s="220" t="s">
        <v>134</v>
      </c>
      <c r="C19" s="263" t="s">
        <v>135</v>
      </c>
      <c r="D19" s="222" t="s">
        <v>121</v>
      </c>
      <c r="E19" s="227">
        <v>2.4990000000000001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0.65200000000000002</v>
      </c>
      <c r="U19" s="222">
        <f>ROUND(E19*T19,2)</f>
        <v>1.63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7</v>
      </c>
      <c r="B20" s="220" t="s">
        <v>136</v>
      </c>
      <c r="C20" s="263" t="s">
        <v>137</v>
      </c>
      <c r="D20" s="222" t="s">
        <v>121</v>
      </c>
      <c r="E20" s="227">
        <v>4.1619999999999999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2.3E-2</v>
      </c>
      <c r="U20" s="222">
        <f>ROUND(E20*T20,2)</f>
        <v>0.1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118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4" t="s">
        <v>138</v>
      </c>
      <c r="D21" s="224"/>
      <c r="E21" s="228"/>
      <c r="F21" s="232"/>
      <c r="G21" s="233"/>
      <c r="H21" s="231"/>
      <c r="I21" s="231"/>
      <c r="J21" s="231"/>
      <c r="K21" s="231"/>
      <c r="L21" s="231"/>
      <c r="M21" s="231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123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5" t="str">
        <f>C21</f>
        <v>použití výkopku 1,432 m3</v>
      </c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4" t="s">
        <v>139</v>
      </c>
      <c r="D22" s="224"/>
      <c r="E22" s="228"/>
      <c r="F22" s="232"/>
      <c r="G22" s="233"/>
      <c r="H22" s="231"/>
      <c r="I22" s="231"/>
      <c r="J22" s="231"/>
      <c r="K22" s="231"/>
      <c r="L22" s="231"/>
      <c r="M22" s="231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123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5" t="str">
        <f>C22</f>
        <v>kamenivo 2,73 m3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8</v>
      </c>
      <c r="B23" s="220" t="s">
        <v>140</v>
      </c>
      <c r="C23" s="263" t="s">
        <v>141</v>
      </c>
      <c r="D23" s="222" t="s">
        <v>142</v>
      </c>
      <c r="E23" s="227">
        <v>6.8250000000000002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2">
        <v>1</v>
      </c>
      <c r="O23" s="222">
        <f>ROUND(E23*N23,5)</f>
        <v>6.8250000000000002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143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4" t="s">
        <v>144</v>
      </c>
      <c r="D24" s="224"/>
      <c r="E24" s="228"/>
      <c r="F24" s="232"/>
      <c r="G24" s="233"/>
      <c r="H24" s="231"/>
      <c r="I24" s="231"/>
      <c r="J24" s="231"/>
      <c r="K24" s="231"/>
      <c r="L24" s="231"/>
      <c r="M24" s="231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123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5" t="str">
        <f>C24</f>
        <v>2,73*2,5  'Přepočtené koeficientem množství'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9</v>
      </c>
      <c r="B25" s="220" t="s">
        <v>145</v>
      </c>
      <c r="C25" s="263" t="s">
        <v>146</v>
      </c>
      <c r="D25" s="222" t="s">
        <v>147</v>
      </c>
      <c r="E25" s="227">
        <v>21.5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9.7000000000000003E-2</v>
      </c>
      <c r="U25" s="222">
        <f>ROUND(E25*T25,2)</f>
        <v>2.09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10</v>
      </c>
      <c r="B26" s="220" t="s">
        <v>148</v>
      </c>
      <c r="C26" s="263" t="s">
        <v>149</v>
      </c>
      <c r="D26" s="222" t="s">
        <v>150</v>
      </c>
      <c r="E26" s="227">
        <v>0.53700000000000003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2">
        <v>1E-3</v>
      </c>
      <c r="O26" s="222">
        <f>ROUND(E26*N26,5)</f>
        <v>5.4000000000000001E-4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143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4" t="s">
        <v>151</v>
      </c>
      <c r="D27" s="224"/>
      <c r="E27" s="228"/>
      <c r="F27" s="232"/>
      <c r="G27" s="233"/>
      <c r="H27" s="231"/>
      <c r="I27" s="231"/>
      <c r="J27" s="231"/>
      <c r="K27" s="231"/>
      <c r="L27" s="231"/>
      <c r="M27" s="231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123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5" t="str">
        <f>C27</f>
        <v>21,5*0,025 'Přepočtené koeficientem množství'</v>
      </c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11</v>
      </c>
      <c r="B28" s="220" t="s">
        <v>152</v>
      </c>
      <c r="C28" s="263" t="s">
        <v>153</v>
      </c>
      <c r="D28" s="222" t="s">
        <v>147</v>
      </c>
      <c r="E28" s="227">
        <v>32.384999999999998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1.7999999999999999E-2</v>
      </c>
      <c r="U28" s="222">
        <f>ROUND(E28*T28,2)</f>
        <v>0.57999999999999996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4" t="s">
        <v>154</v>
      </c>
      <c r="D29" s="224"/>
      <c r="E29" s="228"/>
      <c r="F29" s="232"/>
      <c r="G29" s="233"/>
      <c r="H29" s="231"/>
      <c r="I29" s="231"/>
      <c r="J29" s="231"/>
      <c r="K29" s="231"/>
      <c r="L29" s="231"/>
      <c r="M29" s="231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123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5" t="str">
        <f>C29</f>
        <v>5,1*6,35</v>
      </c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12</v>
      </c>
      <c r="B30" s="220" t="s">
        <v>155</v>
      </c>
      <c r="C30" s="263" t="s">
        <v>156</v>
      </c>
      <c r="D30" s="222" t="s">
        <v>147</v>
      </c>
      <c r="E30" s="227">
        <v>21.5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0.13</v>
      </c>
      <c r="U30" s="222">
        <f>ROUND(E30*T30,2)</f>
        <v>2.8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118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4" t="s">
        <v>157</v>
      </c>
      <c r="D31" s="224"/>
      <c r="E31" s="228"/>
      <c r="F31" s="232"/>
      <c r="G31" s="233"/>
      <c r="H31" s="231"/>
      <c r="I31" s="231"/>
      <c r="J31" s="231"/>
      <c r="K31" s="231"/>
      <c r="L31" s="231"/>
      <c r="M31" s="231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123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5" t="str">
        <f>C31</f>
        <v>bude zpětně použita sejmutá ornice</v>
      </c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4" t="s">
        <v>158</v>
      </c>
      <c r="D32" s="224"/>
      <c r="E32" s="228"/>
      <c r="F32" s="232"/>
      <c r="G32" s="233"/>
      <c r="H32" s="231"/>
      <c r="I32" s="231"/>
      <c r="J32" s="231"/>
      <c r="K32" s="231"/>
      <c r="L32" s="231"/>
      <c r="M32" s="231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123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5" t="str">
        <f>C32</f>
        <v>0,1*21,5 = 2,15 m3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13</v>
      </c>
      <c r="B33" s="220" t="s">
        <v>159</v>
      </c>
      <c r="C33" s="263" t="s">
        <v>160</v>
      </c>
      <c r="D33" s="222" t="s">
        <v>121</v>
      </c>
      <c r="E33" s="227">
        <v>2.4990000000000001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118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113</v>
      </c>
      <c r="B34" s="221" t="s">
        <v>64</v>
      </c>
      <c r="C34" s="265" t="s">
        <v>65</v>
      </c>
      <c r="D34" s="225"/>
      <c r="E34" s="229"/>
      <c r="F34" s="234"/>
      <c r="G34" s="234">
        <f>SUMIF(AE35:AE37,"&lt;&gt;NOR",G35:G37)</f>
        <v>0</v>
      </c>
      <c r="H34" s="234"/>
      <c r="I34" s="234">
        <f>SUM(I35:I37)</f>
        <v>0</v>
      </c>
      <c r="J34" s="234"/>
      <c r="K34" s="234">
        <f>SUM(K35:K37)</f>
        <v>0</v>
      </c>
      <c r="L34" s="234"/>
      <c r="M34" s="234">
        <f>SUM(M35:M37)</f>
        <v>0</v>
      </c>
      <c r="N34" s="225"/>
      <c r="O34" s="225">
        <f>SUM(O35:O37)</f>
        <v>1.60338</v>
      </c>
      <c r="P34" s="225"/>
      <c r="Q34" s="225">
        <f>SUM(Q35:Q37)</f>
        <v>0</v>
      </c>
      <c r="R34" s="225"/>
      <c r="S34" s="225"/>
      <c r="T34" s="226"/>
      <c r="U34" s="225">
        <f>SUM(U35:U37)</f>
        <v>0.3</v>
      </c>
      <c r="AE34" t="s">
        <v>114</v>
      </c>
    </row>
    <row r="35" spans="1:60" outlineLevel="1" x14ac:dyDescent="0.2">
      <c r="A35" s="213">
        <v>14</v>
      </c>
      <c r="B35" s="220" t="s">
        <v>161</v>
      </c>
      <c r="C35" s="263" t="s">
        <v>162</v>
      </c>
      <c r="D35" s="222" t="s">
        <v>121</v>
      </c>
      <c r="E35" s="227">
        <v>0.63500000000000001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2">
        <v>2.5249999999999999</v>
      </c>
      <c r="O35" s="222">
        <f>ROUND(E35*N35,5)</f>
        <v>1.60338</v>
      </c>
      <c r="P35" s="222">
        <v>0</v>
      </c>
      <c r="Q35" s="222">
        <f>ROUND(E35*P35,5)</f>
        <v>0</v>
      </c>
      <c r="R35" s="222"/>
      <c r="S35" s="222"/>
      <c r="T35" s="223">
        <v>0.47699999999999998</v>
      </c>
      <c r="U35" s="222">
        <f>ROUND(E35*T35,2)</f>
        <v>0.3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118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4" t="s">
        <v>163</v>
      </c>
      <c r="D36" s="224"/>
      <c r="E36" s="228"/>
      <c r="F36" s="232"/>
      <c r="G36" s="233"/>
      <c r="H36" s="231"/>
      <c r="I36" s="231"/>
      <c r="J36" s="231"/>
      <c r="K36" s="231"/>
      <c r="L36" s="231"/>
      <c r="M36" s="231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123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5" t="str">
        <f>C36</f>
        <v>základové patky pro oplocení</v>
      </c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4" t="s">
        <v>164</v>
      </c>
      <c r="D37" s="224"/>
      <c r="E37" s="228"/>
      <c r="F37" s="232"/>
      <c r="G37" s="233"/>
      <c r="H37" s="231"/>
      <c r="I37" s="231"/>
      <c r="J37" s="231"/>
      <c r="K37" s="231"/>
      <c r="L37" s="231"/>
      <c r="M37" s="231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123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5" t="str">
        <f>C37</f>
        <v>3,14*0,15*0,15*0,6*15</v>
      </c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14" t="s">
        <v>113</v>
      </c>
      <c r="B38" s="221" t="s">
        <v>66</v>
      </c>
      <c r="C38" s="265" t="s">
        <v>67</v>
      </c>
      <c r="D38" s="225"/>
      <c r="E38" s="229"/>
      <c r="F38" s="234"/>
      <c r="G38" s="234">
        <f>SUMIF(AE39:AE41,"&lt;&gt;NOR",G39:G41)</f>
        <v>0</v>
      </c>
      <c r="H38" s="234"/>
      <c r="I38" s="234">
        <f>SUM(I39:I41)</f>
        <v>0</v>
      </c>
      <c r="J38" s="234"/>
      <c r="K38" s="234">
        <f>SUM(K39:K41)</f>
        <v>0</v>
      </c>
      <c r="L38" s="234"/>
      <c r="M38" s="234">
        <f>SUM(M39:M41)</f>
        <v>0</v>
      </c>
      <c r="N38" s="225"/>
      <c r="O38" s="225">
        <f>SUM(O39:O41)</f>
        <v>0.19853000000000001</v>
      </c>
      <c r="P38" s="225"/>
      <c r="Q38" s="225">
        <f>SUM(Q39:Q41)</f>
        <v>0</v>
      </c>
      <c r="R38" s="225"/>
      <c r="S38" s="225"/>
      <c r="T38" s="226"/>
      <c r="U38" s="225">
        <f>SUM(U39:U41)</f>
        <v>0.14000000000000001</v>
      </c>
      <c r="AE38" t="s">
        <v>114</v>
      </c>
    </row>
    <row r="39" spans="1:60" outlineLevel="1" x14ac:dyDescent="0.2">
      <c r="A39" s="213">
        <v>15</v>
      </c>
      <c r="B39" s="220" t="s">
        <v>165</v>
      </c>
      <c r="C39" s="263" t="s">
        <v>166</v>
      </c>
      <c r="D39" s="222" t="s">
        <v>121</v>
      </c>
      <c r="E39" s="227">
        <v>0.105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2">
        <v>1.8907700000000001</v>
      </c>
      <c r="O39" s="222">
        <f>ROUND(E39*N39,5)</f>
        <v>0.19853000000000001</v>
      </c>
      <c r="P39" s="222">
        <v>0</v>
      </c>
      <c r="Q39" s="222">
        <f>ROUND(E39*P39,5)</f>
        <v>0</v>
      </c>
      <c r="R39" s="222"/>
      <c r="S39" s="222"/>
      <c r="T39" s="223">
        <v>1.3169999999999999</v>
      </c>
      <c r="U39" s="222">
        <f>ROUND(E39*T39,2)</f>
        <v>0.14000000000000001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118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4" t="s">
        <v>167</v>
      </c>
      <c r="D40" s="224"/>
      <c r="E40" s="228"/>
      <c r="F40" s="232"/>
      <c r="G40" s="233"/>
      <c r="H40" s="231"/>
      <c r="I40" s="231"/>
      <c r="J40" s="231"/>
      <c r="K40" s="231"/>
      <c r="L40" s="231"/>
      <c r="M40" s="231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123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5" t="str">
        <f>C40</f>
        <v>lože pod bet. patky</v>
      </c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4" t="s">
        <v>168</v>
      </c>
      <c r="D41" s="224"/>
      <c r="E41" s="228"/>
      <c r="F41" s="232"/>
      <c r="G41" s="233"/>
      <c r="H41" s="231"/>
      <c r="I41" s="231"/>
      <c r="J41" s="231"/>
      <c r="K41" s="231"/>
      <c r="L41" s="231"/>
      <c r="M41" s="231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123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5" t="str">
        <f>C41</f>
        <v>3,14*0,15*0,15*0,1*15</v>
      </c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14" t="s">
        <v>113</v>
      </c>
      <c r="B42" s="221" t="s">
        <v>68</v>
      </c>
      <c r="C42" s="265" t="s">
        <v>69</v>
      </c>
      <c r="D42" s="225"/>
      <c r="E42" s="229"/>
      <c r="F42" s="234"/>
      <c r="G42" s="234">
        <f>SUMIF(AE43:AE50,"&lt;&gt;NOR",G43:G50)</f>
        <v>0</v>
      </c>
      <c r="H42" s="234"/>
      <c r="I42" s="234">
        <f>SUM(I43:I50)</f>
        <v>0</v>
      </c>
      <c r="J42" s="234"/>
      <c r="K42" s="234">
        <f>SUM(K43:K50)</f>
        <v>0</v>
      </c>
      <c r="L42" s="234"/>
      <c r="M42" s="234">
        <f>SUM(M43:M50)</f>
        <v>0</v>
      </c>
      <c r="N42" s="225"/>
      <c r="O42" s="225">
        <f>SUM(O43:O50)</f>
        <v>24.196919999999999</v>
      </c>
      <c r="P42" s="225"/>
      <c r="Q42" s="225">
        <f>SUM(Q43:Q50)</f>
        <v>0</v>
      </c>
      <c r="R42" s="225"/>
      <c r="S42" s="225"/>
      <c r="T42" s="226"/>
      <c r="U42" s="225">
        <f>SUM(U43:U50)</f>
        <v>15.91</v>
      </c>
      <c r="AE42" t="s">
        <v>114</v>
      </c>
    </row>
    <row r="43" spans="1:60" ht="22.5" outlineLevel="1" x14ac:dyDescent="0.2">
      <c r="A43" s="213">
        <v>16</v>
      </c>
      <c r="B43" s="220" t="s">
        <v>169</v>
      </c>
      <c r="C43" s="263" t="s">
        <v>170</v>
      </c>
      <c r="D43" s="222" t="s">
        <v>147</v>
      </c>
      <c r="E43" s="227">
        <v>32.384999999999998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22">
        <v>0.55125000000000002</v>
      </c>
      <c r="O43" s="222">
        <f>ROUND(E43*N43,5)</f>
        <v>17.852229999999999</v>
      </c>
      <c r="P43" s="222">
        <v>0</v>
      </c>
      <c r="Q43" s="222">
        <f>ROUND(E43*P43,5)</f>
        <v>0</v>
      </c>
      <c r="R43" s="222"/>
      <c r="S43" s="222"/>
      <c r="T43" s="223">
        <v>2.7E-2</v>
      </c>
      <c r="U43" s="222">
        <f>ROUND(E43*T43,2)</f>
        <v>0.87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118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20"/>
      <c r="C44" s="264" t="s">
        <v>154</v>
      </c>
      <c r="D44" s="224"/>
      <c r="E44" s="228"/>
      <c r="F44" s="232"/>
      <c r="G44" s="233"/>
      <c r="H44" s="231"/>
      <c r="I44" s="231"/>
      <c r="J44" s="231"/>
      <c r="K44" s="231"/>
      <c r="L44" s="231"/>
      <c r="M44" s="231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123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5" t="str">
        <f>C44</f>
        <v>5,1*6,35</v>
      </c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17</v>
      </c>
      <c r="B45" s="220" t="s">
        <v>171</v>
      </c>
      <c r="C45" s="263" t="s">
        <v>172</v>
      </c>
      <c r="D45" s="222" t="s">
        <v>147</v>
      </c>
      <c r="E45" s="227">
        <v>30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2">
        <v>7.3899999999999993E-2</v>
      </c>
      <c r="O45" s="222">
        <f>ROUND(E45*N45,5)</f>
        <v>2.2170000000000001</v>
      </c>
      <c r="P45" s="222">
        <v>0</v>
      </c>
      <c r="Q45" s="222">
        <f>ROUND(E45*P45,5)</f>
        <v>0</v>
      </c>
      <c r="R45" s="222"/>
      <c r="S45" s="222"/>
      <c r="T45" s="223">
        <v>0.45200000000000001</v>
      </c>
      <c r="U45" s="222">
        <f>ROUND(E45*T45,2)</f>
        <v>13.56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118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18</v>
      </c>
      <c r="B46" s="220" t="s">
        <v>173</v>
      </c>
      <c r="C46" s="263" t="s">
        <v>174</v>
      </c>
      <c r="D46" s="222" t="s">
        <v>147</v>
      </c>
      <c r="E46" s="227">
        <v>31.5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2">
        <v>0.13100000000000001</v>
      </c>
      <c r="O46" s="222">
        <f>ROUND(E46*N46,5)</f>
        <v>4.1265000000000001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143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4" t="s">
        <v>175</v>
      </c>
      <c r="D47" s="224"/>
      <c r="E47" s="228"/>
      <c r="F47" s="232"/>
      <c r="G47" s="233"/>
      <c r="H47" s="231"/>
      <c r="I47" s="231"/>
      <c r="J47" s="231"/>
      <c r="K47" s="231"/>
      <c r="L47" s="231"/>
      <c r="M47" s="231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123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5" t="str">
        <f>C47</f>
        <v>30,0*1,05 'Přepočtené koeficientem množství'</v>
      </c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19</v>
      </c>
      <c r="B48" s="220" t="s">
        <v>176</v>
      </c>
      <c r="C48" s="263" t="s">
        <v>177</v>
      </c>
      <c r="D48" s="222" t="s">
        <v>117</v>
      </c>
      <c r="E48" s="227">
        <v>3.6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2">
        <v>3.3E-4</v>
      </c>
      <c r="O48" s="222">
        <f>ROUND(E48*N48,5)</f>
        <v>1.1900000000000001E-3</v>
      </c>
      <c r="P48" s="222">
        <v>0</v>
      </c>
      <c r="Q48" s="222">
        <f>ROUND(E48*P48,5)</f>
        <v>0</v>
      </c>
      <c r="R48" s="222"/>
      <c r="S48" s="222"/>
      <c r="T48" s="223">
        <v>0.41</v>
      </c>
      <c r="U48" s="222">
        <f>ROUND(E48*T48,2)</f>
        <v>1.48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118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4" t="s">
        <v>178</v>
      </c>
      <c r="D49" s="224"/>
      <c r="E49" s="228"/>
      <c r="F49" s="232"/>
      <c r="G49" s="233"/>
      <c r="H49" s="231"/>
      <c r="I49" s="231"/>
      <c r="J49" s="231"/>
      <c r="K49" s="231"/>
      <c r="L49" s="231"/>
      <c r="M49" s="231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123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5" t="str">
        <f>C49</f>
        <v>řezání zámkové dlažby kolem konstrukce oplocení</v>
      </c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4" t="s">
        <v>179</v>
      </c>
      <c r="D50" s="224"/>
      <c r="E50" s="228"/>
      <c r="F50" s="232"/>
      <c r="G50" s="233"/>
      <c r="H50" s="231"/>
      <c r="I50" s="231"/>
      <c r="J50" s="231"/>
      <c r="K50" s="231"/>
      <c r="L50" s="231"/>
      <c r="M50" s="231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123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5" t="str">
        <f>C50</f>
        <v>0,08*3*15</v>
      </c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14" t="s">
        <v>113</v>
      </c>
      <c r="B51" s="221" t="s">
        <v>70</v>
      </c>
      <c r="C51" s="265" t="s">
        <v>71</v>
      </c>
      <c r="D51" s="225"/>
      <c r="E51" s="229"/>
      <c r="F51" s="234"/>
      <c r="G51" s="234">
        <f>SUMIF(AE52:AE55,"&lt;&gt;NOR",G52:G55)</f>
        <v>0</v>
      </c>
      <c r="H51" s="234"/>
      <c r="I51" s="234">
        <f>SUM(I52:I55)</f>
        <v>0</v>
      </c>
      <c r="J51" s="234"/>
      <c r="K51" s="234">
        <f>SUM(K52:K55)</f>
        <v>0</v>
      </c>
      <c r="L51" s="234"/>
      <c r="M51" s="234">
        <f>SUM(M52:M55)</f>
        <v>0</v>
      </c>
      <c r="N51" s="225"/>
      <c r="O51" s="225">
        <f>SUM(O52:O55)</f>
        <v>9.0990000000000001E-2</v>
      </c>
      <c r="P51" s="225"/>
      <c r="Q51" s="225">
        <f>SUM(Q52:Q55)</f>
        <v>0</v>
      </c>
      <c r="R51" s="225"/>
      <c r="S51" s="225"/>
      <c r="T51" s="226"/>
      <c r="U51" s="225">
        <f>SUM(U52:U55)</f>
        <v>0.87</v>
      </c>
      <c r="AE51" t="s">
        <v>114</v>
      </c>
    </row>
    <row r="52" spans="1:60" outlineLevel="1" x14ac:dyDescent="0.2">
      <c r="A52" s="213">
        <v>20</v>
      </c>
      <c r="B52" s="220" t="s">
        <v>180</v>
      </c>
      <c r="C52" s="263" t="s">
        <v>181</v>
      </c>
      <c r="D52" s="222" t="s">
        <v>117</v>
      </c>
      <c r="E52" s="227">
        <v>9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22">
        <v>1.0000000000000001E-5</v>
      </c>
      <c r="O52" s="222">
        <f>ROUND(E52*N52,5)</f>
        <v>9.0000000000000006E-5</v>
      </c>
      <c r="P52" s="222">
        <v>0</v>
      </c>
      <c r="Q52" s="222">
        <f>ROUND(E52*P52,5)</f>
        <v>0</v>
      </c>
      <c r="R52" s="222"/>
      <c r="S52" s="222"/>
      <c r="T52" s="223">
        <v>9.7000000000000003E-2</v>
      </c>
      <c r="U52" s="222">
        <f>ROUND(E52*T52,2)</f>
        <v>0.87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118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4" t="s">
        <v>182</v>
      </c>
      <c r="D53" s="224"/>
      <c r="E53" s="228"/>
      <c r="F53" s="232"/>
      <c r="G53" s="233"/>
      <c r="H53" s="231"/>
      <c r="I53" s="231"/>
      <c r="J53" s="231"/>
      <c r="K53" s="231"/>
      <c r="L53" s="231"/>
      <c r="M53" s="231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123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5" t="str">
        <f>C53</f>
        <v>ztracené bednění pro základové patky</v>
      </c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4" t="s">
        <v>183</v>
      </c>
      <c r="D54" s="224"/>
      <c r="E54" s="228"/>
      <c r="F54" s="232"/>
      <c r="G54" s="233"/>
      <c r="H54" s="231"/>
      <c r="I54" s="231"/>
      <c r="J54" s="231"/>
      <c r="K54" s="231"/>
      <c r="L54" s="231"/>
      <c r="M54" s="231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123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5" t="str">
        <f>C54</f>
        <v>0,6*15</v>
      </c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21</v>
      </c>
      <c r="B55" s="220" t="s">
        <v>184</v>
      </c>
      <c r="C55" s="263" t="s">
        <v>185</v>
      </c>
      <c r="D55" s="222" t="s">
        <v>186</v>
      </c>
      <c r="E55" s="227">
        <v>9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22">
        <v>1.01E-2</v>
      </c>
      <c r="O55" s="222">
        <f>ROUND(E55*N55,5)</f>
        <v>9.0899999999999995E-2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143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14" t="s">
        <v>113</v>
      </c>
      <c r="B56" s="221" t="s">
        <v>72</v>
      </c>
      <c r="C56" s="265" t="s">
        <v>73</v>
      </c>
      <c r="D56" s="225"/>
      <c r="E56" s="229"/>
      <c r="F56" s="234"/>
      <c r="G56" s="234">
        <f>SUMIF(AE57:AE67,"&lt;&gt;NOR",G57:G67)</f>
        <v>0</v>
      </c>
      <c r="H56" s="234"/>
      <c r="I56" s="234">
        <f>SUM(I57:I67)</f>
        <v>0</v>
      </c>
      <c r="J56" s="234"/>
      <c r="K56" s="234">
        <f>SUM(K57:K67)</f>
        <v>0</v>
      </c>
      <c r="L56" s="234"/>
      <c r="M56" s="234">
        <f>SUM(M57:M67)</f>
        <v>0</v>
      </c>
      <c r="N56" s="225"/>
      <c r="O56" s="225">
        <f>SUM(O57:O67)</f>
        <v>5.0806999999999993</v>
      </c>
      <c r="P56" s="225"/>
      <c r="Q56" s="225">
        <f>SUM(Q57:Q67)</f>
        <v>0</v>
      </c>
      <c r="R56" s="225"/>
      <c r="S56" s="225"/>
      <c r="T56" s="226"/>
      <c r="U56" s="225">
        <f>SUM(U57:U67)</f>
        <v>7.29</v>
      </c>
      <c r="AE56" t="s">
        <v>114</v>
      </c>
    </row>
    <row r="57" spans="1:60" outlineLevel="1" x14ac:dyDescent="0.2">
      <c r="A57" s="213">
        <v>22</v>
      </c>
      <c r="B57" s="220" t="s">
        <v>187</v>
      </c>
      <c r="C57" s="263" t="s">
        <v>188</v>
      </c>
      <c r="D57" s="222" t="s">
        <v>117</v>
      </c>
      <c r="E57" s="227">
        <v>23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22">
        <v>0.188</v>
      </c>
      <c r="O57" s="222">
        <f>ROUND(E57*N57,5)</f>
        <v>4.3239999999999998</v>
      </c>
      <c r="P57" s="222">
        <v>0</v>
      </c>
      <c r="Q57" s="222">
        <f>ROUND(E57*P57,5)</f>
        <v>0</v>
      </c>
      <c r="R57" s="222"/>
      <c r="S57" s="222"/>
      <c r="T57" s="223">
        <v>0.27200000000000002</v>
      </c>
      <c r="U57" s="222">
        <f>ROUND(E57*T57,2)</f>
        <v>6.26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118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23</v>
      </c>
      <c r="B58" s="220" t="s">
        <v>189</v>
      </c>
      <c r="C58" s="263" t="s">
        <v>190</v>
      </c>
      <c r="D58" s="222" t="s">
        <v>186</v>
      </c>
      <c r="E58" s="227">
        <v>35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22">
        <v>1.0999999999999999E-2</v>
      </c>
      <c r="O58" s="222">
        <f>ROUND(E58*N58,5)</f>
        <v>0.38500000000000001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143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24</v>
      </c>
      <c r="B59" s="220" t="s">
        <v>191</v>
      </c>
      <c r="C59" s="263" t="s">
        <v>192</v>
      </c>
      <c r="D59" s="222" t="s">
        <v>186</v>
      </c>
      <c r="E59" s="227">
        <v>2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21</v>
      </c>
      <c r="M59" s="231">
        <f>G59*(1+L59/100)</f>
        <v>0</v>
      </c>
      <c r="N59" s="222">
        <v>8.2100000000000006E-2</v>
      </c>
      <c r="O59" s="222">
        <f>ROUND(E59*N59,5)</f>
        <v>0.16420000000000001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143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25</v>
      </c>
      <c r="B60" s="220" t="s">
        <v>193</v>
      </c>
      <c r="C60" s="263" t="s">
        <v>194</v>
      </c>
      <c r="D60" s="222" t="s">
        <v>186</v>
      </c>
      <c r="E60" s="227">
        <v>1.5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22">
        <v>4.8300000000000003E-2</v>
      </c>
      <c r="O60" s="222">
        <f>ROUND(E60*N60,5)</f>
        <v>7.2450000000000001E-2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143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26</v>
      </c>
      <c r="B61" s="220" t="s">
        <v>195</v>
      </c>
      <c r="C61" s="263" t="s">
        <v>196</v>
      </c>
      <c r="D61" s="222" t="s">
        <v>186</v>
      </c>
      <c r="E61" s="227">
        <v>1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22">
        <v>6.7000000000000004E-2</v>
      </c>
      <c r="O61" s="222">
        <f>ROUND(E61*N61,5)</f>
        <v>6.7000000000000004E-2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143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27</v>
      </c>
      <c r="B62" s="220" t="s">
        <v>197</v>
      </c>
      <c r="C62" s="263" t="s">
        <v>198</v>
      </c>
      <c r="D62" s="222" t="s">
        <v>186</v>
      </c>
      <c r="E62" s="227">
        <v>1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22">
        <v>6.7000000000000004E-2</v>
      </c>
      <c r="O62" s="222">
        <f>ROUND(E62*N62,5)</f>
        <v>6.7000000000000004E-2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143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28</v>
      </c>
      <c r="B63" s="220" t="s">
        <v>199</v>
      </c>
      <c r="C63" s="263" t="s">
        <v>200</v>
      </c>
      <c r="D63" s="222" t="s">
        <v>117</v>
      </c>
      <c r="E63" s="227">
        <v>5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22">
        <v>1.0000000000000001E-5</v>
      </c>
      <c r="O63" s="222">
        <f>ROUND(E63*N63,5)</f>
        <v>5.0000000000000002E-5</v>
      </c>
      <c r="P63" s="222">
        <v>0</v>
      </c>
      <c r="Q63" s="222">
        <f>ROUND(E63*P63,5)</f>
        <v>0</v>
      </c>
      <c r="R63" s="222"/>
      <c r="S63" s="222"/>
      <c r="T63" s="223">
        <v>6.6000000000000003E-2</v>
      </c>
      <c r="U63" s="222">
        <f>ROUND(E63*T63,2)</f>
        <v>0.33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118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4" t="s">
        <v>201</v>
      </c>
      <c r="D64" s="224"/>
      <c r="E64" s="228"/>
      <c r="F64" s="232"/>
      <c r="G64" s="233"/>
      <c r="H64" s="231"/>
      <c r="I64" s="231"/>
      <c r="J64" s="231"/>
      <c r="K64" s="231"/>
      <c r="L64" s="231"/>
      <c r="M64" s="231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123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5" t="str">
        <f>C64</f>
        <v>prořezání spáry před zalitím zálivkou</v>
      </c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29</v>
      </c>
      <c r="B65" s="220" t="s">
        <v>202</v>
      </c>
      <c r="C65" s="263" t="s">
        <v>203</v>
      </c>
      <c r="D65" s="222" t="s">
        <v>117</v>
      </c>
      <c r="E65" s="227">
        <v>5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22">
        <v>1E-4</v>
      </c>
      <c r="O65" s="222">
        <f>ROUND(E65*N65,5)</f>
        <v>5.0000000000000001E-4</v>
      </c>
      <c r="P65" s="222">
        <v>0</v>
      </c>
      <c r="Q65" s="222">
        <f>ROUND(E65*P65,5)</f>
        <v>0</v>
      </c>
      <c r="R65" s="222"/>
      <c r="S65" s="222"/>
      <c r="T65" s="223">
        <v>6.5000000000000002E-2</v>
      </c>
      <c r="U65" s="222">
        <f>ROUND(E65*T65,2)</f>
        <v>0.33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118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30</v>
      </c>
      <c r="B66" s="220" t="s">
        <v>204</v>
      </c>
      <c r="C66" s="263" t="s">
        <v>205</v>
      </c>
      <c r="D66" s="222" t="s">
        <v>142</v>
      </c>
      <c r="E66" s="227">
        <v>5.0000000000000001E-4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22">
        <v>1</v>
      </c>
      <c r="O66" s="222">
        <f>ROUND(E66*N66,5)</f>
        <v>5.0000000000000001E-4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143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31</v>
      </c>
      <c r="B67" s="220" t="s">
        <v>206</v>
      </c>
      <c r="C67" s="263" t="s">
        <v>207</v>
      </c>
      <c r="D67" s="222" t="s">
        <v>117</v>
      </c>
      <c r="E67" s="227">
        <v>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7.3999999999999996E-2</v>
      </c>
      <c r="U67" s="222">
        <f>ROUND(E67*T67,2)</f>
        <v>0.37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118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113</v>
      </c>
      <c r="B68" s="221" t="s">
        <v>74</v>
      </c>
      <c r="C68" s="265" t="s">
        <v>75</v>
      </c>
      <c r="D68" s="225"/>
      <c r="E68" s="229"/>
      <c r="F68" s="234"/>
      <c r="G68" s="234">
        <f>SUMIF(AE69:AE72,"&lt;&gt;NOR",G69:G72)</f>
        <v>0</v>
      </c>
      <c r="H68" s="234"/>
      <c r="I68" s="234">
        <f>SUM(I69:I72)</f>
        <v>0</v>
      </c>
      <c r="J68" s="234"/>
      <c r="K68" s="234">
        <f>SUM(K69:K72)</f>
        <v>0</v>
      </c>
      <c r="L68" s="234"/>
      <c r="M68" s="234">
        <f>SUM(M69:M72)</f>
        <v>0</v>
      </c>
      <c r="N68" s="225"/>
      <c r="O68" s="225">
        <f>SUM(O69:O72)</f>
        <v>0</v>
      </c>
      <c r="P68" s="225"/>
      <c r="Q68" s="225">
        <f>SUM(Q69:Q72)</f>
        <v>0</v>
      </c>
      <c r="R68" s="225"/>
      <c r="S68" s="225"/>
      <c r="T68" s="226"/>
      <c r="U68" s="225">
        <f>SUM(U69:U72)</f>
        <v>0.01</v>
      </c>
      <c r="AE68" t="s">
        <v>114</v>
      </c>
    </row>
    <row r="69" spans="1:60" outlineLevel="1" x14ac:dyDescent="0.2">
      <c r="A69" s="213">
        <v>32</v>
      </c>
      <c r="B69" s="220" t="s">
        <v>208</v>
      </c>
      <c r="C69" s="263" t="s">
        <v>209</v>
      </c>
      <c r="D69" s="222" t="s">
        <v>142</v>
      </c>
      <c r="E69" s="227">
        <v>1.35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0.01</v>
      </c>
      <c r="U69" s="222">
        <f>ROUND(E69*T69,2)</f>
        <v>0.01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118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33</v>
      </c>
      <c r="B70" s="220" t="s">
        <v>210</v>
      </c>
      <c r="C70" s="263" t="s">
        <v>211</v>
      </c>
      <c r="D70" s="222" t="s">
        <v>142</v>
      </c>
      <c r="E70" s="227">
        <v>13.5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21</v>
      </c>
      <c r="M70" s="231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118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4" t="s">
        <v>212</v>
      </c>
      <c r="D71" s="224"/>
      <c r="E71" s="228"/>
      <c r="F71" s="232"/>
      <c r="G71" s="233"/>
      <c r="H71" s="231"/>
      <c r="I71" s="231"/>
      <c r="J71" s="231"/>
      <c r="K71" s="231"/>
      <c r="L71" s="231"/>
      <c r="M71" s="231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123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5" t="str">
        <f>C71</f>
        <v>1,35*10 'Přepočtené koeficientem množství'</v>
      </c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34</v>
      </c>
      <c r="B72" s="220" t="s">
        <v>213</v>
      </c>
      <c r="C72" s="263" t="s">
        <v>214</v>
      </c>
      <c r="D72" s="222" t="s">
        <v>142</v>
      </c>
      <c r="E72" s="227">
        <v>1.35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21</v>
      </c>
      <c r="M72" s="231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118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x14ac:dyDescent="0.2">
      <c r="A73" s="214" t="s">
        <v>113</v>
      </c>
      <c r="B73" s="221" t="s">
        <v>76</v>
      </c>
      <c r="C73" s="265" t="s">
        <v>77</v>
      </c>
      <c r="D73" s="225"/>
      <c r="E73" s="229"/>
      <c r="F73" s="234"/>
      <c r="G73" s="234">
        <f>SUMIF(AE74:AE75,"&lt;&gt;NOR",G74:G75)</f>
        <v>0</v>
      </c>
      <c r="H73" s="234"/>
      <c r="I73" s="234">
        <f>SUM(I74:I75)</f>
        <v>0</v>
      </c>
      <c r="J73" s="234"/>
      <c r="K73" s="234">
        <f>SUM(K74:K75)</f>
        <v>0</v>
      </c>
      <c r="L73" s="234"/>
      <c r="M73" s="234">
        <f>SUM(M74:M75)</f>
        <v>0</v>
      </c>
      <c r="N73" s="225"/>
      <c r="O73" s="225">
        <f>SUM(O74:O75)</f>
        <v>0</v>
      </c>
      <c r="P73" s="225"/>
      <c r="Q73" s="225">
        <f>SUM(Q74:Q75)</f>
        <v>0</v>
      </c>
      <c r="R73" s="225"/>
      <c r="S73" s="225"/>
      <c r="T73" s="226"/>
      <c r="U73" s="225">
        <f>SUM(U74:U75)</f>
        <v>14.37</v>
      </c>
      <c r="AE73" t="s">
        <v>114</v>
      </c>
    </row>
    <row r="74" spans="1:60" outlineLevel="1" x14ac:dyDescent="0.2">
      <c r="A74" s="213">
        <v>35</v>
      </c>
      <c r="B74" s="220" t="s">
        <v>215</v>
      </c>
      <c r="C74" s="263" t="s">
        <v>216</v>
      </c>
      <c r="D74" s="222" t="s">
        <v>142</v>
      </c>
      <c r="E74" s="227">
        <v>36.793999999999997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0.39</v>
      </c>
      <c r="U74" s="222">
        <f>ROUND(E74*T74,2)</f>
        <v>14.35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118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36</v>
      </c>
      <c r="B75" s="220" t="s">
        <v>217</v>
      </c>
      <c r="C75" s="263" t="s">
        <v>218</v>
      </c>
      <c r="D75" s="222" t="s">
        <v>142</v>
      </c>
      <c r="E75" s="227">
        <v>0.09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21</v>
      </c>
      <c r="M75" s="231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0.21149999999999999</v>
      </c>
      <c r="U75" s="222">
        <f>ROUND(E75*T75,2)</f>
        <v>0.02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118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14" t="s">
        <v>113</v>
      </c>
      <c r="B76" s="221" t="s">
        <v>78</v>
      </c>
      <c r="C76" s="265" t="s">
        <v>79</v>
      </c>
      <c r="D76" s="225"/>
      <c r="E76" s="229"/>
      <c r="F76" s="234"/>
      <c r="G76" s="234">
        <f>SUMIF(AE77:AE83,"&lt;&gt;NOR",G77:G83)</f>
        <v>0</v>
      </c>
      <c r="H76" s="234"/>
      <c r="I76" s="234">
        <f>SUM(I77:I83)</f>
        <v>0</v>
      </c>
      <c r="J76" s="234"/>
      <c r="K76" s="234">
        <f>SUM(K77:K83)</f>
        <v>0</v>
      </c>
      <c r="L76" s="234"/>
      <c r="M76" s="234">
        <f>SUM(M77:M83)</f>
        <v>0</v>
      </c>
      <c r="N76" s="225"/>
      <c r="O76" s="225">
        <f>SUM(O77:O83)</f>
        <v>0.30924000000000001</v>
      </c>
      <c r="P76" s="225"/>
      <c r="Q76" s="225">
        <f>SUM(Q77:Q83)</f>
        <v>0</v>
      </c>
      <c r="R76" s="225"/>
      <c r="S76" s="225"/>
      <c r="T76" s="226"/>
      <c r="U76" s="225">
        <f>SUM(U77:U83)</f>
        <v>12.229999999999999</v>
      </c>
      <c r="AE76" t="s">
        <v>114</v>
      </c>
    </row>
    <row r="77" spans="1:60" outlineLevel="1" x14ac:dyDescent="0.2">
      <c r="A77" s="213">
        <v>37</v>
      </c>
      <c r="B77" s="220" t="s">
        <v>219</v>
      </c>
      <c r="C77" s="263" t="s">
        <v>220</v>
      </c>
      <c r="D77" s="222" t="s">
        <v>147</v>
      </c>
      <c r="E77" s="227">
        <v>19.120999999999999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22">
        <v>1.8000000000000001E-4</v>
      </c>
      <c r="O77" s="222">
        <f>ROUND(E77*N77,5)</f>
        <v>3.4399999999999999E-3</v>
      </c>
      <c r="P77" s="222">
        <v>0</v>
      </c>
      <c r="Q77" s="222">
        <f>ROUND(E77*P77,5)</f>
        <v>0</v>
      </c>
      <c r="R77" s="222"/>
      <c r="S77" s="222"/>
      <c r="T77" s="223">
        <v>0.60299999999999998</v>
      </c>
      <c r="U77" s="222">
        <f>ROUND(E77*T77,2)</f>
        <v>11.53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118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20"/>
      <c r="C78" s="264" t="s">
        <v>221</v>
      </c>
      <c r="D78" s="224"/>
      <c r="E78" s="228"/>
      <c r="F78" s="232"/>
      <c r="G78" s="233"/>
      <c r="H78" s="231"/>
      <c r="I78" s="231"/>
      <c r="J78" s="231"/>
      <c r="K78" s="231"/>
      <c r="L78" s="231"/>
      <c r="M78" s="231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123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5" t="str">
        <f>C78</f>
        <v>0,145*1,48*14</v>
      </c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4" t="s">
        <v>222</v>
      </c>
      <c r="D79" s="224"/>
      <c r="E79" s="228"/>
      <c r="F79" s="232"/>
      <c r="G79" s="233"/>
      <c r="H79" s="231"/>
      <c r="I79" s="231"/>
      <c r="J79" s="231"/>
      <c r="K79" s="231"/>
      <c r="L79" s="231"/>
      <c r="M79" s="231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123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5" t="str">
        <f>C79</f>
        <v>0,145*1,44*56</v>
      </c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20"/>
      <c r="C80" s="264" t="s">
        <v>223</v>
      </c>
      <c r="D80" s="224"/>
      <c r="E80" s="228"/>
      <c r="F80" s="232"/>
      <c r="G80" s="233"/>
      <c r="H80" s="231"/>
      <c r="I80" s="231"/>
      <c r="J80" s="231"/>
      <c r="K80" s="231"/>
      <c r="L80" s="231"/>
      <c r="M80" s="231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123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5" t="str">
        <f>C80</f>
        <v>0,145*1,09*28</v>
      </c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3">
        <v>38</v>
      </c>
      <c r="B81" s="220" t="s">
        <v>224</v>
      </c>
      <c r="C81" s="263" t="s">
        <v>225</v>
      </c>
      <c r="D81" s="222" t="s">
        <v>121</v>
      </c>
      <c r="E81" s="227">
        <v>0.55600000000000005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22">
        <v>0.55000000000000004</v>
      </c>
      <c r="O81" s="222">
        <f>ROUND(E81*N81,5)</f>
        <v>0.30580000000000002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143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4" t="s">
        <v>226</v>
      </c>
      <c r="D82" s="224"/>
      <c r="E82" s="228"/>
      <c r="F82" s="232"/>
      <c r="G82" s="233"/>
      <c r="H82" s="231"/>
      <c r="I82" s="231"/>
      <c r="J82" s="231"/>
      <c r="K82" s="231"/>
      <c r="L82" s="231"/>
      <c r="M82" s="231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123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5" t="str">
        <f>C82</f>
        <v>0,535*1,04 'Přepočtené koeficientem množství'</v>
      </c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39</v>
      </c>
      <c r="B83" s="220" t="s">
        <v>227</v>
      </c>
      <c r="C83" s="263" t="s">
        <v>228</v>
      </c>
      <c r="D83" s="222" t="s">
        <v>142</v>
      </c>
      <c r="E83" s="227">
        <v>0.312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21</v>
      </c>
      <c r="M83" s="231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2.2549999999999999</v>
      </c>
      <c r="U83" s="222">
        <f>ROUND(E83*T83,2)</f>
        <v>0.7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118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14" t="s">
        <v>113</v>
      </c>
      <c r="B84" s="221" t="s">
        <v>80</v>
      </c>
      <c r="C84" s="265" t="s">
        <v>81</v>
      </c>
      <c r="D84" s="225"/>
      <c r="E84" s="229"/>
      <c r="F84" s="234"/>
      <c r="G84" s="234">
        <f>SUMIF(AE85:AE89,"&lt;&gt;NOR",G85:G89)</f>
        <v>0</v>
      </c>
      <c r="H84" s="234"/>
      <c r="I84" s="234">
        <f>SUM(I85:I89)</f>
        <v>0</v>
      </c>
      <c r="J84" s="234"/>
      <c r="K84" s="234">
        <f>SUM(K85:K89)</f>
        <v>0</v>
      </c>
      <c r="L84" s="234"/>
      <c r="M84" s="234">
        <f>SUM(M85:M89)</f>
        <v>0</v>
      </c>
      <c r="N84" s="225"/>
      <c r="O84" s="225">
        <f>SUM(O85:O89)</f>
        <v>0.36170000000000002</v>
      </c>
      <c r="P84" s="225"/>
      <c r="Q84" s="225">
        <f>SUM(Q85:Q89)</f>
        <v>0</v>
      </c>
      <c r="R84" s="225"/>
      <c r="S84" s="225"/>
      <c r="T84" s="226"/>
      <c r="U84" s="225">
        <f>SUM(U85:U89)</f>
        <v>16.510000000000002</v>
      </c>
      <c r="AE84" t="s">
        <v>114</v>
      </c>
    </row>
    <row r="85" spans="1:60" outlineLevel="1" x14ac:dyDescent="0.2">
      <c r="A85" s="213">
        <v>40</v>
      </c>
      <c r="B85" s="220" t="s">
        <v>229</v>
      </c>
      <c r="C85" s="263" t="s">
        <v>230</v>
      </c>
      <c r="D85" s="222" t="s">
        <v>150</v>
      </c>
      <c r="E85" s="227">
        <v>344.48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21</v>
      </c>
      <c r="M85" s="231">
        <f>G85*(1+L85/100)</f>
        <v>0</v>
      </c>
      <c r="N85" s="222">
        <v>5.0000000000000002E-5</v>
      </c>
      <c r="O85" s="222">
        <f>ROUND(E85*N85,5)</f>
        <v>1.7219999999999999E-2</v>
      </c>
      <c r="P85" s="222">
        <v>0</v>
      </c>
      <c r="Q85" s="222">
        <f>ROUND(E85*P85,5)</f>
        <v>0</v>
      </c>
      <c r="R85" s="222"/>
      <c r="S85" s="222"/>
      <c r="T85" s="223">
        <v>4.3999999999999997E-2</v>
      </c>
      <c r="U85" s="222">
        <f>ROUND(E85*T85,2)</f>
        <v>15.16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118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41</v>
      </c>
      <c r="B86" s="220" t="s">
        <v>231</v>
      </c>
      <c r="C86" s="263" t="s">
        <v>232</v>
      </c>
      <c r="D86" s="222" t="s">
        <v>142</v>
      </c>
      <c r="E86" s="227">
        <v>4.4999999999999999E-4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22">
        <v>1</v>
      </c>
      <c r="O86" s="222">
        <f>ROUND(E86*N86,5)</f>
        <v>4.4999999999999999E-4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143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42</v>
      </c>
      <c r="B87" s="220" t="s">
        <v>233</v>
      </c>
      <c r="C87" s="263" t="s">
        <v>234</v>
      </c>
      <c r="D87" s="222" t="s">
        <v>142</v>
      </c>
      <c r="E87" s="227">
        <v>9.4820000000000002E-2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21</v>
      </c>
      <c r="M87" s="231">
        <f>G87*(1+L87/100)</f>
        <v>0</v>
      </c>
      <c r="N87" s="222">
        <v>1</v>
      </c>
      <c r="O87" s="222">
        <f>ROUND(E87*N87,5)</f>
        <v>9.4820000000000002E-2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143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43</v>
      </c>
      <c r="B88" s="220" t="s">
        <v>235</v>
      </c>
      <c r="C88" s="263" t="s">
        <v>236</v>
      </c>
      <c r="D88" s="222" t="s">
        <v>142</v>
      </c>
      <c r="E88" s="227">
        <v>0.24920999999999999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22">
        <v>1</v>
      </c>
      <c r="O88" s="222">
        <f>ROUND(E88*N88,5)</f>
        <v>0.24920999999999999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143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44</v>
      </c>
      <c r="B89" s="220" t="s">
        <v>237</v>
      </c>
      <c r="C89" s="263" t="s">
        <v>238</v>
      </c>
      <c r="D89" s="222" t="s">
        <v>142</v>
      </c>
      <c r="E89" s="227">
        <v>0.40699999999999997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21</v>
      </c>
      <c r="M89" s="231">
        <f>G89*(1+L89/100)</f>
        <v>0</v>
      </c>
      <c r="N89" s="222">
        <v>0</v>
      </c>
      <c r="O89" s="222">
        <f>ROUND(E89*N89,5)</f>
        <v>0</v>
      </c>
      <c r="P89" s="222">
        <v>0</v>
      </c>
      <c r="Q89" s="222">
        <f>ROUND(E89*P89,5)</f>
        <v>0</v>
      </c>
      <c r="R89" s="222"/>
      <c r="S89" s="222"/>
      <c r="T89" s="223">
        <v>3.327</v>
      </c>
      <c r="U89" s="222">
        <f>ROUND(E89*T89,2)</f>
        <v>1.35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118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">
      <c r="A90" s="214" t="s">
        <v>113</v>
      </c>
      <c r="B90" s="221" t="s">
        <v>82</v>
      </c>
      <c r="C90" s="265" t="s">
        <v>83</v>
      </c>
      <c r="D90" s="225"/>
      <c r="E90" s="229"/>
      <c r="F90" s="234"/>
      <c r="G90" s="234">
        <f>SUMIF(AE91:AE101,"&lt;&gt;NOR",G91:G101)</f>
        <v>0</v>
      </c>
      <c r="H90" s="234"/>
      <c r="I90" s="234">
        <f>SUM(I91:I101)</f>
        <v>0</v>
      </c>
      <c r="J90" s="234"/>
      <c r="K90" s="234">
        <f>SUM(K91:K101)</f>
        <v>0</v>
      </c>
      <c r="L90" s="234"/>
      <c r="M90" s="234">
        <f>SUM(M91:M101)</f>
        <v>0</v>
      </c>
      <c r="N90" s="225"/>
      <c r="O90" s="225">
        <f>SUM(O91:O101)</f>
        <v>5.0769999999999996E-2</v>
      </c>
      <c r="P90" s="225"/>
      <c r="Q90" s="225">
        <f>SUM(Q91:Q101)</f>
        <v>0</v>
      </c>
      <c r="R90" s="225"/>
      <c r="S90" s="225"/>
      <c r="T90" s="226"/>
      <c r="U90" s="225">
        <f>SUM(U91:U101)</f>
        <v>16.32</v>
      </c>
      <c r="AE90" t="s">
        <v>114</v>
      </c>
    </row>
    <row r="91" spans="1:60" outlineLevel="1" x14ac:dyDescent="0.2">
      <c r="A91" s="213">
        <v>45</v>
      </c>
      <c r="B91" s="220" t="s">
        <v>239</v>
      </c>
      <c r="C91" s="263" t="s">
        <v>240</v>
      </c>
      <c r="D91" s="222" t="s">
        <v>147</v>
      </c>
      <c r="E91" s="227">
        <v>13.961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21</v>
      </c>
      <c r="M91" s="231">
        <f>G91*(1+L91/100)</f>
        <v>0</v>
      </c>
      <c r="N91" s="222">
        <v>2.1299999999999999E-3</v>
      </c>
      <c r="O91" s="222">
        <f>ROUND(E91*N91,5)</f>
        <v>2.9739999999999999E-2</v>
      </c>
      <c r="P91" s="222">
        <v>0</v>
      </c>
      <c r="Q91" s="222">
        <f>ROUND(E91*P91,5)</f>
        <v>0</v>
      </c>
      <c r="R91" s="222"/>
      <c r="S91" s="222"/>
      <c r="T91" s="223">
        <v>0.1787</v>
      </c>
      <c r="U91" s="222">
        <f>ROUND(E91*T91,2)</f>
        <v>2.4900000000000002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118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46</v>
      </c>
      <c r="B92" s="220" t="s">
        <v>241</v>
      </c>
      <c r="C92" s="263" t="s">
        <v>242</v>
      </c>
      <c r="D92" s="222" t="s">
        <v>147</v>
      </c>
      <c r="E92" s="227">
        <v>13.961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22">
        <v>1.2600000000000001E-3</v>
      </c>
      <c r="O92" s="222">
        <f>ROUND(E92*N92,5)</f>
        <v>1.7590000000000001E-2</v>
      </c>
      <c r="P92" s="222">
        <v>0</v>
      </c>
      <c r="Q92" s="222">
        <f>ROUND(E92*P92,5)</f>
        <v>0</v>
      </c>
      <c r="R92" s="222"/>
      <c r="S92" s="222"/>
      <c r="T92" s="223">
        <v>0.16900000000000001</v>
      </c>
      <c r="U92" s="222">
        <f>ROUND(E92*T92,2)</f>
        <v>2.36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118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20"/>
      <c r="C93" s="264" t="s">
        <v>243</v>
      </c>
      <c r="D93" s="224"/>
      <c r="E93" s="228"/>
      <c r="F93" s="232"/>
      <c r="G93" s="233"/>
      <c r="H93" s="231"/>
      <c r="I93" s="231"/>
      <c r="J93" s="231"/>
      <c r="K93" s="231"/>
      <c r="L93" s="231"/>
      <c r="M93" s="231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123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5" t="str">
        <f>C93</f>
        <v>povrchová úprava kotevních sloupků</v>
      </c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4" t="s">
        <v>244</v>
      </c>
      <c r="D94" s="224"/>
      <c r="E94" s="228"/>
      <c r="F94" s="232"/>
      <c r="G94" s="233"/>
      <c r="H94" s="231"/>
      <c r="I94" s="231"/>
      <c r="J94" s="231"/>
      <c r="K94" s="231"/>
      <c r="L94" s="231"/>
      <c r="M94" s="231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123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5" t="str">
        <f>C94</f>
        <v>2,35*0,08*4*15</v>
      </c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20"/>
      <c r="C95" s="264" t="s">
        <v>245</v>
      </c>
      <c r="D95" s="224"/>
      <c r="E95" s="228"/>
      <c r="F95" s="232"/>
      <c r="G95" s="233"/>
      <c r="H95" s="231"/>
      <c r="I95" s="231"/>
      <c r="J95" s="231"/>
      <c r="K95" s="231"/>
      <c r="L95" s="231"/>
      <c r="M95" s="231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123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5" t="str">
        <f>C95</f>
        <v>1,43*0,06*2*15</v>
      </c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20"/>
      <c r="C96" s="264" t="s">
        <v>246</v>
      </c>
      <c r="D96" s="224"/>
      <c r="E96" s="228"/>
      <c r="F96" s="232"/>
      <c r="G96" s="233"/>
      <c r="H96" s="231"/>
      <c r="I96" s="231"/>
      <c r="J96" s="231"/>
      <c r="K96" s="231"/>
      <c r="L96" s="231"/>
      <c r="M96" s="231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123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5" t="str">
        <f>C96</f>
        <v>1,43*0,005*15</v>
      </c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47</v>
      </c>
      <c r="B97" s="220" t="s">
        <v>247</v>
      </c>
      <c r="C97" s="263" t="s">
        <v>248</v>
      </c>
      <c r="D97" s="222" t="s">
        <v>147</v>
      </c>
      <c r="E97" s="227">
        <v>38.243000000000002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22">
        <v>9.0000000000000006E-5</v>
      </c>
      <c r="O97" s="222">
        <f>ROUND(E97*N97,5)</f>
        <v>3.4399999999999999E-3</v>
      </c>
      <c r="P97" s="222">
        <v>0</v>
      </c>
      <c r="Q97" s="222">
        <f>ROUND(E97*P97,5)</f>
        <v>0</v>
      </c>
      <c r="R97" s="222"/>
      <c r="S97" s="222"/>
      <c r="T97" s="223">
        <v>0.3</v>
      </c>
      <c r="U97" s="222">
        <f>ROUND(E97*T97,2)</f>
        <v>11.47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118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4" t="s">
        <v>249</v>
      </c>
      <c r="D98" s="224"/>
      <c r="E98" s="228"/>
      <c r="F98" s="232"/>
      <c r="G98" s="233"/>
      <c r="H98" s="231"/>
      <c r="I98" s="231"/>
      <c r="J98" s="231"/>
      <c r="K98" s="231"/>
      <c r="L98" s="231"/>
      <c r="M98" s="231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123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5" t="str">
        <f>C98</f>
        <v>odstín - hedvábně šedá RAL7044</v>
      </c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20"/>
      <c r="C99" s="264" t="s">
        <v>250</v>
      </c>
      <c r="D99" s="224"/>
      <c r="E99" s="228"/>
      <c r="F99" s="232"/>
      <c r="G99" s="233"/>
      <c r="H99" s="231"/>
      <c r="I99" s="231"/>
      <c r="J99" s="231"/>
      <c r="K99" s="231"/>
      <c r="L99" s="231"/>
      <c r="M99" s="231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123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5" t="str">
        <f>C99</f>
        <v>0,145*1,48*14*2</v>
      </c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4" t="s">
        <v>251</v>
      </c>
      <c r="D100" s="224"/>
      <c r="E100" s="228"/>
      <c r="F100" s="232"/>
      <c r="G100" s="233"/>
      <c r="H100" s="231"/>
      <c r="I100" s="231"/>
      <c r="J100" s="231"/>
      <c r="K100" s="231"/>
      <c r="L100" s="231"/>
      <c r="M100" s="231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123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5" t="str">
        <f>C100</f>
        <v>0,145*1,44*56*2</v>
      </c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20"/>
      <c r="C101" s="264" t="s">
        <v>252</v>
      </c>
      <c r="D101" s="224"/>
      <c r="E101" s="228"/>
      <c r="F101" s="232"/>
      <c r="G101" s="233"/>
      <c r="H101" s="231"/>
      <c r="I101" s="231"/>
      <c r="J101" s="231"/>
      <c r="K101" s="231"/>
      <c r="L101" s="231"/>
      <c r="M101" s="231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123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5" t="str">
        <f>C101</f>
        <v>0,145*1,09*28*2</v>
      </c>
      <c r="BB101" s="212"/>
      <c r="BC101" s="212"/>
      <c r="BD101" s="212"/>
      <c r="BE101" s="212"/>
      <c r="BF101" s="212"/>
      <c r="BG101" s="212"/>
      <c r="BH101" s="212"/>
    </row>
    <row r="102" spans="1:60" x14ac:dyDescent="0.2">
      <c r="A102" s="214" t="s">
        <v>113</v>
      </c>
      <c r="B102" s="221" t="s">
        <v>84</v>
      </c>
      <c r="C102" s="265" t="s">
        <v>85</v>
      </c>
      <c r="D102" s="225"/>
      <c r="E102" s="229"/>
      <c r="F102" s="234"/>
      <c r="G102" s="234">
        <f>SUMIF(AE103:AE105,"&lt;&gt;NOR",G103:G105)</f>
        <v>0</v>
      </c>
      <c r="H102" s="234"/>
      <c r="I102" s="234">
        <f>SUM(I103:I105)</f>
        <v>0</v>
      </c>
      <c r="J102" s="234"/>
      <c r="K102" s="234">
        <f>SUM(K103:K105)</f>
        <v>0</v>
      </c>
      <c r="L102" s="234"/>
      <c r="M102" s="234">
        <f>SUM(M103:M105)</f>
        <v>0</v>
      </c>
      <c r="N102" s="225"/>
      <c r="O102" s="225">
        <f>SUM(O103:O105)</f>
        <v>0</v>
      </c>
      <c r="P102" s="225"/>
      <c r="Q102" s="225">
        <f>SUM(Q103:Q105)</f>
        <v>0</v>
      </c>
      <c r="R102" s="225"/>
      <c r="S102" s="225"/>
      <c r="T102" s="226"/>
      <c r="U102" s="225">
        <f>SUM(U103:U105)</f>
        <v>9.44</v>
      </c>
      <c r="AE102" t="s">
        <v>114</v>
      </c>
    </row>
    <row r="103" spans="1:60" outlineLevel="1" x14ac:dyDescent="0.2">
      <c r="A103" s="213">
        <v>48</v>
      </c>
      <c r="B103" s="220" t="s">
        <v>253</v>
      </c>
      <c r="C103" s="263" t="s">
        <v>254</v>
      </c>
      <c r="D103" s="222" t="s">
        <v>186</v>
      </c>
      <c r="E103" s="227">
        <v>15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21</v>
      </c>
      <c r="M103" s="231">
        <f>G103*(1+L103/100)</f>
        <v>0</v>
      </c>
      <c r="N103" s="222">
        <v>0</v>
      </c>
      <c r="O103" s="222">
        <f>ROUND(E103*N103,5)</f>
        <v>0</v>
      </c>
      <c r="P103" s="222">
        <v>0</v>
      </c>
      <c r="Q103" s="222">
        <f>ROUND(E103*P103,5)</f>
        <v>0</v>
      </c>
      <c r="R103" s="222"/>
      <c r="S103" s="222"/>
      <c r="T103" s="223">
        <v>0.629</v>
      </c>
      <c r="U103" s="222">
        <f>ROUND(E103*T103,2)</f>
        <v>9.44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118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4" t="s">
        <v>255</v>
      </c>
      <c r="D104" s="224"/>
      <c r="E104" s="228"/>
      <c r="F104" s="232"/>
      <c r="G104" s="233"/>
      <c r="H104" s="231"/>
      <c r="I104" s="231"/>
      <c r="J104" s="231"/>
      <c r="K104" s="231"/>
      <c r="L104" s="231"/>
      <c r="M104" s="231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123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5" t="str">
        <f>C104</f>
        <v>základové patky pro kotevní sloupky</v>
      </c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/>
      <c r="B105" s="220"/>
      <c r="C105" s="264" t="s">
        <v>256</v>
      </c>
      <c r="D105" s="224"/>
      <c r="E105" s="228"/>
      <c r="F105" s="232"/>
      <c r="G105" s="233"/>
      <c r="H105" s="231"/>
      <c r="I105" s="231"/>
      <c r="J105" s="231"/>
      <c r="K105" s="231"/>
      <c r="L105" s="231"/>
      <c r="M105" s="231"/>
      <c r="N105" s="222"/>
      <c r="O105" s="222"/>
      <c r="P105" s="222"/>
      <c r="Q105" s="222"/>
      <c r="R105" s="222"/>
      <c r="S105" s="222"/>
      <c r="T105" s="223"/>
      <c r="U105" s="22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123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5" t="str">
        <f>C105</f>
        <v>3,14*0,15*0,15*0,6*15 = 0,635 m3</v>
      </c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14" t="s">
        <v>113</v>
      </c>
      <c r="B106" s="221" t="s">
        <v>86</v>
      </c>
      <c r="C106" s="265" t="s">
        <v>26</v>
      </c>
      <c r="D106" s="225"/>
      <c r="E106" s="229"/>
      <c r="F106" s="234"/>
      <c r="G106" s="234">
        <f>SUMIF(AE107:AE121,"&lt;&gt;NOR",G107:G121)</f>
        <v>0</v>
      </c>
      <c r="H106" s="234"/>
      <c r="I106" s="234">
        <f>SUM(I107:I121)</f>
        <v>0</v>
      </c>
      <c r="J106" s="234"/>
      <c r="K106" s="234">
        <f>SUM(K107:K121)</f>
        <v>0</v>
      </c>
      <c r="L106" s="234"/>
      <c r="M106" s="234">
        <f>SUM(M107:M121)</f>
        <v>0</v>
      </c>
      <c r="N106" s="225"/>
      <c r="O106" s="225">
        <f>SUM(O107:O121)</f>
        <v>0</v>
      </c>
      <c r="P106" s="225"/>
      <c r="Q106" s="225">
        <f>SUM(Q107:Q121)</f>
        <v>0</v>
      </c>
      <c r="R106" s="225"/>
      <c r="S106" s="225"/>
      <c r="T106" s="226"/>
      <c r="U106" s="225">
        <f>SUM(U107:U121)</f>
        <v>0</v>
      </c>
      <c r="AE106" t="s">
        <v>114</v>
      </c>
    </row>
    <row r="107" spans="1:60" outlineLevel="1" x14ac:dyDescent="0.2">
      <c r="A107" s="213">
        <v>49</v>
      </c>
      <c r="B107" s="220" t="s">
        <v>257</v>
      </c>
      <c r="C107" s="263" t="s">
        <v>258</v>
      </c>
      <c r="D107" s="222" t="s">
        <v>259</v>
      </c>
      <c r="E107" s="227">
        <v>1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21</v>
      </c>
      <c r="M107" s="231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118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4" t="s">
        <v>260</v>
      </c>
      <c r="D108" s="224"/>
      <c r="E108" s="228"/>
      <c r="F108" s="232"/>
      <c r="G108" s="233"/>
      <c r="H108" s="231"/>
      <c r="I108" s="231"/>
      <c r="J108" s="231"/>
      <c r="K108" s="231"/>
      <c r="L108" s="231"/>
      <c r="M108" s="231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123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5" t="str">
        <f>C108</f>
        <v>dílenská dokumentace pro konstrukci oplocení</v>
      </c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50</v>
      </c>
      <c r="B109" s="220" t="s">
        <v>261</v>
      </c>
      <c r="C109" s="263" t="s">
        <v>262</v>
      </c>
      <c r="D109" s="222" t="s">
        <v>259</v>
      </c>
      <c r="E109" s="227">
        <v>1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21</v>
      </c>
      <c r="M109" s="231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118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51</v>
      </c>
      <c r="B110" s="220" t="s">
        <v>263</v>
      </c>
      <c r="C110" s="263" t="s">
        <v>264</v>
      </c>
      <c r="D110" s="222" t="s">
        <v>259</v>
      </c>
      <c r="E110" s="227">
        <v>1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21</v>
      </c>
      <c r="M110" s="231">
        <f>G110*(1+L110/100)</f>
        <v>0</v>
      </c>
      <c r="N110" s="222">
        <v>0</v>
      </c>
      <c r="O110" s="222">
        <f>ROUND(E110*N110,5)</f>
        <v>0</v>
      </c>
      <c r="P110" s="222">
        <v>0</v>
      </c>
      <c r="Q110" s="222">
        <f>ROUND(E110*P110,5)</f>
        <v>0</v>
      </c>
      <c r="R110" s="222"/>
      <c r="S110" s="222"/>
      <c r="T110" s="223">
        <v>0</v>
      </c>
      <c r="U110" s="222">
        <f>ROUND(E110*T110,2)</f>
        <v>0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118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>
        <v>52</v>
      </c>
      <c r="B111" s="220" t="s">
        <v>265</v>
      </c>
      <c r="C111" s="263" t="s">
        <v>266</v>
      </c>
      <c r="D111" s="222" t="s">
        <v>259</v>
      </c>
      <c r="E111" s="227">
        <v>1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21</v>
      </c>
      <c r="M111" s="231">
        <f>G111*(1+L111/100)</f>
        <v>0</v>
      </c>
      <c r="N111" s="222">
        <v>0</v>
      </c>
      <c r="O111" s="222">
        <f>ROUND(E111*N111,5)</f>
        <v>0</v>
      </c>
      <c r="P111" s="222">
        <v>0</v>
      </c>
      <c r="Q111" s="222">
        <f>ROUND(E111*P111,5)</f>
        <v>0</v>
      </c>
      <c r="R111" s="222"/>
      <c r="S111" s="222"/>
      <c r="T111" s="223">
        <v>0</v>
      </c>
      <c r="U111" s="222">
        <f>ROUND(E111*T111,2)</f>
        <v>0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118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53</v>
      </c>
      <c r="B112" s="220" t="s">
        <v>267</v>
      </c>
      <c r="C112" s="263" t="s">
        <v>268</v>
      </c>
      <c r="D112" s="222" t="s">
        <v>259</v>
      </c>
      <c r="E112" s="227">
        <v>1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21</v>
      </c>
      <c r="M112" s="231">
        <f>G112*(1+L112/100)</f>
        <v>0</v>
      </c>
      <c r="N112" s="222">
        <v>0</v>
      </c>
      <c r="O112" s="222">
        <f>ROUND(E112*N112,5)</f>
        <v>0</v>
      </c>
      <c r="P112" s="222">
        <v>0</v>
      </c>
      <c r="Q112" s="222">
        <f>ROUND(E112*P112,5)</f>
        <v>0</v>
      </c>
      <c r="R112" s="222"/>
      <c r="S112" s="222"/>
      <c r="T112" s="223">
        <v>0</v>
      </c>
      <c r="U112" s="222">
        <f>ROUND(E112*T112,2)</f>
        <v>0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118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>
        <v>54</v>
      </c>
      <c r="B113" s="220" t="s">
        <v>269</v>
      </c>
      <c r="C113" s="263" t="s">
        <v>270</v>
      </c>
      <c r="D113" s="222" t="s">
        <v>259</v>
      </c>
      <c r="E113" s="227">
        <v>1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21</v>
      </c>
      <c r="M113" s="231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0</v>
      </c>
      <c r="U113" s="222">
        <f>ROUND(E113*T113,2)</f>
        <v>0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118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>
        <v>55</v>
      </c>
      <c r="B114" s="220" t="s">
        <v>271</v>
      </c>
      <c r="C114" s="263" t="s">
        <v>272</v>
      </c>
      <c r="D114" s="222" t="s">
        <v>259</v>
      </c>
      <c r="E114" s="227">
        <v>1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21</v>
      </c>
      <c r="M114" s="231">
        <f>G114*(1+L114/100)</f>
        <v>0</v>
      </c>
      <c r="N114" s="222">
        <v>0</v>
      </c>
      <c r="O114" s="222">
        <f>ROUND(E114*N114,5)</f>
        <v>0</v>
      </c>
      <c r="P114" s="222">
        <v>0</v>
      </c>
      <c r="Q114" s="222">
        <f>ROUND(E114*P114,5)</f>
        <v>0</v>
      </c>
      <c r="R114" s="222"/>
      <c r="S114" s="222"/>
      <c r="T114" s="223">
        <v>0</v>
      </c>
      <c r="U114" s="222">
        <f>ROUND(E114*T114,2)</f>
        <v>0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118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56</v>
      </c>
      <c r="B115" s="220" t="s">
        <v>273</v>
      </c>
      <c r="C115" s="263" t="s">
        <v>274</v>
      </c>
      <c r="D115" s="222" t="s">
        <v>259</v>
      </c>
      <c r="E115" s="227">
        <v>1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21</v>
      </c>
      <c r="M115" s="231">
        <f>G115*(1+L115/100)</f>
        <v>0</v>
      </c>
      <c r="N115" s="222">
        <v>0</v>
      </c>
      <c r="O115" s="222">
        <f>ROUND(E115*N115,5)</f>
        <v>0</v>
      </c>
      <c r="P115" s="222">
        <v>0</v>
      </c>
      <c r="Q115" s="222">
        <f>ROUND(E115*P115,5)</f>
        <v>0</v>
      </c>
      <c r="R115" s="222"/>
      <c r="S115" s="222"/>
      <c r="T115" s="223">
        <v>0</v>
      </c>
      <c r="U115" s="222">
        <f>ROUND(E115*T115,2)</f>
        <v>0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118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4" t="s">
        <v>275</v>
      </c>
      <c r="D116" s="224"/>
      <c r="E116" s="228"/>
      <c r="F116" s="232"/>
      <c r="G116" s="233"/>
      <c r="H116" s="231"/>
      <c r="I116" s="231"/>
      <c r="J116" s="231"/>
      <c r="K116" s="231"/>
      <c r="L116" s="231"/>
      <c r="M116" s="231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123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5" t="str">
        <f>C116</f>
        <v>přechodné dopravní značení</v>
      </c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>
        <v>57</v>
      </c>
      <c r="B117" s="220" t="s">
        <v>276</v>
      </c>
      <c r="C117" s="263" t="s">
        <v>277</v>
      </c>
      <c r="D117" s="222" t="s">
        <v>259</v>
      </c>
      <c r="E117" s="227">
        <v>1</v>
      </c>
      <c r="F117" s="230"/>
      <c r="G117" s="231">
        <f>ROUND(E117*F117,2)</f>
        <v>0</v>
      </c>
      <c r="H117" s="230"/>
      <c r="I117" s="231">
        <f>ROUND(E117*H117,2)</f>
        <v>0</v>
      </c>
      <c r="J117" s="230"/>
      <c r="K117" s="231">
        <f>ROUND(E117*J117,2)</f>
        <v>0</v>
      </c>
      <c r="L117" s="231">
        <v>21</v>
      </c>
      <c r="M117" s="231">
        <f>G117*(1+L117/100)</f>
        <v>0</v>
      </c>
      <c r="N117" s="222">
        <v>0</v>
      </c>
      <c r="O117" s="222">
        <f>ROUND(E117*N117,5)</f>
        <v>0</v>
      </c>
      <c r="P117" s="222">
        <v>0</v>
      </c>
      <c r="Q117" s="222">
        <f>ROUND(E117*P117,5)</f>
        <v>0</v>
      </c>
      <c r="R117" s="222"/>
      <c r="S117" s="222"/>
      <c r="T117" s="223">
        <v>0</v>
      </c>
      <c r="U117" s="222">
        <f>ROUND(E117*T117,2)</f>
        <v>0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118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58</v>
      </c>
      <c r="B118" s="220" t="s">
        <v>278</v>
      </c>
      <c r="C118" s="263" t="s">
        <v>279</v>
      </c>
      <c r="D118" s="222" t="s">
        <v>259</v>
      </c>
      <c r="E118" s="227">
        <v>1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21</v>
      </c>
      <c r="M118" s="231">
        <f>G118*(1+L118/100)</f>
        <v>0</v>
      </c>
      <c r="N118" s="222">
        <v>0</v>
      </c>
      <c r="O118" s="222">
        <f>ROUND(E118*N118,5)</f>
        <v>0</v>
      </c>
      <c r="P118" s="222">
        <v>0</v>
      </c>
      <c r="Q118" s="222">
        <f>ROUND(E118*P118,5)</f>
        <v>0</v>
      </c>
      <c r="R118" s="222"/>
      <c r="S118" s="222"/>
      <c r="T118" s="223">
        <v>0</v>
      </c>
      <c r="U118" s="222">
        <f>ROUND(E118*T118,2)</f>
        <v>0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118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20"/>
      <c r="C119" s="264" t="s">
        <v>280</v>
      </c>
      <c r="D119" s="224"/>
      <c r="E119" s="228"/>
      <c r="F119" s="232"/>
      <c r="G119" s="233"/>
      <c r="H119" s="231"/>
      <c r="I119" s="231"/>
      <c r="J119" s="231"/>
      <c r="K119" s="231"/>
      <c r="L119" s="231"/>
      <c r="M119" s="231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123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5" t="str">
        <f>C119</f>
        <v>plán BOZP</v>
      </c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13">
        <v>59</v>
      </c>
      <c r="B120" s="220" t="s">
        <v>281</v>
      </c>
      <c r="C120" s="263" t="s">
        <v>282</v>
      </c>
      <c r="D120" s="222" t="s">
        <v>259</v>
      </c>
      <c r="E120" s="227">
        <v>1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21</v>
      </c>
      <c r="M120" s="231">
        <f>G120*(1+L120/100)</f>
        <v>0</v>
      </c>
      <c r="N120" s="222">
        <v>0</v>
      </c>
      <c r="O120" s="222">
        <f>ROUND(E120*N120,5)</f>
        <v>0</v>
      </c>
      <c r="P120" s="222">
        <v>0</v>
      </c>
      <c r="Q120" s="222">
        <f>ROUND(E120*P120,5)</f>
        <v>0</v>
      </c>
      <c r="R120" s="222"/>
      <c r="S120" s="222"/>
      <c r="T120" s="223">
        <v>0</v>
      </c>
      <c r="U120" s="222">
        <f>ROUND(E120*T120,2)</f>
        <v>0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118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42">
        <v>60</v>
      </c>
      <c r="B121" s="243" t="s">
        <v>283</v>
      </c>
      <c r="C121" s="266" t="s">
        <v>284</v>
      </c>
      <c r="D121" s="244" t="s">
        <v>259</v>
      </c>
      <c r="E121" s="245">
        <v>1</v>
      </c>
      <c r="F121" s="246"/>
      <c r="G121" s="247">
        <f>ROUND(E121*F121,2)</f>
        <v>0</v>
      </c>
      <c r="H121" s="246"/>
      <c r="I121" s="247">
        <f>ROUND(E121*H121,2)</f>
        <v>0</v>
      </c>
      <c r="J121" s="246"/>
      <c r="K121" s="247">
        <f>ROUND(E121*J121,2)</f>
        <v>0</v>
      </c>
      <c r="L121" s="247">
        <v>21</v>
      </c>
      <c r="M121" s="247">
        <f>G121*(1+L121/100)</f>
        <v>0</v>
      </c>
      <c r="N121" s="244">
        <v>0</v>
      </c>
      <c r="O121" s="244">
        <f>ROUND(E121*N121,5)</f>
        <v>0</v>
      </c>
      <c r="P121" s="244">
        <v>0</v>
      </c>
      <c r="Q121" s="244">
        <f>ROUND(E121*P121,5)</f>
        <v>0</v>
      </c>
      <c r="R121" s="244"/>
      <c r="S121" s="244"/>
      <c r="T121" s="248">
        <v>0</v>
      </c>
      <c r="U121" s="244">
        <f>ROUND(E121*T121,2)</f>
        <v>0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118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x14ac:dyDescent="0.2">
      <c r="A122" s="6"/>
      <c r="B122" s="7" t="s">
        <v>285</v>
      </c>
      <c r="C122" s="267" t="s">
        <v>285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v>15</v>
      </c>
      <c r="AD122">
        <v>21</v>
      </c>
    </row>
    <row r="123" spans="1:60" x14ac:dyDescent="0.2">
      <c r="A123" s="249"/>
      <c r="B123" s="250">
        <v>26</v>
      </c>
      <c r="C123" s="268" t="s">
        <v>285</v>
      </c>
      <c r="D123" s="251"/>
      <c r="E123" s="251"/>
      <c r="F123" s="251"/>
      <c r="G123" s="262">
        <f>G8+G34+G38+G42+G51+G56+G68+G73+G76+G84+G90+G102+G106</f>
        <v>0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f>SUMIF(L7:L121,AC122,G7:G121)</f>
        <v>0</v>
      </c>
      <c r="AD123">
        <f>SUMIF(L7:L121,AD122,G7:G121)</f>
        <v>0</v>
      </c>
      <c r="AE123" t="s">
        <v>286</v>
      </c>
    </row>
    <row r="124" spans="1:60" x14ac:dyDescent="0.2">
      <c r="A124" s="6"/>
      <c r="B124" s="7" t="s">
        <v>285</v>
      </c>
      <c r="C124" s="267" t="s">
        <v>285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6"/>
      <c r="B125" s="7" t="s">
        <v>285</v>
      </c>
      <c r="C125" s="267" t="s">
        <v>285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52">
        <v>33</v>
      </c>
      <c r="B126" s="252"/>
      <c r="C126" s="269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53"/>
      <c r="B127" s="254"/>
      <c r="C127" s="270"/>
      <c r="D127" s="254"/>
      <c r="E127" s="254"/>
      <c r="F127" s="254"/>
      <c r="G127" s="25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E127" t="s">
        <v>287</v>
      </c>
    </row>
    <row r="128" spans="1:60" x14ac:dyDescent="0.2">
      <c r="A128" s="256"/>
      <c r="B128" s="257"/>
      <c r="C128" s="271"/>
      <c r="D128" s="257"/>
      <c r="E128" s="257"/>
      <c r="F128" s="257"/>
      <c r="G128" s="258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6"/>
      <c r="B129" s="257"/>
      <c r="C129" s="271"/>
      <c r="D129" s="257"/>
      <c r="E129" s="257"/>
      <c r="F129" s="257"/>
      <c r="G129" s="258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56"/>
      <c r="B130" s="257"/>
      <c r="C130" s="271"/>
      <c r="D130" s="257"/>
      <c r="E130" s="257"/>
      <c r="F130" s="257"/>
      <c r="G130" s="258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9"/>
      <c r="B131" s="260"/>
      <c r="C131" s="272"/>
      <c r="D131" s="260"/>
      <c r="E131" s="260"/>
      <c r="F131" s="260"/>
      <c r="G131" s="261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6"/>
      <c r="B132" s="7" t="s">
        <v>285</v>
      </c>
      <c r="C132" s="267" t="s">
        <v>285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C133" s="273"/>
      <c r="AE133" t="s">
        <v>288</v>
      </c>
    </row>
  </sheetData>
  <sheetProtection password="CA23" sheet="1" objects="1" scenarios="1"/>
  <mergeCells count="47">
    <mergeCell ref="C108:G108"/>
    <mergeCell ref="C116:G116"/>
    <mergeCell ref="C119:G119"/>
    <mergeCell ref="A126:C126"/>
    <mergeCell ref="A127:G131"/>
    <mergeCell ref="C98:G98"/>
    <mergeCell ref="C99:G99"/>
    <mergeCell ref="C100:G100"/>
    <mergeCell ref="C101:G101"/>
    <mergeCell ref="C104:G104"/>
    <mergeCell ref="C105:G105"/>
    <mergeCell ref="C80:G80"/>
    <mergeCell ref="C82:G82"/>
    <mergeCell ref="C93:G93"/>
    <mergeCell ref="C94:G94"/>
    <mergeCell ref="C95:G95"/>
    <mergeCell ref="C96:G96"/>
    <mergeCell ref="C53:G53"/>
    <mergeCell ref="C54:G54"/>
    <mergeCell ref="C64:G64"/>
    <mergeCell ref="C71:G71"/>
    <mergeCell ref="C78:G78"/>
    <mergeCell ref="C79:G79"/>
    <mergeCell ref="C40:G40"/>
    <mergeCell ref="C41:G41"/>
    <mergeCell ref="C44:G44"/>
    <mergeCell ref="C47:G47"/>
    <mergeCell ref="C49:G49"/>
    <mergeCell ref="C50:G50"/>
    <mergeCell ref="C27:G27"/>
    <mergeCell ref="C29:G29"/>
    <mergeCell ref="C31:G31"/>
    <mergeCell ref="C32:G32"/>
    <mergeCell ref="C36:G36"/>
    <mergeCell ref="C37:G37"/>
    <mergeCell ref="C14:G14"/>
    <mergeCell ref="C15:G15"/>
    <mergeCell ref="C18:G18"/>
    <mergeCell ref="C21:G21"/>
    <mergeCell ref="C22:G22"/>
    <mergeCell ref="C24:G24"/>
    <mergeCell ref="A1:G1"/>
    <mergeCell ref="C2:G2"/>
    <mergeCell ref="C3:G3"/>
    <mergeCell ref="C4:G4"/>
    <mergeCell ref="C11:G11"/>
    <mergeCell ref="C12:G1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2023-03-07T22:07:14Z</dcterms:modified>
</cp:coreProperties>
</file>