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/>
  <bookViews>
    <workbookView xWindow="0" yWindow="0" windowWidth="21570" windowHeight="7980" activeTab="0"/>
  </bookViews>
  <sheets>
    <sheet name="Rekapitulace stavby" sheetId="1" r:id="rId1"/>
    <sheet name="SO 01 - Sanace vlhkého zd..." sheetId="2" r:id="rId2"/>
    <sheet name="SA 02 - Sanace - ETAPA I." sheetId="3" r:id="rId3"/>
    <sheet name="SA 03 - Sanace - ETAPA II." sheetId="4" r:id="rId4"/>
    <sheet name="D 1.4 - TZB - přesunutí v..." sheetId="5" r:id="rId5"/>
    <sheet name="SO 03 - Odvodnění terénu ..." sheetId="6" r:id="rId6"/>
    <sheet name="SO 04 - Obvodová drenáž" sheetId="7" r:id="rId7"/>
    <sheet name="SO 05 - Oprava stávající ..." sheetId="8" r:id="rId8"/>
    <sheet name="VRN - Vedlejší rozpočtové..." sheetId="9" r:id="rId9"/>
    <sheet name="Pokyny pro vyplnění" sheetId="10" r:id="rId10"/>
  </sheets>
  <definedNames>
    <definedName name="_xlnm._FilterDatabase" localSheetId="4" hidden="1">'D 1.4 - TZB - přesunutí v...'!$C$98:$K$235</definedName>
    <definedName name="_xlnm._FilterDatabase" localSheetId="2" hidden="1">'SA 02 - Sanace - ETAPA I.'!$C$100:$K$229</definedName>
    <definedName name="_xlnm._FilterDatabase" localSheetId="3" hidden="1">'SA 03 - Sanace - ETAPA II.'!$C$99:$K$209</definedName>
    <definedName name="_xlnm._FilterDatabase" localSheetId="1" hidden="1">'SO 01 - Sanace vlhkého zd...'!$C$91:$K$186</definedName>
    <definedName name="_xlnm._FilterDatabase" localSheetId="5" hidden="1">'SO 03 - Odvodnění terénu ...'!$C$90:$K$446</definedName>
    <definedName name="_xlnm._FilterDatabase" localSheetId="6" hidden="1">'SO 04 - Obvodová drenáž'!$C$96:$K$742</definedName>
    <definedName name="_xlnm._FilterDatabase" localSheetId="7" hidden="1">'SO 05 - Oprava stávající ...'!$C$85:$K$174</definedName>
    <definedName name="_xlnm._FilterDatabase" localSheetId="8" hidden="1">'VRN - Vedlejší rozpočtové...'!$C$92:$K$167</definedName>
    <definedName name="_xlnm.Print_Area" localSheetId="4">'D 1.4 - TZB - přesunutí v...'!$C$4:$J$41,'D 1.4 - TZB - přesunutí v...'!$C$47:$J$78,'D 1.4 - TZB - přesunutí v...'!$C$84:$K$235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stavby'!$C$42:$AQ$64</definedName>
    <definedName name="_xlnm.Print_Area" localSheetId="2">'SA 02 - Sanace - ETAPA I.'!$C$4:$J$41,'SA 02 - Sanace - ETAPA I.'!$C$47:$J$80,'SA 02 - Sanace - ETAPA I.'!$C$86:$K$229</definedName>
    <definedName name="_xlnm.Print_Area" localSheetId="3">'SA 03 - Sanace - ETAPA II.'!$C$4:$J$41,'SA 03 - Sanace - ETAPA II.'!$C$47:$J$79,'SA 03 - Sanace - ETAPA II.'!$C$85:$K$209</definedName>
    <definedName name="_xlnm.Print_Area" localSheetId="1">'SO 01 - Sanace vlhkého zd...'!$C$4:$J$39,'SO 01 - Sanace vlhkého zd...'!$C$45:$J$73,'SO 01 - Sanace vlhkého zd...'!$C$79:$K$186</definedName>
    <definedName name="_xlnm.Print_Area" localSheetId="5">'SO 03 - Odvodnění terénu ...'!$C$4:$J$39,'SO 03 - Odvodnění terénu ...'!$C$45:$J$72,'SO 03 - Odvodnění terénu ...'!$C$78:$K$446</definedName>
    <definedName name="_xlnm.Print_Area" localSheetId="6">'SO 04 - Obvodová drenáž'!$C$4:$J$39,'SO 04 - Obvodová drenáž'!$C$45:$J$78,'SO 04 - Obvodová drenáž'!$C$84:$K$742</definedName>
    <definedName name="_xlnm.Print_Area" localSheetId="7">'SO 05 - Oprava stávající ...'!$C$4:$J$39,'SO 05 - Oprava stávající ...'!$C$45:$J$67,'SO 05 - Oprava stávající ...'!$C$73:$K$174</definedName>
    <definedName name="_xlnm.Print_Area" localSheetId="8">'VRN - Vedlejší rozpočtové...'!$C$4:$J$39,'VRN - Vedlejší rozpočtové...'!$C$45:$J$74,'VRN - Vedlejší rozpočtové...'!$C$80:$K$167</definedName>
    <definedName name="_xlnm.Print_Titles" localSheetId="0">'Rekapitulace stavby'!$52:$52</definedName>
    <definedName name="_xlnm.Print_Titles" localSheetId="1">'SO 01 - Sanace vlhkého zd...'!$91:$91</definedName>
    <definedName name="_xlnm.Print_Titles" localSheetId="2">'SA 02 - Sanace - ETAPA I.'!$100:$100</definedName>
    <definedName name="_xlnm.Print_Titles" localSheetId="3">'SA 03 - Sanace - ETAPA II.'!$99:$99</definedName>
    <definedName name="_xlnm.Print_Titles" localSheetId="4">'D 1.4 - TZB - přesunutí v...'!$98:$98</definedName>
    <definedName name="_xlnm.Print_Titles" localSheetId="5">'SO 03 - Odvodnění terénu ...'!$90:$90</definedName>
    <definedName name="_xlnm.Print_Titles" localSheetId="6">'SO 04 - Obvodová drenáž'!$96:$96</definedName>
    <definedName name="_xlnm.Print_Titles" localSheetId="7">'SO 05 - Oprava stávající ...'!$85:$85</definedName>
    <definedName name="_xlnm.Print_Titles" localSheetId="8">'VRN - Vedlejší rozpočtové...'!$92:$92</definedName>
  </definedNames>
  <calcPr calcId="191029"/>
</workbook>
</file>

<file path=xl/sharedStrings.xml><?xml version="1.0" encoding="utf-8"?>
<sst xmlns="http://schemas.openxmlformats.org/spreadsheetml/2006/main" count="17104" uniqueCount="2154">
  <si>
    <t>Export Komplet</t>
  </si>
  <si>
    <t>VZ</t>
  </si>
  <si>
    <t>2.0</t>
  </si>
  <si>
    <t>ZAMOK</t>
  </si>
  <si>
    <t>False</t>
  </si>
  <si>
    <t>{e81b2d4d-5f84-4e84-bc63-fc7cff888338}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</si>
  <si>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</si>
  <si>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</si>
  <si>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</si>
  <si>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</si>
  <si>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</si>
  <si>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</si>
  <si>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</si>
  <si>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</si>
  <si>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24_b_03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</si>
  <si>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</si>
  <si>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</si>
  <si>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zdiva budovy Hospic Frýdek-Místek, p.o.</t>
  </si>
  <si>
    <t>KSO:</t>
  </si>
  <si>
    <t/>
  </si>
  <si>
    <t>CC-CZ:</t>
  </si>
  <si>
    <t>Místo:</t>
  </si>
  <si>
    <t>I. J. Pešiny 3640, 738 01, Frýdek-Místek</t>
  </si>
  <si>
    <t>Datum:</t>
  </si>
  <si>
    <t>26. 3. 2024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</si>
  <si>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</si>
  <si>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</si>
  <si>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</si>
  <si>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</si>
  <si>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</si>
  <si>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</si>
  <si>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</si>
  <si>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26820781</t>
  </si>
  <si>
    <t>BENEPRO, a.s., Tovární 33, Český Těšín, 737 01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</si>
  <si>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</si>
  <si>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</si>
  <si>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</si>
  <si>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</si>
  <si>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</si>
  <si>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</si>
  <si>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</si>
  <si>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</si>
  <si>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</si>
  <si>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</si>
  <si>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</si>
  <si>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</si>
  <si>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</si>
  <si>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</si>
  <si>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</si>
  <si>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</si>
  <si>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</si>
  <si>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</si>
  <si>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</si>
  <si>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</si>
  <si>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</si>
  <si>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</si>
  <si>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</si>
  <si>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</si>
  <si>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</si>
  <si>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</si>
  <si>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</si>
  <si>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</si>
  <si>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</si>
  <si>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</si>
  <si>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</si>
  <si>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</si>
  <si>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</si>
  <si>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</si>
  <si>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</si>
  <si>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</si>
  <si>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</si>
  <si>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</si>
  <si>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</si>
  <si>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</si>
  <si>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</si>
  <si>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</si>
  <si>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</si>
  <si>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</si>
  <si>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Sanace vlhkého zdiva – budova A</t>
  </si>
  <si>
    <t>STA</t>
  </si>
  <si>
    <t>1</t>
  </si>
  <si>
    <t>{7b764930-1133-4ebe-be25-d4cacd8f91d9}</t>
  </si>
  <si>
    <t>SO 02</t>
  </si>
  <si>
    <t>Sanace vlhkého zdiva – budova B</t>
  </si>
  <si>
    <t>{1cb968e9-37db-4f24-b6b0-358d59d3caea}</t>
  </si>
  <si>
    <t>SA 02</t>
  </si>
  <si>
    <t>Sanace - ETAPA I.</t>
  </si>
  <si>
    <t>Soupis</t>
  </si>
  <si>
    <t>2</t>
  </si>
  <si>
    <t>{f8d6edc2-04ac-42f3-bd2e-66ee6a81e9d6}</t>
  </si>
  <si>
    <t>SA 03</t>
  </si>
  <si>
    <t>Sanace - ETAPA II.</t>
  </si>
  <si>
    <t>{6b7c028a-9999-4240-8a8a-a41daaa78062}</t>
  </si>
  <si>
    <t>D 1.4</t>
  </si>
  <si>
    <t>TZB - přesunutí vodovodní sestavy</t>
  </si>
  <si>
    <t>{f32e357b-6d8d-49c1-ba97-ae0137d6f17b}</t>
  </si>
  <si>
    <t>SO 03</t>
  </si>
  <si>
    <t>Odvodnění terénu a zpevněné plochy</t>
  </si>
  <si>
    <t>{74012c48-e4b2-4bf9-89a3-59b9cfdef527}</t>
  </si>
  <si>
    <t>SO 04</t>
  </si>
  <si>
    <t>Obvodová drenáž</t>
  </si>
  <si>
    <t>{f773b10b-fddf-448d-9c78-5054fe4d4b7b}</t>
  </si>
  <si>
    <t>SO 05</t>
  </si>
  <si>
    <t>Oprava stávající kanalizace</t>
  </si>
  <si>
    <t>{85777064-c19e-471b-acd7-0f6a1e26a0e0}</t>
  </si>
  <si>
    <t>VRN</t>
  </si>
  <si>
    <t>Vedlejší rozpočtové náklady</t>
  </si>
  <si>
    <t>{08a9bbfa-4d4f-432c-aef2-50bf64e04229}</t>
  </si>
  <si>
    <t>KRYCÍ LIST SOUPISU PRACÍ</t>
  </si>
  <si>
    <t>Objekt:</t>
  </si>
  <si>
    <t>SO 01 - Sanace vlhkého zdiva – budova A</t>
  </si>
  <si>
    <t>REKAPITULACE ČLENĚNÍ SOUPISU PRACÍ</t>
  </si>
  <si>
    <t>Kód dílu - Popis</t>
  </si>
  <si>
    <t>Cena celkem [CZK]</t>
  </si>
  <si>
    <t>-1</t>
  </si>
  <si>
    <t>61 - Úpravy povrchů vnitřní</t>
  </si>
  <si>
    <t>91 - Doplňující práce</t>
  </si>
  <si>
    <t>94 - Lešení a stavební výtahy</t>
  </si>
  <si>
    <t>95 - Dokončovací konstrukce na pozemních stavbách</t>
  </si>
  <si>
    <t>96 - Bourání konstrukcí</t>
  </si>
  <si>
    <t>S01 - Sanace zdiva</t>
  </si>
  <si>
    <t>711 - Izolace proti vodě</t>
  </si>
  <si>
    <t>735 - Otopná tělesa</t>
  </si>
  <si>
    <t>776 - Podlahy povlakové</t>
  </si>
  <si>
    <t>M99 - Ostatní práce</t>
  </si>
  <si>
    <t>D96 - Přesuny suti a vybouraných hmot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</si>
  <si>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</si>
  <si>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</si>
  <si>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</si>
  <si>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</si>
  <si>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</si>
  <si>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</si>
  <si>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</si>
  <si>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</si>
  <si>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</si>
  <si>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</si>
  <si>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</si>
  <si>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</si>
  <si>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</si>
  <si>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</si>
  <si>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</si>
  <si>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61</t>
  </si>
  <si>
    <t>Úpravy povrchů vnitřní</t>
  </si>
  <si>
    <t>ROZPOCET</t>
  </si>
  <si>
    <t>K</t>
  </si>
  <si>
    <t>610411129R00</t>
  </si>
  <si>
    <t>Nástřik protisolným roztokem, koncentrát bránící působení solí v červstvé sanační omítce</t>
  </si>
  <si>
    <t>m2</t>
  </si>
  <si>
    <t>RTS 24/ I</t>
  </si>
  <si>
    <t>4</t>
  </si>
  <si>
    <t>P</t>
  </si>
  <si>
    <t>Poznámka k položce:
první vrstva</t>
  </si>
  <si>
    <t>Poznámka k položce:
druhá vrstva</t>
  </si>
  <si>
    <t>3</t>
  </si>
  <si>
    <t>612472122R00</t>
  </si>
  <si>
    <t>Omítka stěn třívrstvá, penterace, podkladní vrstva, vrchní část omítek, celková tl. 3 cm, ruční omítka rychlovazná, difuzně otevřená</t>
  </si>
  <si>
    <t>6</t>
  </si>
  <si>
    <t>Poznámka k položce:
Všechny kroky omítkového systému se provádějí během krátkého pracovního postupu. Při realizaci je nutné si určit celistvé plochy, které bude, díky svým rychleschnoucím vlastnos-tem, možné provést během pracovního dne na hotovo</t>
  </si>
  <si>
    <t>VV</t>
  </si>
  <si>
    <t>7,1*1,0</t>
  </si>
  <si>
    <t>(5,9+1,1+3,3+0,5+5,9)*0,6</t>
  </si>
  <si>
    <t>Součet</t>
  </si>
  <si>
    <t>622412312RT2</t>
  </si>
  <si>
    <t>Nátěr stěn vnitřní, minerální silikátová, difúzním odporem SD do 0,1 m</t>
  </si>
  <si>
    <t>8</t>
  </si>
  <si>
    <t>Poznámka k položce:
včetně penetrace podkladu</t>
  </si>
  <si>
    <t>7,1*2,9</t>
  </si>
  <si>
    <t>(5,9+1,1+3,3+0,5+5,9)*2,9</t>
  </si>
  <si>
    <t>5</t>
  </si>
  <si>
    <t>R-01</t>
  </si>
  <si>
    <t>Desinfekce prostor proti plísním aktivním ozónem</t>
  </si>
  <si>
    <t>m3</t>
  </si>
  <si>
    <t>Vlastní</t>
  </si>
  <si>
    <t>10</t>
  </si>
  <si>
    <t>Poznámka k položce:
kompletní výměra suterénních prostor</t>
  </si>
  <si>
    <t>R02-600</t>
  </si>
  <si>
    <t>Difuzní lišta v patě stěny dodávka vč. montáže</t>
  </si>
  <si>
    <t>bm</t>
  </si>
  <si>
    <t>7,1+5,9+1,1+3,3+0,5+5,9</t>
  </si>
  <si>
    <t>7</t>
  </si>
  <si>
    <t>San. odsol.2</t>
  </si>
  <si>
    <t>Otevření pórovitosti zdiva propařováním</t>
  </si>
  <si>
    <t>14</t>
  </si>
  <si>
    <t>91</t>
  </si>
  <si>
    <t>Doplňující práce</t>
  </si>
  <si>
    <t>900      R01</t>
  </si>
  <si>
    <t>HZS - podlah 1.NP fólií nebo geotextílií proti poškození zakrývání vnitřních povrchů, stavební dělník v tarifní třídě 4</t>
  </si>
  <si>
    <t>hod</t>
  </si>
  <si>
    <t>16</t>
  </si>
  <si>
    <t>9</t>
  </si>
  <si>
    <t>900      RT1</t>
  </si>
  <si>
    <t>HZS - překotvení instalací v zóně sanace bude útováno dle skutečností</t>
  </si>
  <si>
    <t>18</t>
  </si>
  <si>
    <t>905      R01</t>
  </si>
  <si>
    <t>HZS - revize a kontrola rozvodů vniřních instalací a elektrorozvodů před před povrchovými úpravami Revize</t>
  </si>
  <si>
    <t>20</t>
  </si>
  <si>
    <t>94</t>
  </si>
  <si>
    <t>Lešení a stavební výtahy</t>
  </si>
  <si>
    <t>11</t>
  </si>
  <si>
    <t>941955001R00</t>
  </si>
  <si>
    <t>Lešení lehké pomocné, výška podlahy do 1,2 m</t>
  </si>
  <si>
    <t>22</t>
  </si>
  <si>
    <t>95</t>
  </si>
  <si>
    <t>Dokončovací konstrukce na pozemních stavbách</t>
  </si>
  <si>
    <t>952901111R00</t>
  </si>
  <si>
    <t>Vyčištění budov o výšce podlaží do 4 m</t>
  </si>
  <si>
    <t>24</t>
  </si>
  <si>
    <t>96</t>
  </si>
  <si>
    <t>Bourání konstrukcí</t>
  </si>
  <si>
    <t>13</t>
  </si>
  <si>
    <t>216904391R00</t>
  </si>
  <si>
    <t>Příplatek za ruční dočištění ocelovými kartáči</t>
  </si>
  <si>
    <t>26</t>
  </si>
  <si>
    <t>289902111R00</t>
  </si>
  <si>
    <t>Otlučení nebo odsekání omítek stěn</t>
  </si>
  <si>
    <t>28</t>
  </si>
  <si>
    <t>Poznámka k položce:
Včetně:
- otlučení staré malty ze zdiva a vyčištění spár,
- odstranění zbytků malty z líce zdiva ocelovým kartáčem,
- shrabání a smetení otlučené suti.</t>
  </si>
  <si>
    <t>S01</t>
  </si>
  <si>
    <t>Sanace zdiva</t>
  </si>
  <si>
    <t>15</t>
  </si>
  <si>
    <t>281606211.SA02T00</t>
  </si>
  <si>
    <t>Injektáž - vyčištění otvorů stlačeným vzduchem, d=12-18 mm</t>
  </si>
  <si>
    <t>30</t>
  </si>
  <si>
    <t>Poznámka k položce:
včetně přesunu hmot</t>
  </si>
  <si>
    <t>281606214.T04</t>
  </si>
  <si>
    <t>Jednořadá beztlaká injektáž, vrty rozteč 100 - 120mm injektážní prostředek na bázi silanu s obsahem cca. 85% aktivních složek</t>
  </si>
  <si>
    <t>32</t>
  </si>
  <si>
    <t>Poznámka k položce:
dodávka injektážní inejktážnícho prostředku, aplikace injektážním zařízením</t>
  </si>
  <si>
    <t>(7,1*0,30)+(5,9*0,125)+(0,9*0,125)+(2,2*0,30)+(5,9*0,125)</t>
  </si>
  <si>
    <t>17</t>
  </si>
  <si>
    <t>R 28101</t>
  </si>
  <si>
    <t>Zamazání vrtů po provedené tlakové injektáži</t>
  </si>
  <si>
    <t>34</t>
  </si>
  <si>
    <t>Poznámka k položce:
Včetně přesunu hmot</t>
  </si>
  <si>
    <t>711</t>
  </si>
  <si>
    <t>Izolace proti vodě</t>
  </si>
  <si>
    <t>612451121R00</t>
  </si>
  <si>
    <t>Podrovnání zdiva, omítka hladká zatřená, pro aplika stěrek</t>
  </si>
  <si>
    <t>36</t>
  </si>
  <si>
    <t>(7,1+5,9+1,1+3,3+0,5+5,9)*0,3</t>
  </si>
  <si>
    <t>19</t>
  </si>
  <si>
    <t>711212000R00</t>
  </si>
  <si>
    <t>Penetrace podkladu pod hydroizolační nátěr,vč.dod.</t>
  </si>
  <si>
    <t>38</t>
  </si>
  <si>
    <t>711212002RT5</t>
  </si>
  <si>
    <t>Hydroizolační povlak - nátěr nebo stěrka silikátová, zesílení v místě dodatečných izolací</t>
  </si>
  <si>
    <t>40</t>
  </si>
  <si>
    <t>735</t>
  </si>
  <si>
    <t>Otopná tělesa</t>
  </si>
  <si>
    <t>900      R04</t>
  </si>
  <si>
    <t>HZS - demontáž a zpětná montáž, zařízení a otopných těles v zóně sanací, vč. vypuštění a napuštění otopné soustavy, vč. potřebného materiálu</t>
  </si>
  <si>
    <t>h</t>
  </si>
  <si>
    <t>42</t>
  </si>
  <si>
    <t>776</t>
  </si>
  <si>
    <t>Podlahy povlakové</t>
  </si>
  <si>
    <t>776421100R00</t>
  </si>
  <si>
    <t>Lepení podlahových soklíků z PVC a vinylu</t>
  </si>
  <si>
    <t>m</t>
  </si>
  <si>
    <t>44</t>
  </si>
  <si>
    <t>M99</t>
  </si>
  <si>
    <t>Ostatní práce</t>
  </si>
  <si>
    <t>23</t>
  </si>
  <si>
    <t>900      R01.1</t>
  </si>
  <si>
    <t>HZS - pomocné práce při sanacích, deřešení sanačních detailů stavební dělník v tarifní třídě 4</t>
  </si>
  <si>
    <t>46</t>
  </si>
  <si>
    <t>D96</t>
  </si>
  <si>
    <t>Přesuny suti a vybouraných hmot</t>
  </si>
  <si>
    <t>979081111R00</t>
  </si>
  <si>
    <t>Odvoz suti a vybour. hmot na skládku do 1 km</t>
  </si>
  <si>
    <t>t</t>
  </si>
  <si>
    <t>48</t>
  </si>
  <si>
    <t>17,12*0,03*1,9</t>
  </si>
  <si>
    <t>25</t>
  </si>
  <si>
    <t>979081121R00</t>
  </si>
  <si>
    <t>Příplatek k odvozu za každý další 1 km</t>
  </si>
  <si>
    <t>50</t>
  </si>
  <si>
    <t>Poznámka k položce:
skladka do 15 km</t>
  </si>
  <si>
    <t>17,12*0,03*1,9*15,0</t>
  </si>
  <si>
    <t>979082111R00</t>
  </si>
  <si>
    <t>Vnitrostaveništní doprava suti do 10 m</t>
  </si>
  <si>
    <t>52</t>
  </si>
  <si>
    <t>27</t>
  </si>
  <si>
    <t>979082121R00</t>
  </si>
  <si>
    <t>Příplatek k vnitrost. dopravě suti za dalších 5 m</t>
  </si>
  <si>
    <t>54</t>
  </si>
  <si>
    <t>17,12*0,03*1,9*12,0</t>
  </si>
  <si>
    <t>979981104R00</t>
  </si>
  <si>
    <t>Kontejner, suť bez příměsí, odvoz a likvidace, 9 t</t>
  </si>
  <si>
    <t>56</t>
  </si>
  <si>
    <t>29</t>
  </si>
  <si>
    <t>979990107R00</t>
  </si>
  <si>
    <t>Poplatek za skládku suti - směs betonu,cihel,omítek</t>
  </si>
  <si>
    <t>58</t>
  </si>
  <si>
    <t>VN</t>
  </si>
  <si>
    <t>Vedlejší náklady</t>
  </si>
  <si>
    <t>005124010R</t>
  </si>
  <si>
    <t>Koordinační činnost</t>
  </si>
  <si>
    <t>%</t>
  </si>
  <si>
    <t>60</t>
  </si>
  <si>
    <t>31</t>
  </si>
  <si>
    <t>00524 R</t>
  </si>
  <si>
    <t>Předání a převzetí díla</t>
  </si>
  <si>
    <t>62</t>
  </si>
  <si>
    <t>Poznámka k položce:
Náklady zhotovitele, které vzniknou v souvislosti s povinnostmi zhotovitele při předání a převzetí díla.</t>
  </si>
  <si>
    <t>VN-1</t>
  </si>
  <si>
    <t>přesun stavební kapacit</t>
  </si>
  <si>
    <t>64</t>
  </si>
  <si>
    <t>ON</t>
  </si>
  <si>
    <t>Ostatní náklady</t>
  </si>
  <si>
    <t>33</t>
  </si>
  <si>
    <t>005121 R</t>
  </si>
  <si>
    <t>Zařízení staveniště</t>
  </si>
  <si>
    <t>66</t>
  </si>
  <si>
    <t>Poznámka k položce:
Veškeré náklady spojené s vybudováním, provozem a odstraněním zařízení staveniště.</t>
  </si>
  <si>
    <t>005122 R</t>
  </si>
  <si>
    <t>Provozní vlivy</t>
  </si>
  <si>
    <t>68</t>
  </si>
  <si>
    <t>35</t>
  </si>
  <si>
    <t>005211020R</t>
  </si>
  <si>
    <t>Ochrana stávaj. inženýrských sítí na staveništi</t>
  </si>
  <si>
    <t>70</t>
  </si>
  <si>
    <t>Poznámka k položce: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</si>
  <si>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</si>
  <si>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>Bezpečnostní a hygienická opatření na staveništi</t>
  </si>
  <si>
    <t>72</t>
  </si>
  <si>
    <t>Poznámka k položce: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</si>
  <si>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37</t>
  </si>
  <si>
    <t>005241010R</t>
  </si>
  <si>
    <t>Dokumentace skutečného provedení</t>
  </si>
  <si>
    <t>kpl</t>
  </si>
  <si>
    <t>74</t>
  </si>
  <si>
    <t>SO 02 - Sanace vlhkého zdiva – budova B</t>
  </si>
  <si>
    <t>Soupis:</t>
  </si>
  <si>
    <t>SA 02 - Sanace - ETAPA I.</t>
  </si>
  <si>
    <t>1 - Zemní práce</t>
  </si>
  <si>
    <t>771 - Podlahy z dlaždic a obklady</t>
  </si>
  <si>
    <t>781 - Obklady keramické</t>
  </si>
  <si>
    <t>Zemní práce</t>
  </si>
  <si>
    <t>122202509R00</t>
  </si>
  <si>
    <t>Příplatek za lepivost pro hor. 3</t>
  </si>
  <si>
    <t>139601102R00</t>
  </si>
  <si>
    <t>Ruční výkop jam, rýh a šachet v hornině tř. 3</t>
  </si>
  <si>
    <t>162201203R00</t>
  </si>
  <si>
    <t>Vodorovné přemíst.výkopku, kolečko hor.1-4, do 10m</t>
  </si>
  <si>
    <t>162201210R00</t>
  </si>
  <si>
    <t>Příplatek za dalš.10 m, kolečko, výkop. z hor.1- 4</t>
  </si>
  <si>
    <t>Poznámka k položce:
Do celkové vzdálenosti 50 m.</t>
  </si>
  <si>
    <t>167101101R00</t>
  </si>
  <si>
    <t>Nakládání výkopku z hor.1-4</t>
  </si>
  <si>
    <t>171201201R00</t>
  </si>
  <si>
    <t>Uložení sypaniny na skl.- modelace na výšku přes 2m</t>
  </si>
  <si>
    <t>174101102R00</t>
  </si>
  <si>
    <t>Zásyp ruční se zhutněním</t>
  </si>
  <si>
    <t>612433322RT6</t>
  </si>
  <si>
    <t>Omítka sanační vnitřní, tl.30 mm, dvousložková s provzdušňovací tekutou příměsí kotvící postřik, jádrová omítka pod keramický obklad</t>
  </si>
  <si>
    <t>Poznámka k položce:
Omítky pod keramické obklady</t>
  </si>
  <si>
    <t>(5,8+8,9+7,2+3,0+3,4+15,5+2,4)*0,5</t>
  </si>
  <si>
    <t>Omítka stěn třívrstvá, penetrace, podkladní vrstva, vrchní část omítek, celková tl. 3 cm, ruční omítka rychlovazná, difuzně otevřená</t>
  </si>
  <si>
    <t>(0,5+6,1+12,8)*1,0</t>
  </si>
  <si>
    <t>(9,3+0,3+0,8+1,1+7,0+0,8+5,7+5,7+0,3+1,4+1,4+1,1+14,1+1,3+3,6+8,5+5,0+1,3+2,8+3,7+3,9+0,9+1,5+6,5)*0,6</t>
  </si>
  <si>
    <t>(0,5+6,1+12,8)*2,9</t>
  </si>
  <si>
    <t>(9,3+0,3+0,8+1,1+7,0+0,8+5,7+5,7+0,3+1,4+1,4+1,1+14,1+1,3+3,6+8,5+5,0+1,3+2,8+3,7+3,9+0,9+1,5+6,5)*2,9</t>
  </si>
  <si>
    <t>0,5+6,1+12,8+9,3+0,3+0,8+1,1+7,0+0,8+5,7+5,7+0,3+1,4+1,4+1,1+14,1+1,3+3,6+8,5+5,0+1,3+2,8+3,7+3,9+0,9+1,5+6,5</t>
  </si>
  <si>
    <t>(5,8+8,9+7,3+3,0+3,4+15,5+2,4)*0,3</t>
  </si>
  <si>
    <t>20,9</t>
  </si>
  <si>
    <t>289970111R00</t>
  </si>
  <si>
    <t>Vrstva geotextilie 300g/m2</t>
  </si>
  <si>
    <t>20,5*0,9</t>
  </si>
  <si>
    <t>(5,8+0,5+3,7+3,9+0,9+1,5+6,5+6,1+0,3+0,8+1,1+7,0+8,9+7,2+0,8+5,7+5,7+1,1+14,1+3,0+3,4+3,6+15,5+8,5+2,4+5,0+1,3+2,8+9,3+12,8)*0,3</t>
  </si>
  <si>
    <t>711212129R00</t>
  </si>
  <si>
    <t>Hydroizolační povlak - nátěr nebo stěrka dvousložkovou reaktivní</t>
  </si>
  <si>
    <t>Poznámka k položce:
2 stěrkové vrstvy.</t>
  </si>
  <si>
    <t>20,5*0,6</t>
  </si>
  <si>
    <t>900      RT3</t>
  </si>
  <si>
    <t>HZS - neměřitelné práce (dořešení sanačních detailů), vložená síťoviny do vnějšího zesilovací pásu</t>
  </si>
  <si>
    <t>998711203R00</t>
  </si>
  <si>
    <t>Přesun hmot pro izolace proti vodě, výšky do 60 m</t>
  </si>
  <si>
    <t>771</t>
  </si>
  <si>
    <t>Podlahy z dlaždic a obklady</t>
  </si>
  <si>
    <t>771475014RU7</t>
  </si>
  <si>
    <t>Obklad soklíků keram.rovných, tmel,výška 10 cm</t>
  </si>
  <si>
    <t>59760126.AR</t>
  </si>
  <si>
    <t>Lišta obklad/obklad plast, koutový profil s dutým požlábkem umožňující dobré čištění vnitřních koutů</t>
  </si>
  <si>
    <t>0,5+3,7+3,9+0,9+1,5+6,5+6,1+12,8</t>
  </si>
  <si>
    <t>781</t>
  </si>
  <si>
    <t>Obklady keramické</t>
  </si>
  <si>
    <t>781471107R00</t>
  </si>
  <si>
    <t>Obklad vnitř.stěn,keram.režný,hladký, MC, 20x20 cm</t>
  </si>
  <si>
    <t>781479704R00</t>
  </si>
  <si>
    <t>Příplatek k obkladu stěn keram.spár.bílým cementem</t>
  </si>
  <si>
    <t>76</t>
  </si>
  <si>
    <t>39</t>
  </si>
  <si>
    <t>781479711R00</t>
  </si>
  <si>
    <t>Příplatek k obkladu stěn keram.,za plochu do 10 m2</t>
  </si>
  <si>
    <t>78</t>
  </si>
  <si>
    <t>597623122R</t>
  </si>
  <si>
    <t>Dlaždice 20x20, glazovaná dlažba, pro interiérové použití</t>
  </si>
  <si>
    <t>80</t>
  </si>
  <si>
    <t>41</t>
  </si>
  <si>
    <t>82</t>
  </si>
  <si>
    <t>84</t>
  </si>
  <si>
    <t>86,09*0,03*1,9</t>
  </si>
  <si>
    <t>43</t>
  </si>
  <si>
    <t>86</t>
  </si>
  <si>
    <t>86,09*0,03*1,9*15,0</t>
  </si>
  <si>
    <t>88</t>
  </si>
  <si>
    <t>45</t>
  </si>
  <si>
    <t>90</t>
  </si>
  <si>
    <t>86,09*0,03*1,9*12,0</t>
  </si>
  <si>
    <t>92</t>
  </si>
  <si>
    <t>47</t>
  </si>
  <si>
    <t>49</t>
  </si>
  <si>
    <t>98</t>
  </si>
  <si>
    <t>100</t>
  </si>
  <si>
    <t>51</t>
  </si>
  <si>
    <t>102</t>
  </si>
  <si>
    <t>104</t>
  </si>
  <si>
    <t>53</t>
  </si>
  <si>
    <t>106</t>
  </si>
  <si>
    <t>108</t>
  </si>
  <si>
    <t>55</t>
  </si>
  <si>
    <t>110</t>
  </si>
  <si>
    <t>SA 03 - Sanace - ETAPA II.</t>
  </si>
  <si>
    <t>D1 - Úpravy povrchů vnitřní</t>
  </si>
  <si>
    <t>D2 - Doplňující práce</t>
  </si>
  <si>
    <t>D3 - Lešení a stavební výtahy</t>
  </si>
  <si>
    <t>D4 - Dokončovací konstrukce na pozemních stavbách</t>
  </si>
  <si>
    <t>D5 - Bourání konstrukcí</t>
  </si>
  <si>
    <t>D6 - Sanace zdiva</t>
  </si>
  <si>
    <t>D7 - Izolace proti vodě</t>
  </si>
  <si>
    <t>D8 - Otopná tělesa</t>
  </si>
  <si>
    <t>D9 - Podlahy z dlaždic a obklady</t>
  </si>
  <si>
    <t>D10 - Podlahy povlakové</t>
  </si>
  <si>
    <t>D11 - Obklady keramické</t>
  </si>
  <si>
    <t>D12 - Ostatní práce</t>
  </si>
  <si>
    <t>D13 - Přesuny suti a vybouraných hmot</t>
  </si>
  <si>
    <t>D14 - Vedlejší náklady</t>
  </si>
  <si>
    <t>D15 - Ostatní náklady</t>
  </si>
  <si>
    <t>D1</t>
  </si>
  <si>
    <t>Pol1</t>
  </si>
  <si>
    <t>9,7+5,6+4,8+4,6+10,0+2,5+2,1+2,1+2,6*0,4</t>
  </si>
  <si>
    <t>(9,5+2,7+2,5+11,6+6,7+3,0+3,9)*1,0</t>
  </si>
  <si>
    <t>(9,0+1,6+0,5+1,0+1,4+1,1+0,7+1,7+0,3+1,6+0,9+11,6+1,1+1,2+5,3+4,6+2,5+0,9+2,4+1,2+4,5+4,6+4,5+3,0+3,4+3,0+1,2+3,9+3,0)*0,6</t>
  </si>
  <si>
    <t>4,9*0,3</t>
  </si>
  <si>
    <t>(9,5+2,7+2,5+11,6+6,7+3,0+3,9)*2,9</t>
  </si>
  <si>
    <t>(9,0+1,6+0,5+1,0+1,4+1,1+0,7+1,7+0,3+1,6+0,9+11,6+1,1+1,2+5,3+4,6+2,5+0,9+2,4+1,2+4,5+4,6+4,5+3,0+3,4+3,0+1,2+3,9+3,0)*2,9</t>
  </si>
  <si>
    <t>4,9*2,9</t>
  </si>
  <si>
    <t>(9,7+5,6+4,8+4,6+10,0+2,5+2,1+2,1+2,6)*0,4</t>
  </si>
  <si>
    <t>D2</t>
  </si>
  <si>
    <t>D3</t>
  </si>
  <si>
    <t>D4</t>
  </si>
  <si>
    <t>D5</t>
  </si>
  <si>
    <t>D6</t>
  </si>
  <si>
    <t>17,9</t>
  </si>
  <si>
    <t>R1</t>
  </si>
  <si>
    <t>Dotěsnění prostupů, trvale pružný, mateiál na bázi polyefin, se zatřením těsnící rychleschnoucí malt vč. pomocného nářadí</t>
  </si>
  <si>
    <t>ks</t>
  </si>
  <si>
    <t>D7</t>
  </si>
  <si>
    <t>D8</t>
  </si>
  <si>
    <t>D9</t>
  </si>
  <si>
    <t>Pol4</t>
  </si>
  <si>
    <t>D10</t>
  </si>
  <si>
    <t>D11</t>
  </si>
  <si>
    <t>D12</t>
  </si>
  <si>
    <t>D13</t>
  </si>
  <si>
    <t>107,99*0,03*1,9</t>
  </si>
  <si>
    <t>107,99*0,03*1,9*15,0</t>
  </si>
  <si>
    <t>107,99*0,03*1,9*12,0</t>
  </si>
  <si>
    <t>D14</t>
  </si>
  <si>
    <t>Pol12</t>
  </si>
  <si>
    <t>Pol13</t>
  </si>
  <si>
    <t>Pol14</t>
  </si>
  <si>
    <t>D15</t>
  </si>
  <si>
    <t>Pol15</t>
  </si>
  <si>
    <t>Pol16</t>
  </si>
  <si>
    <t>Pol17</t>
  </si>
  <si>
    <t>Pol18</t>
  </si>
  <si>
    <t>D 1.4 - TZB - přesunutí vodovodní sestavy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</si>
  <si>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</si>
  <si>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</si>
  <si>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</si>
  <si>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</si>
  <si>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</si>
  <si>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</si>
  <si>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</si>
  <si>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</si>
  <si>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</si>
  <si>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</si>
  <si>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</si>
  <si>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>M - Práce a dodávky M</t>
  </si>
  <si>
    <t xml:space="preserve">    58-M - Revize vyhrazených technických zařízení</t>
  </si>
  <si>
    <t>HZS - Hodinové zúčtovací sazby</t>
  </si>
  <si>
    <t>HSV</t>
  </si>
  <si>
    <t>Práce a dodávky HSV</t>
  </si>
  <si>
    <t>132212221</t>
  </si>
  <si>
    <t>Hloubení zapažených rýh šířky přes 800 do 2 000 mm ručně s urovnáním dna do předepsaného profilu a spádu v hornině třídy těžitelnosti I skupiny 3 soudržných</t>
  </si>
  <si>
    <t>CS ÚRS 2024 01</t>
  </si>
  <si>
    <t>-482690283</t>
  </si>
  <si>
    <t>Online PSC</t>
  </si>
  <si>
    <t>https://podminky.urs.cz/item/CS_URS_2024_01/132212221</t>
  </si>
  <si>
    <t>1,0*1,5*2</t>
  </si>
  <si>
    <t>151811132</t>
  </si>
  <si>
    <t>Zřízení pažicích boxů pro pažení a rozepření stěn rýh podzemního vedení hloubka výkopu do 4 m, šířka přes 1,2 do 2,5 m</t>
  </si>
  <si>
    <t>1446461350</t>
  </si>
  <si>
    <t>https://podminky.urs.cz/item/CS_URS_2024_01/151811132</t>
  </si>
  <si>
    <t>2*1,5*2</t>
  </si>
  <si>
    <t>151811232</t>
  </si>
  <si>
    <t>Odstranění pažicích boxů pro pažení a rozepření stěn rýh podzemního vedení hloubka výkopu do 4 m, šířka přes 1,2 do 2,5 m</t>
  </si>
  <si>
    <t>1534145296</t>
  </si>
  <si>
    <t>https://podminky.urs.cz/item/CS_URS_2024_01/151811232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</si>
  <si>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</si>
  <si>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</si>
  <si>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1764406791</t>
  </si>
  <si>
    <t>https://podminky.urs.cz/item/CS_URS_2024_01/162751117</t>
  </si>
  <si>
    <t>167151111</t>
  </si>
  <si>
    <t>Nakládání, skládání a překládání neulehlého výkopku nebo sypaniny strojně nakládání, množství přes 100 m3, z hornin třídy těžitelnosti I, skupiny 1 až 3</t>
  </si>
  <si>
    <t>-888877892</t>
  </si>
  <si>
    <t>https://podminky.urs.cz/item/CS_URS_2024_01/167151111</t>
  </si>
  <si>
    <t>167151121</t>
  </si>
  <si>
    <t>Nakládání, skládání a překládání neulehlého výkopku nebo sypaniny strojně skládání nebo překládání, z hornin třídy těžitelnosti I, skupiny 1 až 3</t>
  </si>
  <si>
    <t>-568542669</t>
  </si>
  <si>
    <t>https://podminky.urs.cz/item/CS_URS_2024_01/167151121</t>
  </si>
  <si>
    <t>171201201</t>
  </si>
  <si>
    <t>Uložení sypaniny na skládky nebo meziskládky bez hutnění s upravením uložené sypaniny do předepsaného tvaru</t>
  </si>
  <si>
    <t>-617055893</t>
  </si>
  <si>
    <t>https://podminky.urs.cz/item/CS_URS_2024_01/171201201</t>
  </si>
  <si>
    <t>171201231</t>
  </si>
  <si>
    <t>Poplatek za uložení stavebního odpadu na recyklační skládce (skládkovné) zeminy a kamení zatříděného do Katalogu odpadů pod kódem 17 05 04</t>
  </si>
  <si>
    <t>-867739076</t>
  </si>
  <si>
    <t>https://podminky.urs.cz/item/CS_URS_2024_01/171201231</t>
  </si>
  <si>
    <t>Poznámka k položce:
Koeficient 1,9 pro přepočet m3 na t.</t>
  </si>
  <si>
    <t>3*1,9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</si>
  <si>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</si>
  <si>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</si>
  <si>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1309754959</t>
  </si>
  <si>
    <t>https://podminky.urs.cz/item/CS_URS_2024_01/174151101</t>
  </si>
  <si>
    <t>Poznámka k položce:
Hutnění po vrstvách 200 mm na hodnotu 98% PS.</t>
  </si>
  <si>
    <t>Hutněný zásyp ve vrstvách.</t>
  </si>
  <si>
    <t>Celkový objem výkopu:</t>
  </si>
  <si>
    <t>Mezisoučet</t>
  </si>
  <si>
    <t>mínus lože a obsyp potrubí:</t>
  </si>
  <si>
    <t>-(1,)*2*(0,1+0,09+0,3)</t>
  </si>
  <si>
    <t>M</t>
  </si>
  <si>
    <t>58343959.R01</t>
  </si>
  <si>
    <t>kamenivo drcené frakce 0/63</t>
  </si>
  <si>
    <t>na podkladě CS ÚRS</t>
  </si>
  <si>
    <t>-975661278</t>
  </si>
  <si>
    <t>Poznámka k položce:
Nepřípustné pro zásyp jsou popílek, hlušina (haldovina), struska a recykláty.
Koeficient 1,9 pro přepočet m3 na t.</t>
  </si>
  <si>
    <t>2,02*1,9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</si>
  <si>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</si>
  <si>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</si>
  <si>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1103954756</t>
  </si>
  <si>
    <t>https://podminky.urs.cz/item/CS_URS_2024_01/175111101</t>
  </si>
  <si>
    <t>1,0*2*(0,1+0,09+0,3)</t>
  </si>
  <si>
    <t>58344155.R01</t>
  </si>
  <si>
    <t>kamenivo drcené frakce 0/22</t>
  </si>
  <si>
    <t>1815176606</t>
  </si>
  <si>
    <t>0,98*1,9 'Přepočtené koeficientem množství</t>
  </si>
  <si>
    <t>Vodorovné konstrukce</t>
  </si>
  <si>
    <t>451573111</t>
  </si>
  <si>
    <t>Lože pod potrubí, stoky a drobné objekty v otevřeném výkopu z písku a štěrkopísku do 63 mm</t>
  </si>
  <si>
    <t>787782606</t>
  </si>
  <si>
    <t>https://podminky.urs.cz/item/CS_URS_2024_01/451573111</t>
  </si>
  <si>
    <t>1,0*2*0,15</t>
  </si>
  <si>
    <t>Trubní vedení</t>
  </si>
  <si>
    <t>871241211</t>
  </si>
  <si>
    <t>Montáž vodovodního potrubí z polyetylenu PE100 RC v otevřeném výkopu svařovaných elektrotvarovkou SDR 11/PN16 d 90 x 8,2 mm</t>
  </si>
  <si>
    <t>2007061730</t>
  </si>
  <si>
    <t>https://podminky.urs.cz/item/CS_URS_2024_01/871241211</t>
  </si>
  <si>
    <t>28613556</t>
  </si>
  <si>
    <t>potrubí vodovodní dvouvrstvé PE100 RC SDR11 90x8,2mm</t>
  </si>
  <si>
    <t>217527621</t>
  </si>
  <si>
    <t>1*1,1 'Přepočtené koeficientem množství</t>
  </si>
  <si>
    <t>871275811</t>
  </si>
  <si>
    <t>Bourání stávajícího potrubí z PVC nebo polypropylenu PP v otevřeném výkopu DN do 150</t>
  </si>
  <si>
    <t>1648650299</t>
  </si>
  <si>
    <t>https://podminky.urs.cz/item/CS_URS_2024_01/871275811</t>
  </si>
  <si>
    <t>871395819</t>
  </si>
  <si>
    <t>Bourání stávajícího potrubí z PVC nebo polypropylenu PP Příplatek k cenám za práce ve štole, v uzavřeném kanálu nebo v objektech DN do 400</t>
  </si>
  <si>
    <t>-173018432</t>
  </si>
  <si>
    <t>https://podminky.urs.cz/item/CS_URS_2024_01/871395819</t>
  </si>
  <si>
    <t>877241101</t>
  </si>
  <si>
    <t>Montáž tvarovek na vodovodním plastovém potrubí z polyetylenu PE 100 elektrotvarovek SDR 11/PN16 spojek, oblouků nebo redukcí d 90</t>
  </si>
  <si>
    <t>kus</t>
  </si>
  <si>
    <t>-718234427</t>
  </si>
  <si>
    <t>https://podminky.urs.cz/item/CS_URS_2024_01/877241101</t>
  </si>
  <si>
    <t>28615999.R01</t>
  </si>
  <si>
    <t>spojka svěrná přímá pro PE d 90</t>
  </si>
  <si>
    <t>-1581365965</t>
  </si>
  <si>
    <t>899721111</t>
  </si>
  <si>
    <t>Signalizační vodič na potrubí DN do 150 mm</t>
  </si>
  <si>
    <t>-1810816439</t>
  </si>
  <si>
    <t>https://podminky.urs.cz/item/CS_URS_2024_01/899721111</t>
  </si>
  <si>
    <t>899722114</t>
  </si>
  <si>
    <t>Krytí potrubí z plastů výstražnou fólií z PVC šířky přes 34 do 40 cm</t>
  </si>
  <si>
    <t>1320189532</t>
  </si>
  <si>
    <t>https://podminky.urs.cz/item/CS_URS_2024_01/899722114</t>
  </si>
  <si>
    <t>Ostatní konstrukce a práce, bourání</t>
  </si>
  <si>
    <t>953941211</t>
  </si>
  <si>
    <t>Osazování drobných kovových předmětů se zalitím maltou cementovou, do vysekaných kapes nebo připravených otvorů konzol nebo kotev, např. pro schodišťová madla do zdí, radiátorové konzoly apod.</t>
  </si>
  <si>
    <t>-157138333</t>
  </si>
  <si>
    <t>https://podminky.urs.cz/item/CS_URS_2024_01/953941211</t>
  </si>
  <si>
    <t>42392899.R01</t>
  </si>
  <si>
    <t>konzole s montážní lištou FLS pro hospodárné upevnění</t>
  </si>
  <si>
    <t>691353856</t>
  </si>
  <si>
    <t>Poznámka k položce:
Např.:fischer Konzole ALK 37 - 450</t>
  </si>
  <si>
    <t>28654714</t>
  </si>
  <si>
    <t>objímka kovová s matkou D 87-92mm</t>
  </si>
  <si>
    <t>840709847</t>
  </si>
  <si>
    <t>976082131</t>
  </si>
  <si>
    <t>Vybourání drobných zámečnických a jiných konstrukcí objímek, držáků, věšáků, záclonových konzol, lustrových skob apod., ze zdiva cihelného</t>
  </si>
  <si>
    <t>-888987464</t>
  </si>
  <si>
    <t>https://podminky.urs.cz/item/CS_URS_2024_01/976082131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</si>
  <si>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</si>
  <si>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</si>
  <si>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</si>
  <si>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</si>
  <si>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-1794119394</t>
  </si>
  <si>
    <t>https://podminky.urs.cz/item/CS_URS_2024_01/997002511</t>
  </si>
  <si>
    <t>997002519</t>
  </si>
  <si>
    <t>Vodorovné přemístění suti a vybouraných hmot bez naložení, se složením a hrubým urovnáním Příplatek k ceně za každý další započatý 1 km přes 1 km</t>
  </si>
  <si>
    <t>907872275</t>
  </si>
  <si>
    <t>https://podminky.urs.cz/item/CS_URS_2024_01/997002519</t>
  </si>
  <si>
    <t>Poznámka k položce:
Celkem 13 km</t>
  </si>
  <si>
    <t>1,044*3 'Přepočtené koeficientem množství</t>
  </si>
  <si>
    <t>997002611</t>
  </si>
  <si>
    <t>Nakládání suti a vybouraných hmot na dopravní prostředek pro vodorovné přemístění</t>
  </si>
  <si>
    <t>36339592</t>
  </si>
  <si>
    <t>https://podminky.urs.cz/item/CS_URS_2024_01/997002611</t>
  </si>
  <si>
    <t>997013871</t>
  </si>
  <si>
    <t>Poplatek za uložení stavebního odpadu na recyklační skládce (skládkovné) směsného stavebního a demoličního zatříděného do Katalogu odpadů pod kódem 17 09 04</t>
  </si>
  <si>
    <t>-1566530469</t>
  </si>
  <si>
    <t>https://podminky.urs.cz/item/CS_URS_2024_01/997013871</t>
  </si>
  <si>
    <t>998</t>
  </si>
  <si>
    <t>Přesun hmot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</si>
  <si>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</si>
  <si>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</si>
  <si>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391331114</t>
  </si>
  <si>
    <t>https://podminky.urs.cz/item/CS_URS_2024_01/998276101</t>
  </si>
  <si>
    <t>PSV</t>
  </si>
  <si>
    <t>Práce a dodávky PSV</t>
  </si>
  <si>
    <t>722</t>
  </si>
  <si>
    <t>Zdravotechnika - vnitřní vodovod</t>
  </si>
  <si>
    <t>722170807</t>
  </si>
  <si>
    <t>Demontáž rozvodů vody z plastů přes 50 do Ø 110 mm</t>
  </si>
  <si>
    <t>1144450914</t>
  </si>
  <si>
    <t>https://podminky.urs.cz/item/CS_URS_2024_01/722170807</t>
  </si>
  <si>
    <t>722174025</t>
  </si>
  <si>
    <t>Potrubí z plastových trubek z polypropylenu PPR svařovaných polyfúzně PN 20 (SDR 6) D 40 x 6,7</t>
  </si>
  <si>
    <t>64503180</t>
  </si>
  <si>
    <t>https://podminky.urs.cz/item/CS_URS_2024_01/722174025</t>
  </si>
  <si>
    <t>28654008</t>
  </si>
  <si>
    <t>koleno 90° PPR pro rozvod pitné a teplé užitkové vody D 40mm</t>
  </si>
  <si>
    <t>307271073</t>
  </si>
  <si>
    <t>722174026</t>
  </si>
  <si>
    <t>Potrubí z plastových trubek z polypropylenu PPR svařovaných polyfúzně PN 20 (SDR 6) D 50 x 8,3</t>
  </si>
  <si>
    <t>1028550985</t>
  </si>
  <si>
    <t>https://podminky.urs.cz/item/CS_URS_2024_01/722174026</t>
  </si>
  <si>
    <t>28654010</t>
  </si>
  <si>
    <t>koleno 90° PPR pro rozvod pitné a teplé užitkové vody D 50mm</t>
  </si>
  <si>
    <t>-1690808790</t>
  </si>
  <si>
    <t>722174077.R01</t>
  </si>
  <si>
    <t>Potrubí z plastových trubek z polypropylenu PPR svařovaných polyfúzně PN 20 D 63 x 10,5</t>
  </si>
  <si>
    <t>195322291</t>
  </si>
  <si>
    <t>28654012</t>
  </si>
  <si>
    <t>koleno 90° PPR pro rozvod pitné a teplé užitkové vody D 63mm</t>
  </si>
  <si>
    <t>-590732654</t>
  </si>
  <si>
    <t>722174099.R01</t>
  </si>
  <si>
    <t>Potrubí z plastových trubek z polypropylenu PPR svařovaných polyfúzně PN 20 D 90 x 15</t>
  </si>
  <si>
    <t>1813138544</t>
  </si>
  <si>
    <t>28654014</t>
  </si>
  <si>
    <t>koleno 90° PPR pro rozvod pitné a teplé užitkové vody D 90mm</t>
  </si>
  <si>
    <t>-790660361</t>
  </si>
  <si>
    <t>732</t>
  </si>
  <si>
    <t>Ústřední vytápění - strojovny</t>
  </si>
  <si>
    <t>732212815</t>
  </si>
  <si>
    <t>Demontáž ohříváků zásobníkových stojatých o obsahu do 1 600 l</t>
  </si>
  <si>
    <t>-1339490942</t>
  </si>
  <si>
    <t>https://podminky.urs.cz/item/CS_URS_2024_01/732212815</t>
  </si>
  <si>
    <t>"přesun stáv. zásobníku TV"1</t>
  </si>
  <si>
    <t>732214813</t>
  </si>
  <si>
    <t>Demontáž ohříváků zásobníkových vypuštění vody z ohříváků o obsahu do 630 l</t>
  </si>
  <si>
    <t>-1165988535</t>
  </si>
  <si>
    <t>https://podminky.urs.cz/item/CS_URS_2024_01/732214813</t>
  </si>
  <si>
    <t>732219315</t>
  </si>
  <si>
    <t>Montáž ohříváků vody zásobníkových stojatých PN 0,6/0,6, PN 1,6/0,6 o obsahu 1 000 l</t>
  </si>
  <si>
    <t>soubor</t>
  </si>
  <si>
    <t>-347796867</t>
  </si>
  <si>
    <t>https://podminky.urs.cz/item/CS_URS_2024_01/732219315</t>
  </si>
  <si>
    <t>733</t>
  </si>
  <si>
    <t>Ústřední vytápění - rozvodné potrubí</t>
  </si>
  <si>
    <t>733223305</t>
  </si>
  <si>
    <t>Potrubí z trubek měděných tvrdých spojovaných lisováním PN 16, T= +110°C Ø 35/1,5</t>
  </si>
  <si>
    <t>-520554438</t>
  </si>
  <si>
    <t>https://podminky.urs.cz/item/CS_URS_2024_01/733223305</t>
  </si>
  <si>
    <t>733224206</t>
  </si>
  <si>
    <t>Potrubí z trubek měděných Příplatek k cenám za potrubí vedené v kotelnách a strojovnách Ø 35/1,5</t>
  </si>
  <si>
    <t>1074529513</t>
  </si>
  <si>
    <t>https://podminky.urs.cz/item/CS_URS_2024_01/733224206</t>
  </si>
  <si>
    <t>733224226</t>
  </si>
  <si>
    <t>Potrubí z trubek měděných Příplatek k cenám za zhotovení přípojky z trubek měděných Ø 35/1,5</t>
  </si>
  <si>
    <t>738280072</t>
  </si>
  <si>
    <t>https://podminky.urs.cz/item/CS_URS_2024_01/733224226</t>
  </si>
  <si>
    <t>733290801</t>
  </si>
  <si>
    <t>Demontáž potrubí z trubek měděných Ø do 35/1,5</t>
  </si>
  <si>
    <t>-2066007457</t>
  </si>
  <si>
    <t>https://podminky.urs.cz/item/CS_URS_2024_01/733290801</t>
  </si>
  <si>
    <t>733291101</t>
  </si>
  <si>
    <t>Zkoušky těsnosti potrubí z trubek měděných Ø do 35/1,5</t>
  </si>
  <si>
    <t>775422552</t>
  </si>
  <si>
    <t>https://podminky.urs.cz/item/CS_URS_2024_01/733291101</t>
  </si>
  <si>
    <t>733291906</t>
  </si>
  <si>
    <t>Opravy rozvodů potrubí z trubek měděných propojení potrubí Ø 35/1,5</t>
  </si>
  <si>
    <t>-761908141</t>
  </si>
  <si>
    <t>https://podminky.urs.cz/item/CS_URS_2024_01/733291906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</si>
  <si>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</si>
  <si>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</si>
  <si>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-278931260</t>
  </si>
  <si>
    <t>https://podminky.urs.cz/item/CS_URS_2024_01/733811232</t>
  </si>
  <si>
    <t>Práce a dodávky M</t>
  </si>
  <si>
    <t>58-M</t>
  </si>
  <si>
    <t>Revize vyhrazených technických zařízení</t>
  </si>
  <si>
    <t>580202002</t>
  </si>
  <si>
    <t>Vnitřní revize tlakových nádob stabilních obsahu přes 0,2 do 0,8 m3</t>
  </si>
  <si>
    <t>-426951379</t>
  </si>
  <si>
    <t>https://podminky.urs.cz/item/CS_URS_2024_01/580202002</t>
  </si>
  <si>
    <t>580203002</t>
  </si>
  <si>
    <t>Zkouška těsnosti tlakových nádob stabilních obsahu přes 0,2 do 0,8 m3</t>
  </si>
  <si>
    <t>-470993579</t>
  </si>
  <si>
    <t>https://podminky.urs.cz/item/CS_URS_2024_01/580203002</t>
  </si>
  <si>
    <t>HZS</t>
  </si>
  <si>
    <t>Hodinové zúčtovací sazby</t>
  </si>
  <si>
    <t>HZS2221</t>
  </si>
  <si>
    <t>Hodinové zúčtovací sazby profesí PSV provádění stavebních instalací topenář</t>
  </si>
  <si>
    <t>512</t>
  </si>
  <si>
    <t>538908267</t>
  </si>
  <si>
    <t>https://podminky.urs.cz/item/CS_URS_2024_01/HZS2221</t>
  </si>
  <si>
    <t>"Zprovoznění systému"4</t>
  </si>
  <si>
    <t>HZS2222</t>
  </si>
  <si>
    <t>Hodinové zúčtovací sazby profesí PSV provádění stavebních instalací topenář odborný</t>
  </si>
  <si>
    <t>413243516</t>
  </si>
  <si>
    <t>https://podminky.urs.cz/item/CS_URS_2024_01/HZS2222</t>
  </si>
  <si>
    <t>"úpravy stáv. rozvodů"16</t>
  </si>
  <si>
    <t>SO 03 - Odvodnění terénu a zpevněné plochy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</si>
  <si>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</si>
  <si>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</si>
  <si>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</si>
  <si>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 xml:space="preserve">    767 - Konstrukce zámečnické</t>
  </si>
  <si>
    <t>111151111</t>
  </si>
  <si>
    <t>Pokosení trávníku při souvislé ploše do 1000 m2 parterového v rovině nebo svahu do 1:5</t>
  </si>
  <si>
    <t>-1577605237</t>
  </si>
  <si>
    <t>https://podminky.urs.cz/item/CS_URS_2024_01/111151111</t>
  </si>
  <si>
    <t>Poznámka k položce:
Zatravnění terénu (první pokos osetých ploch).</t>
  </si>
  <si>
    <t>"Ohumusování a zatravnění"300</t>
  </si>
  <si>
    <t>111251101</t>
  </si>
  <si>
    <t>Odstranění křovin a stromů s odstraněním kořenů strojně průměru kmene do 100 mm v rovině nebo ve svahu sklonu terénu do 1:5, při celkové ploše do 100 m2</t>
  </si>
  <si>
    <t>-614849444</t>
  </si>
  <si>
    <t>https://podminky.urs.cz/item/CS_URS_2024_01/111251101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</si>
  <si>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</si>
  <si>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</si>
  <si>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618880199</t>
  </si>
  <si>
    <t>https://podminky.urs.cz/item/CS_URS_2024_01/113106123</t>
  </si>
  <si>
    <t>"Rozebrání a zpětné položení dlažby chodníku"175</t>
  </si>
  <si>
    <t>113106571</t>
  </si>
  <si>
    <t>Rozebrání dlažeb vozovek a ploch s přemístěním hmot na skládku na vzdálenost do 3 m nebo s naložením na dopravní prostředek, s jakoukoliv výplní spár strojně plochy jednotlivě přes 200 m2 ze zámkové dlažby s ložem z kameniva</t>
  </si>
  <si>
    <t>-2048642826</t>
  </si>
  <si>
    <t>https://podminky.urs.cz/item/CS_URS_2024_01/113106571</t>
  </si>
  <si>
    <t>"Demolice vozovky – dlažba"1105</t>
  </si>
  <si>
    <t>113107211</t>
  </si>
  <si>
    <t>Odstranění podkladů nebo krytů strojně plochy jednotlivě přes 200 m2 s přemístěním hmot na skládku na vzdálenost do 20 m nebo s naložením na dopravní prostředek z kameniva těženého, o tl. vrstvy do 100 mm</t>
  </si>
  <si>
    <t>1757562660</t>
  </si>
  <si>
    <t>https://podminky.urs.cz/item/CS_URS_2024_01/113107211</t>
  </si>
  <si>
    <t>113201112</t>
  </si>
  <si>
    <t>Vytrhání obrub s vybouráním lože, s přemístěním hmot na skládku na vzdálenost do 3 m nebo s naložením na dopravní prostředek silničních ležatých</t>
  </si>
  <si>
    <t>1968806662</t>
  </si>
  <si>
    <t>https://podminky.urs.cz/item/CS_URS_2024_01/113201112</t>
  </si>
  <si>
    <t>"Bourání obrub, žlabů (viz výkres D.1.1.08)"220</t>
  </si>
  <si>
    <t>129001101</t>
  </si>
  <si>
    <t>Příplatek k cenám vykopávek za ztížení vykopávky v blízkosti podzemního vedení nebo výbušnin v horninách jakékoliv třídy</t>
  </si>
  <si>
    <t>-810636489</t>
  </si>
  <si>
    <t>https://podminky.urs.cz/item/CS_URS_2024_01/129001101</t>
  </si>
  <si>
    <t>Poznámka k položce:
25% objemu</t>
  </si>
  <si>
    <t>"DŠ21"1,0*1,0*1,0</t>
  </si>
  <si>
    <t>"DŠ22"1,5*1,5*2,3</t>
  </si>
  <si>
    <t>"DŠ26"1,25*1,25*1,7</t>
  </si>
  <si>
    <t>"DŠ27"1,25*1,25*2,0</t>
  </si>
  <si>
    <t>"DŠ28"1,5*1,5*1,3</t>
  </si>
  <si>
    <t>délka x šířka x prům. hl.</t>
  </si>
  <si>
    <t>"Větev AB-1"17,53*1,2*2,0</t>
  </si>
  <si>
    <t>"Větev AB-2"22,6*1,2*1,975</t>
  </si>
  <si>
    <t>"Větev CA"17,2*1,2*1,705</t>
  </si>
  <si>
    <t>"Větev CA"11,6*1,2*1,6</t>
  </si>
  <si>
    <t>"Větev CA"34,5*1,2*1,35</t>
  </si>
  <si>
    <t>223,868*0,25 'Přepočtené koeficientem množství</t>
  </si>
  <si>
    <t>131251201</t>
  </si>
  <si>
    <t>Hloubení zapažených jam a zářezů strojně s urovnáním dna do předepsaného profilu a spádu v hornině třídy těžitelnosti I skupiny 3 do 20 m3</t>
  </si>
  <si>
    <t>-1293893042</t>
  </si>
  <si>
    <t>https://podminky.urs.cz/item/CS_URS_2024_01/131251201</t>
  </si>
  <si>
    <t>132254204</t>
  </si>
  <si>
    <t>Hloubení zapažených rýh šířky přes 800 do 2 000 mm strojně s urovnáním dna do předepsaného profilu a spádu v hornině třídy těžitelnosti I skupiny 3 přes 100 do 500 m3</t>
  </si>
  <si>
    <t>-136995405</t>
  </si>
  <si>
    <t>https://podminky.urs.cz/item/CS_URS_2024_01/132254204</t>
  </si>
  <si>
    <t>64655651</t>
  </si>
  <si>
    <t>"DŠ22"1,5*4*2,3</t>
  </si>
  <si>
    <t>"DŠ26"1,25*4*1,7</t>
  </si>
  <si>
    <t>"DŠ27"1,25*4*2,0</t>
  </si>
  <si>
    <t>"DŠ28"1,5*4*2,5</t>
  </si>
  <si>
    <t>"Větev AB-1"17,53*2*2,0</t>
  </si>
  <si>
    <t>"Větev AB-2"22,6*2*1,975</t>
  </si>
  <si>
    <t>"Větev CA"17,2*2*1,705</t>
  </si>
  <si>
    <t>"Větev CA"11,6*2*1,6</t>
  </si>
  <si>
    <t>1337550316</t>
  </si>
  <si>
    <t>162301501</t>
  </si>
  <si>
    <t>Vodorovné přemístění smýcených křovin do průměru kmene 100 mm na vzdálenost do 5 000 m</t>
  </si>
  <si>
    <t>1183429366</t>
  </si>
  <si>
    <t>https://podminky.urs.cz/item/CS_URS_2024_01/162301501</t>
  </si>
  <si>
    <t>162301981</t>
  </si>
  <si>
    <t>Vodorovné přemístění smýcených křovin Příplatek k ceně za každých dalších i započatých 1 000 m</t>
  </si>
  <si>
    <t>-1951315997</t>
  </si>
  <si>
    <t>https://podminky.urs.cz/item/CS_URS_2024_01/162301981</t>
  </si>
  <si>
    <t>105*4 'Přepočtené koeficientem množství</t>
  </si>
  <si>
    <t>1092949295</t>
  </si>
  <si>
    <t>Poznámka k položce:
Odvoz na skládku.</t>
  </si>
  <si>
    <t>-972049865</t>
  </si>
  <si>
    <t>-209499778</t>
  </si>
  <si>
    <t>223,868*1,9 'Přepočtené koeficientem množství</t>
  </si>
  <si>
    <t>171251201</t>
  </si>
  <si>
    <t>1780006148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</si>
  <si>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</si>
  <si>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</si>
  <si>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</si>
  <si>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-1862879288</t>
  </si>
  <si>
    <t>https://podminky.urs.cz/item/CS_URS_2024_01/174111101</t>
  </si>
  <si>
    <t>"Ohumusování a zatravnění"300*0,2</t>
  </si>
  <si>
    <t>10364101</t>
  </si>
  <si>
    <t>zemina pro terénní úpravy - ornice</t>
  </si>
  <si>
    <t>721221201</t>
  </si>
  <si>
    <t>60*1,9 'Přepočtené koeficientem množství</t>
  </si>
  <si>
    <t>-2023236372</t>
  </si>
  <si>
    <t>208,987+14,881</t>
  </si>
  <si>
    <t>mínus odpočet objemu potrubí, vč. obsypu:</t>
  </si>
  <si>
    <t>-1,2*(17,25+22,18+28,38+34,13)*(0,1+0,2+0,3)</t>
  </si>
  <si>
    <t>mínus odpočet objemu šachet:</t>
  </si>
  <si>
    <t>"DŠ21"-(0,1575*0,1575*3,14)*1,0</t>
  </si>
  <si>
    <t>"DŠ22"-(0,2125*0,2125*3,14)*2,3</t>
  </si>
  <si>
    <t>"DŠ26"-(0,2125*0,2125*3,14)*1,7</t>
  </si>
  <si>
    <t>"DŠ27"-(0,2125*0,2125*3,14)*2,0</t>
  </si>
  <si>
    <t>"DŠ28"-(0,1575*0,1575*3,14)*2,5</t>
  </si>
  <si>
    <t>58344197</t>
  </si>
  <si>
    <t>štěrkodrť frakce 0/63</t>
  </si>
  <si>
    <t>1168782585</t>
  </si>
  <si>
    <t>149,347*1,9 'Přepočtené koeficientem množství</t>
  </si>
  <si>
    <t>-551766513</t>
  </si>
  <si>
    <t>Poznámka k položce:
Hutnění materiálu ve vrstvách max. 200mm!</t>
  </si>
  <si>
    <t>1,2*(22,18+28,38+34,13)*(0,1+0,2+0,3)</t>
  </si>
  <si>
    <t>obsyp drenážního potrubí (200 mm nad potrubí z těženého kameniva 8-32):</t>
  </si>
  <si>
    <t>"Větev AB-1"17,53*1,2*0,4</t>
  </si>
  <si>
    <t>"Větev AB-2"22,6*1,2*0,4</t>
  </si>
  <si>
    <t>"Větev CA"34,5*1,2*0,4</t>
  </si>
  <si>
    <t>58337302</t>
  </si>
  <si>
    <t>štěrkopísek frakce 0/16</t>
  </si>
  <si>
    <t>2110169725</t>
  </si>
  <si>
    <t>Poznámka k položce:
Koeficient 1,9 pro přepočet t na m3.</t>
  </si>
  <si>
    <t>"Větev CA"17,2*1,2*(0,1+0,2+0,3)</t>
  </si>
  <si>
    <t>"Větev CA"11,6*1,2*(0,1+0,2+0,3)</t>
  </si>
  <si>
    <t>20,736*1,9 'Přepočtené koeficientem množství</t>
  </si>
  <si>
    <t>58344121</t>
  </si>
  <si>
    <t>štěrkodrť frakce 0/8</t>
  </si>
  <si>
    <t>208066176</t>
  </si>
  <si>
    <t>"Větev AB-2"22,6*1,2*(0,1+0,2+0,3)</t>
  </si>
  <si>
    <t>"Větev CA"34,5*1,2*(0,1+0,2+0,3)</t>
  </si>
  <si>
    <t>41,112*1,9 'Přepočtené koeficientem množství</t>
  </si>
  <si>
    <t>58344171.R01</t>
  </si>
  <si>
    <t>těžené prané kamenivo 8/32</t>
  </si>
  <si>
    <t>-1988566681</t>
  </si>
  <si>
    <t>35,822*1,9 'Přepočtené koeficientem množství</t>
  </si>
  <si>
    <t>181451131</t>
  </si>
  <si>
    <t>Založení trávníku na půdě předem připravené plochy přes 1000 m2 výsevem včetně utažení parkového v rovině nebo na svahu do 1:5</t>
  </si>
  <si>
    <t>-1117561615</t>
  </si>
  <si>
    <t>https://podminky.urs.cz/item/CS_URS_2024_01/181451131</t>
  </si>
  <si>
    <t>00572100</t>
  </si>
  <si>
    <t>osivo jetelotráva intenzivní víceletá</t>
  </si>
  <si>
    <t>kg</t>
  </si>
  <si>
    <t>493674203</t>
  </si>
  <si>
    <t>300*0,05 'Přepočtené koeficientem množství</t>
  </si>
  <si>
    <t>181951112</t>
  </si>
  <si>
    <t>Úprava pláně vyrovnáním výškových rozdílů strojně v hornině třídy těžitelnosti I, skupiny 1 až 3 se zhutněním</t>
  </si>
  <si>
    <t>-1525273471</t>
  </si>
  <si>
    <t>https://podminky.urs.cz/item/CS_URS_2024_01/181951112</t>
  </si>
  <si>
    <t>"Asfaltová plocha (výměna za pojížděnou dlažbu)"1105</t>
  </si>
  <si>
    <t>"Nová dlážděná plocha pod terasou"31</t>
  </si>
  <si>
    <t>"Betonová přídlažba š. 0,25 m podél obvodových stěn budovy"65</t>
  </si>
  <si>
    <t>"Okapový chodník š. 0,5 m"55*0,5</t>
  </si>
  <si>
    <t>182303111</t>
  </si>
  <si>
    <t>Doplnění zeminy nebo substrátu na travnatých plochách tloušťky do 50 mm v rovině nebo na svahu do 1:5</t>
  </si>
  <si>
    <t>117156602</t>
  </si>
  <si>
    <t>https://podminky.urs.cz/item/CS_URS_2024_01/182303111</t>
  </si>
  <si>
    <t>10371500</t>
  </si>
  <si>
    <t>substrát pro trávníky VL</t>
  </si>
  <si>
    <t>-46405678</t>
  </si>
  <si>
    <t>300*0,2 'Přepočtené koeficientem množství</t>
  </si>
  <si>
    <t>185803111</t>
  </si>
  <si>
    <t>Ošetření trávníku jednorázové v rovině nebo na svahu do 1:5</t>
  </si>
  <si>
    <t>-941937133</t>
  </si>
  <si>
    <t>https://podminky.urs.cz/item/CS_URS_2024_01/185803111</t>
  </si>
  <si>
    <t>185803211</t>
  </si>
  <si>
    <t>Uválcování trávníku v rovině nebo na svahu do 1:5</t>
  </si>
  <si>
    <t>-1809599313</t>
  </si>
  <si>
    <t>https://podminky.urs.cz/item/CS_URS_2024_01/185803211</t>
  </si>
  <si>
    <t>451457777</t>
  </si>
  <si>
    <t>Podklad nebo lože pod dlažbu (přídlažbu) v ploše vodorovné nebo ve sklonu do 1:5, tloušťky od 30 do 50 mm z cementové malty</t>
  </si>
  <si>
    <t>118286933</t>
  </si>
  <si>
    <t>https://podminky.urs.cz/item/CS_URS_2024_01/451457777</t>
  </si>
  <si>
    <t>451572111</t>
  </si>
  <si>
    <t>Lože pod potrubí, stoky a drobné objekty v otevřeném výkopu z kameniva drobného těženého 0 až 4 mm</t>
  </si>
  <si>
    <t>-1339004182</t>
  </si>
  <si>
    <t>https://podminky.urs.cz/item/CS_URS_2024_01/451572111</t>
  </si>
  <si>
    <t>"Větev AB-2"22,6*1,2*0,1</t>
  </si>
  <si>
    <t>"Větev CA"17,2*1,2*0,1</t>
  </si>
  <si>
    <t>"Větev CA"11,6*1,2*0,1</t>
  </si>
  <si>
    <t>"Větev CA"34,5*1,2*0,1</t>
  </si>
  <si>
    <t>-1904915122</t>
  </si>
  <si>
    <t>"DŠ21"1,0*1,0*0,1</t>
  </si>
  <si>
    <t>"DŠ22"1,5*1,5*0,1</t>
  </si>
  <si>
    <t>"DŠ26"1,25*1,25*0,1</t>
  </si>
  <si>
    <t>"DŠ27"1,25*1,25*0,1</t>
  </si>
  <si>
    <t>"DŠ28"1,5*1,5*0,1</t>
  </si>
  <si>
    <t>452311121</t>
  </si>
  <si>
    <t>Podkladní a zajišťovací konstrukce z betonu prostého v otevřeném výkopu bez zvýšených nároků na prostředí desky pod potrubí, stoky a drobné objekty z betonu tř. C 8/10</t>
  </si>
  <si>
    <t>-1872650109</t>
  </si>
  <si>
    <t>https://podminky.urs.cz/item/CS_URS_2024_01/452311121</t>
  </si>
  <si>
    <t>"Větev AB-1"17,53*1,2*0,1</t>
  </si>
  <si>
    <t>Komunikace pozemní</t>
  </si>
  <si>
    <t>564201111.R</t>
  </si>
  <si>
    <t>Podklad nebo podsyp ze štěrkopísku ŠP s rozprostřením, vlhčením a zhutněním plochy přes 100 m2, po zhutnění tl. 30 mm</t>
  </si>
  <si>
    <t>1474678566</t>
  </si>
  <si>
    <t>564851111.B</t>
  </si>
  <si>
    <t>Podklad ze štěrkodrti ŠDB s rozprostřením a zhutněním plochy přes 100 m2, po zhutnění tl. 150 mm</t>
  </si>
  <si>
    <t>-1166717464</t>
  </si>
  <si>
    <t>564861111</t>
  </si>
  <si>
    <t>Podklad ze štěrkodrti ŠD s rozprostřením a zhutněním plochy přes 100 m2, po zhutnění tl. 200 mm</t>
  </si>
  <si>
    <t>-500449101</t>
  </si>
  <si>
    <t>https://podminky.urs.cz/item/CS_URS_2024_01/564861111</t>
  </si>
  <si>
    <t>565165121</t>
  </si>
  <si>
    <t>Asfaltový beton vrstva podkladní ACP 16 (obalované kamenivo střednězrnné - OKS) s rozprostřením a zhutněním v pruhu šířky přes 3 m, po zhutnění tl. 80 mm</t>
  </si>
  <si>
    <t>-1997453528</t>
  </si>
  <si>
    <t>https://podminky.urs.cz/item/CS_URS_2024_01/565165121</t>
  </si>
  <si>
    <t>573111111</t>
  </si>
  <si>
    <t>Postřik infiltrační PI z asfaltu silničního s posypem kamenivem, v množství 0,60 kg/m2</t>
  </si>
  <si>
    <t>1621537341</t>
  </si>
  <si>
    <t>https://podminky.urs.cz/item/CS_URS_2024_01/573111111</t>
  </si>
  <si>
    <t>573231106</t>
  </si>
  <si>
    <t>Postřik spojovací PS bez posypu kamenivem ze silniční emulze, v množství 0,30 kg/m2</t>
  </si>
  <si>
    <t>-334287607</t>
  </si>
  <si>
    <t>https://podminky.urs.cz/item/CS_URS_2024_01/573231106</t>
  </si>
  <si>
    <t>577134141</t>
  </si>
  <si>
    <t>Asfaltový beton vrstva obrusná ACO 11 (ABS) s rozprostřením a se zhutněním z modifikovaného asfaltu v pruhu šířky přes 3 m, po zhutnění tl. 40 mm</t>
  </si>
  <si>
    <t>-2059568086</t>
  </si>
  <si>
    <t>https://podminky.urs.cz/item/CS_URS_2024_01/577134141</t>
  </si>
  <si>
    <t>596211132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</si>
  <si>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C, pro plochy přes 100 do 300 m2</t>
  </si>
  <si>
    <t>2078611301</t>
  </si>
  <si>
    <t>https://podminky.urs.cz/item/CS_URS_2024_01/596211132</t>
  </si>
  <si>
    <t>59245012</t>
  </si>
  <si>
    <t>dlažba zámková betonová tvaru I 200x165mm tl 60mm barevná</t>
  </si>
  <si>
    <t>-1672783961</t>
  </si>
  <si>
    <t>"Rozebrání a zpětné položení dlažby chodníku - 20% nové dlažby"175*0,2</t>
  </si>
  <si>
    <t>59246003</t>
  </si>
  <si>
    <t>dlažba plošná terasová betonová 500x500mm tl 50mm</t>
  </si>
  <si>
    <t>762335473</t>
  </si>
  <si>
    <t>Úpravy povrchů, podlahy a osazování výplní</t>
  </si>
  <si>
    <t>637211124</t>
  </si>
  <si>
    <t>Okapový chodník z dlaždic betonových do písku se zalitím spár cementovou maltou, tl. dlaždic 50 mm</t>
  </si>
  <si>
    <t>1591662187</t>
  </si>
  <si>
    <t>https://podminky.urs.cz/item/CS_URS_2024_01/637211124</t>
  </si>
  <si>
    <t>871353122</t>
  </si>
  <si>
    <t>Montáž kanalizačního potrubí z tvrdého PVC-U hladkého plnostěnného tuhost SN 10 DN 200</t>
  </si>
  <si>
    <t>-1726029535</t>
  </si>
  <si>
    <t>https://podminky.urs.cz/item/CS_URS_2024_01/871353122</t>
  </si>
  <si>
    <t>28,38+34,13+17,25+22,18</t>
  </si>
  <si>
    <t>28611139</t>
  </si>
  <si>
    <t>trubka kanalizační PVC DN 200x5000mm SN4</t>
  </si>
  <si>
    <t>-1764951947</t>
  </si>
  <si>
    <t>28,38*1,1 'Přepočtené koeficientem množství</t>
  </si>
  <si>
    <t>186152099.R01</t>
  </si>
  <si>
    <t>trubka PEHD SN 10 perforace 220°  DN 200</t>
  </si>
  <si>
    <t>914234684</t>
  </si>
  <si>
    <t>34,13+17,25+22,18</t>
  </si>
  <si>
    <t>73,56*1,1 'Přepočtené koeficientem množství</t>
  </si>
  <si>
    <t>894812116</t>
  </si>
  <si>
    <t>Revizní a čistící šachta z polypropylenu PP pro hladké trouby DN 315 šachtové dno (DN šachty / DN trubního vedení) DN 315/200 přímý tok</t>
  </si>
  <si>
    <t>-1046512176</t>
  </si>
  <si>
    <t>https://podminky.urs.cz/item/CS_URS_2024_01/894812116</t>
  </si>
  <si>
    <t>"DŠ21"1</t>
  </si>
  <si>
    <t>"DŠ28"1</t>
  </si>
  <si>
    <t>894812131</t>
  </si>
  <si>
    <t>Revizní a čistící šachta z polypropylenu PP pro hladké trouby DN 315 roura šachtová korugovaná bez hrdla, světlé hloubky 1250 mm</t>
  </si>
  <si>
    <t>-1460202415</t>
  </si>
  <si>
    <t>https://podminky.urs.cz/item/CS_URS_2024_01/894812131</t>
  </si>
  <si>
    <t>894812133</t>
  </si>
  <si>
    <t>Revizní a čistící šachta z polypropylenu PP pro hladké trouby DN 315 roura šachtová korugovaná bez hrdla, světlé hloubky 3000 mm</t>
  </si>
  <si>
    <t>724669381</t>
  </si>
  <si>
    <t>https://podminky.urs.cz/item/CS_URS_2024_01/894812133</t>
  </si>
  <si>
    <t>894812141</t>
  </si>
  <si>
    <t>Revizní a čistící šachta z polypropylenu PP pro hladké trouby DN 315 roura šachtová korugovaná teleskopická (včetně těsnění) 375 mm</t>
  </si>
  <si>
    <t>297280544</t>
  </si>
  <si>
    <t>https://podminky.urs.cz/item/CS_URS_2024_01/894812141</t>
  </si>
  <si>
    <t>894812149</t>
  </si>
  <si>
    <t>Revizní a čistící šachta z polypropylenu PP pro hladké trouby DN 315 roura šachtová korugovaná Příplatek k cenám 2131 - 2142 za uříznutí šachtové roury</t>
  </si>
  <si>
    <t>1946795261</t>
  </si>
  <si>
    <t>https://podminky.urs.cz/item/CS_URS_2024_01/894812149</t>
  </si>
  <si>
    <t>894812163</t>
  </si>
  <si>
    <t>Revizní a čistící šachta z polypropylenu PP pro hladké trouby DN 315 poklop litinový (pro třídu zatížení) plný do teleskopické trubky (D400)</t>
  </si>
  <si>
    <t>1677281469</t>
  </si>
  <si>
    <t>https://podminky.urs.cz/item/CS_URS_2024_01/894812163</t>
  </si>
  <si>
    <t>57</t>
  </si>
  <si>
    <t>894812205</t>
  </si>
  <si>
    <t>Revizní a čistící šachta z polypropylenu PP pro hladké trouby DN 425 šachtové dno (DN šachty / DN trubního vedení) DN 425/200 průtočné</t>
  </si>
  <si>
    <t>992493568</t>
  </si>
  <si>
    <t>https://podminky.urs.cz/item/CS_URS_2024_01/894812205</t>
  </si>
  <si>
    <t>"DŠ22"1</t>
  </si>
  <si>
    <t>894812205.R01</t>
  </si>
  <si>
    <t>Revizní a čistící šachta z polypropylenu PP pro hladké trouby DN 425 šachtové dno (DN šachty / DN trubního vedení) DN 425/200 slepé</t>
  </si>
  <si>
    <t>983374375</t>
  </si>
  <si>
    <t>"DŠ27"1</t>
  </si>
  <si>
    <t>59</t>
  </si>
  <si>
    <t>894812206</t>
  </si>
  <si>
    <t>Revizní a čistící šachta z polypropylenu PP pro hladké trouby DN 425 šachtové dno (DN šachty / DN trubního vedení) DN 425/200 průtočné 30°,60°,90°</t>
  </si>
  <si>
    <t>-1581923254</t>
  </si>
  <si>
    <t>https://podminky.urs.cz/item/CS_URS_2024_01/894812206</t>
  </si>
  <si>
    <t>"DŠ26"1</t>
  </si>
  <si>
    <t>894812231</t>
  </si>
  <si>
    <t>Revizní a čistící šachta z polypropylenu PP pro hladké trouby DN 425 roura šachtová korugovaná bez hrdla, světlé hloubky 1500 mm</t>
  </si>
  <si>
    <t>-2110607755</t>
  </si>
  <si>
    <t>https://podminky.urs.cz/item/CS_URS_2024_01/894812231</t>
  </si>
  <si>
    <t>894812232</t>
  </si>
  <si>
    <t>Revizní a čistící šachta z polypropylenu PP pro hladké trouby DN 425 roura šachtová korugovaná bez hrdla, světlé hloubky 2000 mm</t>
  </si>
  <si>
    <t>-546752826</t>
  </si>
  <si>
    <t>https://podminky.urs.cz/item/CS_URS_2024_01/894812232</t>
  </si>
  <si>
    <t>894812241</t>
  </si>
  <si>
    <t>Revizní a čistící šachta z polypropylenu PP pro hladké trouby DN 425 roura šachtová korugovaná teleskopická (včetně těsnění) 375 mm</t>
  </si>
  <si>
    <t>790236527</t>
  </si>
  <si>
    <t>https://podminky.urs.cz/item/CS_URS_2024_01/894812241</t>
  </si>
  <si>
    <t>63</t>
  </si>
  <si>
    <t>894812249</t>
  </si>
  <si>
    <t>Revizní a čistící šachta z polypropylenu PP pro hladké trouby DN 425 roura šachtová korugovaná Příplatek k cenám 2231 - 2242 za uříznutí šachtové roury</t>
  </si>
  <si>
    <t>-2085278310</t>
  </si>
  <si>
    <t>https://podminky.urs.cz/item/CS_URS_2024_01/894812249</t>
  </si>
  <si>
    <t>894812257</t>
  </si>
  <si>
    <t>Revizní a čistící šachta z polypropylenu PP pro hladké trouby DN 425 poklop plastový (pro třídu zatížení) pochůzí (A15)</t>
  </si>
  <si>
    <t>249494308</t>
  </si>
  <si>
    <t>https://podminky.urs.cz/item/CS_URS_2024_01/894812257</t>
  </si>
  <si>
    <t>65</t>
  </si>
  <si>
    <t>894812261</t>
  </si>
  <si>
    <t>Revizní a čistící šachta z PP DN 425 poklop litinový s teleskopickou rourou pro zatížení B125</t>
  </si>
  <si>
    <t>-311377209</t>
  </si>
  <si>
    <t>899132111</t>
  </si>
  <si>
    <t>Výměna (výšková úprava) poklopu kanalizačního s rámem samonivelačním s ošetřením podkladních vrstev hloubky do 25 cm</t>
  </si>
  <si>
    <t>-1990234041</t>
  </si>
  <si>
    <t>https://podminky.urs.cz/item/CS_URS_2024_01/899132111</t>
  </si>
  <si>
    <t>67</t>
  </si>
  <si>
    <t>55241033</t>
  </si>
  <si>
    <t>poklop šachtový litinový kruhový DN 600 bez ventilace tř D400 v samonivelačním rámu pro intenzivní provoz</t>
  </si>
  <si>
    <t>534555537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</si>
  <si>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</si>
  <si>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</si>
  <si>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-1984062183</t>
  </si>
  <si>
    <t>https://podminky.urs.cz/item/CS_URS_2024_01/916131213</t>
  </si>
  <si>
    <t>69</t>
  </si>
  <si>
    <t>59217031</t>
  </si>
  <si>
    <t>obrubník silniční betonový 1000x150x250mm</t>
  </si>
  <si>
    <t>-514962317</t>
  </si>
  <si>
    <t>24*1,02 'Přepočtené koeficientem množství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</si>
  <si>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</si>
  <si>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</si>
  <si>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1874776610</t>
  </si>
  <si>
    <t>https://podminky.urs.cz/item/CS_URS_2024_01/916132113</t>
  </si>
  <si>
    <t>71</t>
  </si>
  <si>
    <t>59218001</t>
  </si>
  <si>
    <t>krajník betonový silniční 500x250x80mm</t>
  </si>
  <si>
    <t>815102853</t>
  </si>
  <si>
    <t>65*1,1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</si>
  <si>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</si>
  <si>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</si>
  <si>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-1732217902</t>
  </si>
  <si>
    <t>https://podminky.urs.cz/item/CS_URS_2024_01/916231213</t>
  </si>
  <si>
    <t>55,5+59,5</t>
  </si>
  <si>
    <t>73</t>
  </si>
  <si>
    <t>59217010</t>
  </si>
  <si>
    <t>obrubník zahradní betonový 500x50x150mm přírodní</t>
  </si>
  <si>
    <t>1097549289</t>
  </si>
  <si>
    <t>55,5*1,02 'Přepočtené koeficientem množství</t>
  </si>
  <si>
    <t>59217017</t>
  </si>
  <si>
    <t>obrubník betonový chodníkový 1000x100x250mm</t>
  </si>
  <si>
    <t>1237562462</t>
  </si>
  <si>
    <t>75</t>
  </si>
  <si>
    <t>919726122</t>
  </si>
  <si>
    <t>Geotextilie netkaná pro ochranu, separaci nebo filtraci měrná hmotnost přes 200 do 300 g/m2</t>
  </si>
  <si>
    <t>1039666194</t>
  </si>
  <si>
    <t>https://podminky.urs.cz/item/CS_URS_2024_01/919726122</t>
  </si>
  <si>
    <t>"Větev AB-1"17,53*4</t>
  </si>
  <si>
    <t>"Větev AB-2"22,6*4</t>
  </si>
  <si>
    <t>"Větev CA"17,2*4</t>
  </si>
  <si>
    <t>"Větev CA"11,6*4</t>
  </si>
  <si>
    <t>275,72*1,3 'Přepočtené koeficientem množství</t>
  </si>
  <si>
    <t>919732221.R01</t>
  </si>
  <si>
    <t>Asfaltová zálivka spáry</t>
  </si>
  <si>
    <t>1637005238</t>
  </si>
  <si>
    <t>77</t>
  </si>
  <si>
    <t>919732221.R02</t>
  </si>
  <si>
    <t>Cementová zálivka spáry</t>
  </si>
  <si>
    <t>1575872615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</si>
  <si>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</si>
  <si>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</si>
  <si>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-691246847</t>
  </si>
  <si>
    <t>https://podminky.urs.cz/item/CS_URS_2024_01/935112111</t>
  </si>
  <si>
    <t>79</t>
  </si>
  <si>
    <t>59227001.R01</t>
  </si>
  <si>
    <t>žlabovka příkopová betonová šířky 210mm</t>
  </si>
  <si>
    <t>6559000</t>
  </si>
  <si>
    <t>9,96*1,1 'Přepočtené koeficientem množství</t>
  </si>
  <si>
    <t>935114112.R</t>
  </si>
  <si>
    <t>Štěrbinový odvodňovací betonový žlab se základem z betonu prostého a s obetonováním rozměru 200x540 mm (mikroštěrbinový) bez spádu</t>
  </si>
  <si>
    <t>-331043310</t>
  </si>
  <si>
    <t>Poznámka k položce:
Včetně revizního dílu.</t>
  </si>
  <si>
    <t>"Monolitický polymerbetonový žlab š. 200 mm, hl. 570 mm"39,6+9,2+9,2+6,5+16,5+16,5+20</t>
  </si>
  <si>
    <t>81</t>
  </si>
  <si>
    <t>935114112.R01</t>
  </si>
  <si>
    <t>Štěrbinový odvodňovací betonový žlab se základem z betonu prostého a s obetonováním revizní díl se svislým odtokem</t>
  </si>
  <si>
    <t>489075724</t>
  </si>
  <si>
    <t>935114112.R02</t>
  </si>
  <si>
    <t>Štěrbinový odvodňovací betonový žlab se základem z betonu prostého a s obetonováním revizní díl běžný</t>
  </si>
  <si>
    <t>145098624</t>
  </si>
  <si>
    <t>83</t>
  </si>
  <si>
    <t>935923216</t>
  </si>
  <si>
    <t>Osazení odvodňovacího žlabu s krycím roštem vpusti pro žlab šířky do 200 mm</t>
  </si>
  <si>
    <t>826343232</t>
  </si>
  <si>
    <t>https://podminky.urs.cz/item/CS_URS_2024_01/935923216</t>
  </si>
  <si>
    <t>59223076</t>
  </si>
  <si>
    <t>vpusť 660 x 260 + 230mm dvoudílná s integrovaným těsněním NBR pro horizontální připojení potrubí DN 160 a 200mm, včetně můstkového roštu z tvárné litiny</t>
  </si>
  <si>
    <t>142837477</t>
  </si>
  <si>
    <t>85</t>
  </si>
  <si>
    <t>59223084</t>
  </si>
  <si>
    <t>koš kalový pro zachytávání hrubých nečistot PP š 150 až 200mm</t>
  </si>
  <si>
    <t>1391653785</t>
  </si>
  <si>
    <t>939391014</t>
  </si>
  <si>
    <t>Obetonování konstrukcí pozemních komunikací z betonu železového bez zvláštních nároků na prostředí tř. C 25/30</t>
  </si>
  <si>
    <t>2022609492</t>
  </si>
  <si>
    <t>https://podminky.urs.cz/item/CS_URS_2024_01/939391014</t>
  </si>
  <si>
    <t>"Betonová přídlažba š. 0,25 m podél obvodových stěn budovy"65*0,35*0,4</t>
  </si>
  <si>
    <t>"Monolitický polymerbetonový žlab š. 200 mm, hl. 570 mm"(39,6+9,2+9,2+6,5+16,5+16,5+20)*0,5*0,5</t>
  </si>
  <si>
    <t>"Obrubníky"(24+59,5+55,5)*0,35*0,4</t>
  </si>
  <si>
    <t>87</t>
  </si>
  <si>
    <t>997006002</t>
  </si>
  <si>
    <t>Úprava stavebního odpadu třídění strojové</t>
  </si>
  <si>
    <t>2095424003</t>
  </si>
  <si>
    <t>https://podminky.urs.cz/item/CS_URS_2024_01/997006002</t>
  </si>
  <si>
    <t>997006006.R01</t>
  </si>
  <si>
    <t>Úprava stavebního odpadu drcení s dopravou na vzdálenost do 100 m a naložením do drtícího zařízení</t>
  </si>
  <si>
    <t>896306177</t>
  </si>
  <si>
    <t>Poznámka k položce:
Připravenost k opětovnému použití, recyklaci nebo jiným druhům materiálového využití stavebního a demoličního odpadu.</t>
  </si>
  <si>
    <t>89</t>
  </si>
  <si>
    <t>997221551</t>
  </si>
  <si>
    <t>Vodorovná doprava suti bez naložení, ale se složením a s hrubým urovnáním ze sypkých materiálů, na vzdálenost do 1 km</t>
  </si>
  <si>
    <t>1570435281</t>
  </si>
  <si>
    <t>https://podminky.urs.cz/item/CS_URS_2024_01/997221551</t>
  </si>
  <si>
    <t>997221559</t>
  </si>
  <si>
    <t>Vodorovná doprava suti bez naložení, ale se složením a s hrubým urovnáním Příplatek k ceně za každý další započatý 1 km přes 1 km</t>
  </si>
  <si>
    <t>-1496081375</t>
  </si>
  <si>
    <t>https://podminky.urs.cz/item/CS_URS_2024_01/997221559</t>
  </si>
  <si>
    <t>Poznámka k položce:
Odvoz na skládku - 10km.</t>
  </si>
  <si>
    <t>671,892*10 'Přepočtené koeficientem množství</t>
  </si>
  <si>
    <t>997221611</t>
  </si>
  <si>
    <t>Nakládání na dopravní prostředky pro vodorovnou dopravu suti</t>
  </si>
  <si>
    <t>-889593898</t>
  </si>
  <si>
    <t>https://podminky.urs.cz/item/CS_URS_2024_01/997221611</t>
  </si>
  <si>
    <t>-1923741516</t>
  </si>
  <si>
    <t>93</t>
  </si>
  <si>
    <t>997221873</t>
  </si>
  <si>
    <t>295908027</t>
  </si>
  <si>
    <t>https://podminky.urs.cz/item/CS_URS_2024_01/997221873</t>
  </si>
  <si>
    <t>998223011</t>
  </si>
  <si>
    <t>Přesun hmot pro pozemní komunikace s krytem dlážděným dopravní vzdálenost do 200 m jakékoliv délky objektu</t>
  </si>
  <si>
    <t>-2030291299</t>
  </si>
  <si>
    <t>https://podminky.urs.cz/item/CS_URS_2024_01/998223011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</si>
  <si>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</si>
  <si>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</si>
  <si>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</si>
  <si>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-1471590952</t>
  </si>
  <si>
    <t>https://podminky.urs.cz/item/CS_URS_2024_01/711161215</t>
  </si>
  <si>
    <t>711161384</t>
  </si>
  <si>
    <t>Izolace proti zemní vlhkosti a beztlakové vodě nopovými fóliemi ostatní ukončení izolace provětrávací lištou</t>
  </si>
  <si>
    <t>1302489850</t>
  </si>
  <si>
    <t>https://podminky.urs.cz/item/CS_URS_2024_01/711161384</t>
  </si>
  <si>
    <t>767</t>
  </si>
  <si>
    <t>Konstrukce zámečnické</t>
  </si>
  <si>
    <t>97</t>
  </si>
  <si>
    <t>7679959_R01</t>
  </si>
  <si>
    <t>Montáž a doplnění oplocení v. 1,8m</t>
  </si>
  <si>
    <t>-973787652</t>
  </si>
  <si>
    <t>7679951.R01</t>
  </si>
  <si>
    <t>Montáž ocelového schodiště</t>
  </si>
  <si>
    <t>-1603926609</t>
  </si>
  <si>
    <t>99</t>
  </si>
  <si>
    <t>D_7675559.R02</t>
  </si>
  <si>
    <t>Demontáž oplocení v. 1,8m</t>
  </si>
  <si>
    <t>-1417570310</t>
  </si>
  <si>
    <t>D_7679951.R02</t>
  </si>
  <si>
    <t>Demontáž ocelového schodiště</t>
  </si>
  <si>
    <t>-25041765</t>
  </si>
  <si>
    <t>SO 04 - Obvodová drenáž</t>
  </si>
  <si>
    <t xml:space="preserve">    2 - Zakládání</t>
  </si>
  <si>
    <t xml:space="preserve">    713 - Izolace tepelné</t>
  </si>
  <si>
    <t xml:space="preserve">    751 - Vzduchotechnika</t>
  </si>
  <si>
    <t xml:space="preserve">    761 - Konstrukce prosvětlovací</t>
  </si>
  <si>
    <t xml:space="preserve">    762 - Konstrukce tesařské</t>
  </si>
  <si>
    <t xml:space="preserve">    21-M - Elektromontáže</t>
  </si>
  <si>
    <t>-1644783241</t>
  </si>
  <si>
    <t>Poznámka k položce:
50% objemu</t>
  </si>
  <si>
    <t>"DŠ1"1,25*1,25*1,5</t>
  </si>
  <si>
    <t>"DŠ2"1,25*1,25*2,8</t>
  </si>
  <si>
    <t>"DŠ3"1,25*1,25*4,2</t>
  </si>
  <si>
    <t>"DŠ4"1,5*1,5*1,7</t>
  </si>
  <si>
    <t>"DŠ5"1,25*1,25*1,0</t>
  </si>
  <si>
    <t>"DŠ6"1,0*1,0*1,0</t>
  </si>
  <si>
    <t>"DŠ7"1,25*1,25*1,35</t>
  </si>
  <si>
    <t>"DŠ8"1,25*1,25*1,0</t>
  </si>
  <si>
    <t>"DŠ9"1,0*1,0*1,0</t>
  </si>
  <si>
    <t>"DŠ10"1,25*1,25*3,2</t>
  </si>
  <si>
    <t>"DŠ11"1,25*1,25*2,6</t>
  </si>
  <si>
    <t>"DŠ12"1,5*1,5*4,25</t>
  </si>
  <si>
    <t>"DŠ13"1,5*1,5*3,7</t>
  </si>
  <si>
    <t>"DŠ14"1,25*1,25*2,7</t>
  </si>
  <si>
    <t>"DŠ15"1,5*1,5*3,7</t>
  </si>
  <si>
    <t>"DŠ16"1,0*1,0*1,7</t>
  </si>
  <si>
    <t>"DŠ17"1,25*1,25*1,8</t>
  </si>
  <si>
    <t>"DŠ18"1,0*1,0*1,0</t>
  </si>
  <si>
    <t>"DŠ19"1,25*1,25*1,6</t>
  </si>
  <si>
    <t>"DŠ20"1,0*1,0*1,1</t>
  </si>
  <si>
    <t>"DŠ23"1,25*1,25*1,95</t>
  </si>
  <si>
    <t>"DŠ24"1,25*1,25*1,5</t>
  </si>
  <si>
    <t>"DŠ25"1,25*1,25*1,8</t>
  </si>
  <si>
    <t>"DŠ29"1,5*1,5*1,85</t>
  </si>
  <si>
    <t>"DŠ30"1,5*1,5*3,95</t>
  </si>
  <si>
    <t>"R6"1,5*1,5*1,75</t>
  </si>
  <si>
    <t>"R10"1,25*1,25*1,5</t>
  </si>
  <si>
    <t>"Větev A"13,09*1,2*1,7</t>
  </si>
  <si>
    <t>"Větev A"20,85*1,2*2,225</t>
  </si>
  <si>
    <t>"Větev A"6,59*1,6*3,145</t>
  </si>
  <si>
    <t>"Větev AA"3,93*1,2*1,8</t>
  </si>
  <si>
    <t>"Větev AA-1"11,04*1,2*1,2</t>
  </si>
  <si>
    <t>"Větev AA-1"20,15*1,2*1,0</t>
  </si>
  <si>
    <t>"Větev AA-2"11,37*1,2*1,32</t>
  </si>
  <si>
    <t>"Větev AA-2"11,37*1,2*1,25</t>
  </si>
  <si>
    <t>"Větev AA-2"11,13*1,2*0,7</t>
  </si>
  <si>
    <t>"Větev AB"3,36*1,6*3,225</t>
  </si>
  <si>
    <t>"Větev AB"5,95*1,6*2,775</t>
  </si>
  <si>
    <t>"Větev AC"16,24*1,6*3,825</t>
  </si>
  <si>
    <t>"Větev AC"15,93*1,6*3,9</t>
  </si>
  <si>
    <t>"Větev B"19,97*1,6*2,1</t>
  </si>
  <si>
    <t>"Větev B"9,69*1,6*2,835</t>
  </si>
  <si>
    <t>"Větev BA"7,94*1,6*3,285</t>
  </si>
  <si>
    <t>"Větev BB"16,53*1,2*2,31</t>
  </si>
  <si>
    <t>"Větev BC"(1,7+8,09)*1,2*1,6</t>
  </si>
  <si>
    <t>"Větev BC-1"7,87*1,2*1,355</t>
  </si>
  <si>
    <t>"Větev BC-2"11,1*1,2*1,0</t>
  </si>
  <si>
    <t>"Větev C"12,31*1,2*1,44</t>
  </si>
  <si>
    <t>"Větev C"22,8*1,2*1,685</t>
  </si>
  <si>
    <t>"Větev CB"(1,2+14,7)*1,2*1,25</t>
  </si>
  <si>
    <t>"Rozsah provedení tepelně izolačního souvrství suterénu"61*2,676*1,2</t>
  </si>
  <si>
    <t>"Rozsah provedení svislé drenáže nepodsklepené části budovy"84*2,0*1,2</t>
  </si>
  <si>
    <t>"základy pod schody, VZT jednotkou, stožárem VO"10</t>
  </si>
  <si>
    <t>1293,779*0,5 'Přepočtené koeficientem množství</t>
  </si>
  <si>
    <t>131251203</t>
  </si>
  <si>
    <t>Hloubení zapažených jam a zářezů strojně s urovnáním dna do předepsaného profilu a spádu v hornině třídy těžitelnosti I skupiny 3 přes 50 do 100 m3</t>
  </si>
  <si>
    <t>-1759955137</t>
  </si>
  <si>
    <t>https://podminky.urs.cz/item/CS_URS_2024_01/131251203</t>
  </si>
  <si>
    <t>132354204</t>
  </si>
  <si>
    <t>Hloubení zapažených rýh šířky přes 800 do 2 000 mm strojně s urovnáním dna do předepsaného profilu a spádu v hornině třídy těžitelnosti II skupiny 4 přes 100 do 500 m3</t>
  </si>
  <si>
    <t>66196325</t>
  </si>
  <si>
    <t>https://podminky.urs.cz/item/CS_URS_2024_01/132354204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</si>
  <si>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</si>
  <si>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</si>
  <si>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-1492293366</t>
  </si>
  <si>
    <t>https://podminky.urs.cz/item/CS_URS_2024_01/132254205</t>
  </si>
  <si>
    <t>151101102</t>
  </si>
  <si>
    <t>Zřízení pažení a rozepření stěn rýh pro podzemní vedení příložné pro jakoukoliv mezerovitost, hloubky přes 2 do 4 m</t>
  </si>
  <si>
    <t>1743470602</t>
  </si>
  <si>
    <t>https://podminky.urs.cz/item/CS_URS_2024_01/151101102</t>
  </si>
  <si>
    <t>"Rozsah provedení tepelně izolačního souvrství suterénu"61*2,676</t>
  </si>
  <si>
    <t>"Rozsah provedení svislé drenáže nepodsklepené části budovy"84*2,0</t>
  </si>
  <si>
    <t>151101112</t>
  </si>
  <si>
    <t>Odstranění pažení a rozepření stěn rýh pro podzemní vedení s uložením materiálu na vzdálenost do 3 m od kraje výkopu příložné, hloubky přes 2 do 4 m</t>
  </si>
  <si>
    <t>1897696323</t>
  </si>
  <si>
    <t>https://podminky.urs.cz/item/CS_URS_2024_01/151101112</t>
  </si>
  <si>
    <t>615599638</t>
  </si>
  <si>
    <t>"DŠ1"4*1,25*1,5</t>
  </si>
  <si>
    <t>"DŠ2"4*1,25*2,8</t>
  </si>
  <si>
    <t>"DŠ4"4*1,5*1,7</t>
  </si>
  <si>
    <t>"DŠ10"4*1,25*3,2</t>
  </si>
  <si>
    <t>"DŠ11"4*1,25*2,6</t>
  </si>
  <si>
    <t>"DŠ13"4*1,5*3,7</t>
  </si>
  <si>
    <t>"DŠ14"4*1,25*2,7</t>
  </si>
  <si>
    <t>"DŠ15"4*1,5*3,7</t>
  </si>
  <si>
    <t>"DŠ16"4*1,0*1,7</t>
  </si>
  <si>
    <t>"DŠ17"4*1,25*1,8</t>
  </si>
  <si>
    <t>"DŠ19"4*1,25*1,6</t>
  </si>
  <si>
    <t>"DŠ23"4*1,25*1,95</t>
  </si>
  <si>
    <t>"DŠ24"4*1,25*1,5</t>
  </si>
  <si>
    <t>"DŠ25"4*1,25*1,8</t>
  </si>
  <si>
    <t>"DŠ29"4*1,5*1,85</t>
  </si>
  <si>
    <t>"R6"4*1,5*1,75</t>
  </si>
  <si>
    <t>"R10"4*1,25*1,5</t>
  </si>
  <si>
    <t>"Větev A"13,09*2*1,7</t>
  </si>
  <si>
    <t>"Větev A"20,85*2*2,225</t>
  </si>
  <si>
    <t>"Větev AA"3,93*2*1,8</t>
  </si>
  <si>
    <t>"Větev AA-1"11,04*2*1,2</t>
  </si>
  <si>
    <t>"Větev AA-2"11,37*2*1,32</t>
  </si>
  <si>
    <t>"Větev AA-2"11,37*2*1,25</t>
  </si>
  <si>
    <t>"Větev AB"5,95*2*2,775</t>
  </si>
  <si>
    <t>"Větev B"19,97*2*2,1</t>
  </si>
  <si>
    <t>"Větev B"9,69*2*2,835</t>
  </si>
  <si>
    <t>"Větev BB"16,53*2*2,31</t>
  </si>
  <si>
    <t>"Větev BC"(1,7+8,09)*2*1,6</t>
  </si>
  <si>
    <t>"Větev BC-1"7,87*2*1,355</t>
  </si>
  <si>
    <t>"Větev C"12,31*2*1,44</t>
  </si>
  <si>
    <t>"Větev C"22,8*2*1,685</t>
  </si>
  <si>
    <t>"Větev CB"(1,2+14,7)*2*1,25</t>
  </si>
  <si>
    <t>151811142</t>
  </si>
  <si>
    <t>Zřízení pažicích boxů pro pažení a rozepření stěn rýh podzemního vedení hloubka výkopu přes 4 do 6 m, šířka přes 1,2 do 2,5 m</t>
  </si>
  <si>
    <t>711092769</t>
  </si>
  <si>
    <t>https://podminky.urs.cz/item/CS_URS_2024_01/151811142</t>
  </si>
  <si>
    <t>"DŠ3"4*1,25*4,2</t>
  </si>
  <si>
    <t>"DŠ12"4*1,5*4,25</t>
  </si>
  <si>
    <t>"Větev A"6,59*2*3,145</t>
  </si>
  <si>
    <t>"Větev AB"3,36*2*3,225</t>
  </si>
  <si>
    <t>"Větev AC"16,24*2*3,825</t>
  </si>
  <si>
    <t>"Větev AC"15,93*2*3,9</t>
  </si>
  <si>
    <t>"Větev BA"7,94*2*3,285</t>
  </si>
  <si>
    <t>1727390706</t>
  </si>
  <si>
    <t>151811242</t>
  </si>
  <si>
    <t>Odstranění pažicích boxů pro pažení a rozepření stěn rýh podzemního vedení hloubka výkopu přes 4 do 6 m, šířka přes 1,2 do 2,5 m</t>
  </si>
  <si>
    <t>1343176882</t>
  </si>
  <si>
    <t>https://podminky.urs.cz/item/CS_URS_2024_01/151811242</t>
  </si>
  <si>
    <t>-1650367453</t>
  </si>
  <si>
    <t>24877562</t>
  </si>
  <si>
    <t>-508332465</t>
  </si>
  <si>
    <t>1293,779*1,9 'Přepočtené koeficientem množství</t>
  </si>
  <si>
    <t>-1050362689</t>
  </si>
  <si>
    <t>-1896637517</t>
  </si>
  <si>
    <t>887,028+397,483</t>
  </si>
  <si>
    <t>"Větev A"-13,09*1,2*(0,1+0,2+0,3)</t>
  </si>
  <si>
    <t>"Větev A"-20,85*1,2*(0,1+0,2+0,3)</t>
  </si>
  <si>
    <t>"Větev A"-6,59*1,6*(0,1+0,2+0,3)</t>
  </si>
  <si>
    <t>"Větev AA"-3,93*1,2*(0,1+0,2+0,3)</t>
  </si>
  <si>
    <t>"Větev AA-1"-11,04*1,2*(0,1+0,2+0,3)</t>
  </si>
  <si>
    <t>"Větev AA-1"-20,15*1,2*(0,1+0,2+0,3)</t>
  </si>
  <si>
    <t>"Větev AA-2"-11,37*1,2*(0,1+0,2+0,3)</t>
  </si>
  <si>
    <t>"Větev AA-2"-11,13*1,2*(0,1+0,2+0,3)</t>
  </si>
  <si>
    <t>"Větev AB"-3,36*1,6*(0,1+0,2+0,3)</t>
  </si>
  <si>
    <t>"Větev AB"-5,95*1,6*(0,1+0,2+0,3)</t>
  </si>
  <si>
    <t>"Větev AC"-16,24*1,6*(0,1+0,2+0,3)</t>
  </si>
  <si>
    <t>"Větev AC"-15,93*1,6*(0,1+0,2+0,3)</t>
  </si>
  <si>
    <t>"Větev B"-19,97*1,6*(0,1+0,2+0,3)</t>
  </si>
  <si>
    <t>"Větev B"-9,69*1,6*(0,1+0,2+0,3)</t>
  </si>
  <si>
    <t>"Větev BA"-7,94*1,6*(0,1+0,2+0,3)</t>
  </si>
  <si>
    <t>"Větev BB"-16,53*1,2*(0,1+0,2+0,3)</t>
  </si>
  <si>
    <t>"Větev BC"-(1,7+8,09)*(0,1+0,2+0,3)</t>
  </si>
  <si>
    <t>"Větev BC-1"-7,87*1,2*(0,1+0,2+0,3)</t>
  </si>
  <si>
    <t>"Větev BC-2"-11,1*1,2*(0,1+0,2+0,3)</t>
  </si>
  <si>
    <t>"Větev C"-12,31*1,2*(0,1+0,2+0,3)</t>
  </si>
  <si>
    <t>"Větev C"-22,8*1,2*(0,1+0,2+0,3)</t>
  </si>
  <si>
    <t>"Větev CB"-(1,2+14,7)*1,2*(0,1+0,2+0,3)</t>
  </si>
  <si>
    <t>"DŠ1"-(0,2125*0,2125*3,14)*1,5</t>
  </si>
  <si>
    <t>"DŠ2"-(0,2125*0,2125*3,14)*2,8</t>
  </si>
  <si>
    <t>"DŠ3"-(0,2125*0,2125*3,14)*4,2</t>
  </si>
  <si>
    <t>"DŠ4"-(0,3*0,3*3,14)*1,7</t>
  </si>
  <si>
    <t>"DŠ5"-(0,2125*0,2125*3,14)*1,0</t>
  </si>
  <si>
    <t>"DŠ6"-(0,1575*0,1575*3,14)*1,0</t>
  </si>
  <si>
    <t>"DŠ7"-(0,2125*0,2125*3,14)*1,35</t>
  </si>
  <si>
    <t>"DŠ8"-(0,2125*0,2125*3,14)*1,0</t>
  </si>
  <si>
    <t>"DŠ9"-(0,1575*0,1575*3,14)*1,0</t>
  </si>
  <si>
    <t>"DŠ10"-(0,2125*0,2125*3,14)*3,2</t>
  </si>
  <si>
    <t>"DŠ11"-(0,2125*0,2125*3,14)*2,6</t>
  </si>
  <si>
    <t>"DŠ12"-(0,3*0,3*3,14)*4,25</t>
  </si>
  <si>
    <t>"DŠ13"-(0,3*0,3*3,14)*3,7</t>
  </si>
  <si>
    <t>"DŠ14"-(0,2125*0,2125*3,14)*2,7</t>
  </si>
  <si>
    <t>"DŠ15"-(0,3*0,3*3,14)*3,7</t>
  </si>
  <si>
    <t>"DŠ16"-(0,1575*0,1575*3,14)*1,7</t>
  </si>
  <si>
    <t>"DŠ17"-(0,2125*0,2125*3,14)*1,8</t>
  </si>
  <si>
    <t>"DŠ18"-(0,1575*0,1575*3,14)*1,0</t>
  </si>
  <si>
    <t>"DŠ19"-(0,2125*0,2125*3,14)*1,6</t>
  </si>
  <si>
    <t>"DŠ20"-(0,1575*0,1575*3,14)*1,1</t>
  </si>
  <si>
    <t>"DŠ23"-(0,2125*0,2125*3,14)*1,95</t>
  </si>
  <si>
    <t>"DŠ24"-(0,2125*0,2125*3,14)*1,5</t>
  </si>
  <si>
    <t>"DŠ25"-(0,2125*0,2125*3,14)*1,8</t>
  </si>
  <si>
    <t>"DŠ29"-(0,3*0,3*3,14)*1,85</t>
  </si>
  <si>
    <t>"DŠ30"-(0,3*0,3*3,14)*3,95</t>
  </si>
  <si>
    <t>"R6"-(0,3*0,3*3,14)*1,75</t>
  </si>
  <si>
    <t>"R10"-(0,2125*0,2125*3,14)*1,5</t>
  </si>
  <si>
    <t>-2130384262</t>
  </si>
  <si>
    <t>Poznámka k položce:
kamenivo přírodní těžené frakce 16/32 (nepřípustné pro zásyp jsou popílek, hlušina (haldovina), struska a recykláty).
Koeficient 1,9 pro přepočet m3 na t.</t>
  </si>
  <si>
    <t>1049,313*1,9 'Přepočtené koeficientem množství</t>
  </si>
  <si>
    <t>-851594892</t>
  </si>
  <si>
    <t>"Větev A"13,09*1,2*(0,1+0,2+0,3)</t>
  </si>
  <si>
    <t>"Větev A"20,85*1,2*(0,1+0,2+0,3)</t>
  </si>
  <si>
    <t>"Větev A"6,59*1,6*(0,1+0,2+0,3)</t>
  </si>
  <si>
    <t>"Větev AA"3,93*1,2*(0,1+0,2+0,3)</t>
  </si>
  <si>
    <t>"Větev AA-1"11,04*1,2*(0,1+0,2+0,3)</t>
  </si>
  <si>
    <t>"Větev AA-1"20,15*1,2*(0,1+0,2+0,3)</t>
  </si>
  <si>
    <t>"Větev AA-2"11,37*1,2*(0,1+0,2+0,3)</t>
  </si>
  <si>
    <t>"Větev AA-2"11,13*1,2*(0,1+0,2+0,3)</t>
  </si>
  <si>
    <t>"Větev AB"3,36*1,6*(0,1+0,2+0,3)</t>
  </si>
  <si>
    <t>"Větev AB"5,95*1,6*(0,1+0,2+0,3)</t>
  </si>
  <si>
    <t>"Větev AC"16,24*1,6*(0,1+0,2+0,3)</t>
  </si>
  <si>
    <t>"Větev AC"15,93*1,6*(0,1+0,2+0,3)</t>
  </si>
  <si>
    <t>"Větev B"19,97*1,6*(0,1+0,2+0,3)</t>
  </si>
  <si>
    <t>"Větev B"9,69*1,6*(0,1+0,2+0,3)</t>
  </si>
  <si>
    <t>"Větev BA"7,94*1,6*(0,1+0,2+0,3)</t>
  </si>
  <si>
    <t>"Větev BB"16,53*1,2*(0,1+0,2+0,3)</t>
  </si>
  <si>
    <t>"Větev BC"(1,7+8,09)*(0,1+0,2+0,3)</t>
  </si>
  <si>
    <t>"Větev BC-1"7,87*1,2*(0,1+0,2+0,3)</t>
  </si>
  <si>
    <t>"Větev BC-2"11,1*1,2*(0,1+0,2+0,3)</t>
  </si>
  <si>
    <t>"Větev C"12,31*1,2*(0,1+0,2+0,3)</t>
  </si>
  <si>
    <t>"Větev C"22,8*1,2*(0,1+0,2+0,3)</t>
  </si>
  <si>
    <t>"Větev CB"(1,2+14,7)*1,2*(0,1+0,2+0,3)</t>
  </si>
  <si>
    <t>Filtrační obsyp</t>
  </si>
  <si>
    <t>"Rozsah provedení tepelně izolačního souvrství suterénu"61*0,5*0,6</t>
  </si>
  <si>
    <t>1495244148</t>
  </si>
  <si>
    <t>139,889*1,9 'Přepočtené koeficientem množství</t>
  </si>
  <si>
    <t>58333625</t>
  </si>
  <si>
    <t>kamenivo těžené hrubé frakce 4/8</t>
  </si>
  <si>
    <t>-915937372</t>
  </si>
  <si>
    <t>"pouze u perforovaného potrubí"(149,350+16,530)*1,2*(0,1+0,2+0,3)</t>
  </si>
  <si>
    <t>137,734*1,9 'Přepočtené koeficientem množství</t>
  </si>
  <si>
    <t>69331022</t>
  </si>
  <si>
    <t>geokompozit drenážní - geosíť z HDPE laminovaná geotextilií a hydroizolační fólií</t>
  </si>
  <si>
    <t>188501433</t>
  </si>
  <si>
    <t>"Rozsah provedení tepelně izolačního souvrství suterénu"61</t>
  </si>
  <si>
    <t>61*1,1 'Přepočtené koeficientem množství</t>
  </si>
  <si>
    <t>183106614</t>
  </si>
  <si>
    <t>Instalace protikořenových bariér do předem vyhloubené rýhy, včetně zásypu a hutnění v rovině nebo na svahu do 1:5, hloubky přes 1000 do 1400 mm</t>
  </si>
  <si>
    <t>-663383308</t>
  </si>
  <si>
    <t>https://podminky.urs.cz/item/CS_URS_2024_01/183106614</t>
  </si>
  <si>
    <t>"Větev BC-2"11,1</t>
  </si>
  <si>
    <t>69311085</t>
  </si>
  <si>
    <t>geotextilie netkaná separační, ochranná, filtrační, drenážní PP 800g/m2</t>
  </si>
  <si>
    <t>-1665961521</t>
  </si>
  <si>
    <t>11,1*2,4 'Přepočtené koeficientem množství</t>
  </si>
  <si>
    <t>Zakládání</t>
  </si>
  <si>
    <t>275313711</t>
  </si>
  <si>
    <t>Základy z betonu prostého patky a bloky z betonu kamenem neprokládaného tř. C 20/25</t>
  </si>
  <si>
    <t>-224248034</t>
  </si>
  <si>
    <t>https://podminky.urs.cz/item/CS_URS_2024_01/275313711</t>
  </si>
  <si>
    <t>1853823602</t>
  </si>
  <si>
    <t>"Větev A"13,09*1,2*0,1</t>
  </si>
  <si>
    <t>"Větev A"20,85*1,2*0,1</t>
  </si>
  <si>
    <t>"Větev A"6,59*1,6*0,1</t>
  </si>
  <si>
    <t>"Větev AA"3,93*1,2*0,1</t>
  </si>
  <si>
    <t>"Větev AA-1"11,04*1,2*0,1</t>
  </si>
  <si>
    <t>"Větev AA-1"20,15*1,2*0,1</t>
  </si>
  <si>
    <t>"Větev AA-2"11,37*1,2*0,1</t>
  </si>
  <si>
    <t>"Větev AA-2"11,13*1,2*0,1</t>
  </si>
  <si>
    <t>"Větev B"19,97*1,6*0,1</t>
  </si>
  <si>
    <t>"Větev B"9,69*1,6*0,1</t>
  </si>
  <si>
    <t>"Větev BC"(1,7+8,09)*0,1</t>
  </si>
  <si>
    <t>"Větev BC-1"7,87*1,2*0,1</t>
  </si>
  <si>
    <t>"Větev BC-2"11,1*1,2*0,1</t>
  </si>
  <si>
    <t>"Větev CB"(1,2+14,7)*1,2*0,1</t>
  </si>
  <si>
    <t>1756136385</t>
  </si>
  <si>
    <t>"Rozsah provedení tepelně izolačního souvrství suterénu"61*1,2*0,08</t>
  </si>
  <si>
    <t>"Rozsah provedení svislé drenáže nepodsklepené části budovy"84*1,2*0,08</t>
  </si>
  <si>
    <t>"Větev AB"3,36*1,6*0,1</t>
  </si>
  <si>
    <t>"Větev AB"5,95*1,6*0,1</t>
  </si>
  <si>
    <t>"Větev AC"16,24*1,6*0,1</t>
  </si>
  <si>
    <t>"Větev AC"15,93*1,6*0,1</t>
  </si>
  <si>
    <t>"Větev BA"7,94*1,6*0,1</t>
  </si>
  <si>
    <t>"Větev BB"16,53*1,2*0,1</t>
  </si>
  <si>
    <t>452313121</t>
  </si>
  <si>
    <t>Podkladní a zajišťovací konstrukce z betonu prostého v otevřeném výkopu bez zvýšených nároků na prostředí bloky pro potrubí z betonu tř. C 8/10</t>
  </si>
  <si>
    <t>-945173131</t>
  </si>
  <si>
    <t>https://podminky.urs.cz/item/CS_URS_2024_01/452313121</t>
  </si>
  <si>
    <t>"pod drenážní potrubí"(149,350+16,530)*1,2*0,25</t>
  </si>
  <si>
    <t>622111001</t>
  </si>
  <si>
    <t>Ubroušení výstupků betonu po odbednění neomítaných vnějších ploch ze spár bednicích desek do roviny povrchu stěn</t>
  </si>
  <si>
    <t>38192204</t>
  </si>
  <si>
    <t>https://podminky.urs.cz/item/CS_URS_2024_01/622111001</t>
  </si>
  <si>
    <t>Vyrovnání stáv. stěny z beton. tvárnic</t>
  </si>
  <si>
    <t>"Rozsah provedení tepelně izolačního souvrství suterénu"160</t>
  </si>
  <si>
    <t>622121111</t>
  </si>
  <si>
    <t>Zatření spár vnějších povrchů cementovou maltou, ploch z tvárnic nebo kamene stěn</t>
  </si>
  <si>
    <t>-1645008013</t>
  </si>
  <si>
    <t>https://podminky.urs.cz/item/CS_URS_2024_01/622121111</t>
  </si>
  <si>
    <t>622331101</t>
  </si>
  <si>
    <t>Omítka cementová vnějších ploch nanášená ručně jednovrstvá, tloušťky do 15 mm hrubá nezatřená stěn</t>
  </si>
  <si>
    <t>1058457914</t>
  </si>
  <si>
    <t>https://podminky.urs.cz/item/CS_URS_2024_01/622331101</t>
  </si>
  <si>
    <t>871260310</t>
  </si>
  <si>
    <t>Montáž kanalizačního potrubí z polypropylenu PP hladkého plnostěnného SN 10 DN 100</t>
  </si>
  <si>
    <t>1252547877</t>
  </si>
  <si>
    <t>https://podminky.urs.cz/item/CS_URS_2024_01/871260310</t>
  </si>
  <si>
    <t>"odtokové potrubí sklepních světlíků"10</t>
  </si>
  <si>
    <t>28617001</t>
  </si>
  <si>
    <t>trubka kanalizační PP plnostěnná třívrstvá DN 100x1000mm SN10</t>
  </si>
  <si>
    <t>910870092</t>
  </si>
  <si>
    <t>10*1,015 'Přepočtené koeficientem množství</t>
  </si>
  <si>
    <t>-1048010809</t>
  </si>
  <si>
    <t>"Větev A"13,09</t>
  </si>
  <si>
    <t>"Větev A"20,85</t>
  </si>
  <si>
    <t>"Větev A"6,59</t>
  </si>
  <si>
    <t>"Větev AA"3,93</t>
  </si>
  <si>
    <t>"Větev AA-1"11,04</t>
  </si>
  <si>
    <t>"Větev AA-1"20,15</t>
  </si>
  <si>
    <t>"Větev AA-2"11,37</t>
  </si>
  <si>
    <t>"Větev AA-2"11,13</t>
  </si>
  <si>
    <t>"Větev AB"3,36</t>
  </si>
  <si>
    <t>"Větev AB"5,95</t>
  </si>
  <si>
    <t>"Větev AC"16,24</t>
  </si>
  <si>
    <t>"Větev AC"15,93</t>
  </si>
  <si>
    <t>"Větev B"19,97</t>
  </si>
  <si>
    <t>"Větev B"9,69</t>
  </si>
  <si>
    <t>"Větev BA"7,94</t>
  </si>
  <si>
    <t>"Větev BB"16,53</t>
  </si>
  <si>
    <t>"Větev BC"(1,7+8,09)</t>
  </si>
  <si>
    <t>"Větev BC-1"7,87</t>
  </si>
  <si>
    <t>"Větev C"12,31</t>
  </si>
  <si>
    <t>"Větev C"22,8</t>
  </si>
  <si>
    <t>"Větev CB"(1,2+14,7)</t>
  </si>
  <si>
    <t>1767367368</t>
  </si>
  <si>
    <t>74,56*1,1 'Přepočtené koeficientem množství</t>
  </si>
  <si>
    <t>286111699.R01</t>
  </si>
  <si>
    <t>trubka kanalizační PVC DN 200x5000mm SN8</t>
  </si>
  <si>
    <t>-1574387479</t>
  </si>
  <si>
    <t>44,46*1,1 'Přepočtené koeficientem množství</t>
  </si>
  <si>
    <t>2006682894</t>
  </si>
  <si>
    <t>284,9-119,02"Větev BB"-16,53</t>
  </si>
  <si>
    <t>149,35*1,1 'Přepočtené koeficientem množství</t>
  </si>
  <si>
    <t>186152099.R02</t>
  </si>
  <si>
    <t>trubka PEHD SN 12 perforace 220°  DN 200</t>
  </si>
  <si>
    <t>-570000502</t>
  </si>
  <si>
    <t>16,53*1,1 'Přepočtené koeficientem množství</t>
  </si>
  <si>
    <t>1875146698</t>
  </si>
  <si>
    <t>"DŠ6"1</t>
  </si>
  <si>
    <t>"DŠ9"1</t>
  </si>
  <si>
    <t>"DŠ16"1</t>
  </si>
  <si>
    <t>"DŠ18"1</t>
  </si>
  <si>
    <t>"DŠ20"1</t>
  </si>
  <si>
    <t>1247812440</t>
  </si>
  <si>
    <t>894812132</t>
  </si>
  <si>
    <t>Revizní a čistící šachta z polypropylenu PP pro hladké trouby DN 315 roura šachtová korugovaná bez hrdla, světlé hloubky 2000 mm</t>
  </si>
  <si>
    <t>-1450329399</t>
  </si>
  <si>
    <t>https://podminky.urs.cz/item/CS_URS_2024_01/894812132</t>
  </si>
  <si>
    <t>-591270552</t>
  </si>
  <si>
    <t>-1374743164</t>
  </si>
  <si>
    <t>894812156</t>
  </si>
  <si>
    <t>Revizní a čistící šachta z polypropylenu PP pro hladké trouby DN 315 poklop plastový s teleskopickou trubkou</t>
  </si>
  <si>
    <t>742424688</t>
  </si>
  <si>
    <t>https://podminky.urs.cz/item/CS_URS_2024_01/894812156</t>
  </si>
  <si>
    <t>894812160.R01</t>
  </si>
  <si>
    <t>Revizní a čistící šachta z polypropylenu PP pro hladké trouby DN 315 poklop litinový (pro třídu zatížení) čtvercový do teleskopické trubky (A15)</t>
  </si>
  <si>
    <t>-1420914191</t>
  </si>
  <si>
    <t>894812162</t>
  </si>
  <si>
    <t>Revizní a čistící šachta z polypropylenu PP pro hladké trouby DN 315 poklop litinový (pro třídu zatížení) s rámem na betonový konus (B125)</t>
  </si>
  <si>
    <t>1264503950</t>
  </si>
  <si>
    <t>https://podminky.urs.cz/item/CS_URS_2024_01/894812162</t>
  </si>
  <si>
    <t>1992152754</t>
  </si>
  <si>
    <t>-248015398</t>
  </si>
  <si>
    <t>"DŠ4"1</t>
  </si>
  <si>
    <t>"DŠ11"1</t>
  </si>
  <si>
    <t>"DŠ17"1</t>
  </si>
  <si>
    <t>"DŠ19"1</t>
  </si>
  <si>
    <t>"DŠ25"1</t>
  </si>
  <si>
    <t>"R10"1</t>
  </si>
  <si>
    <t>2107890605</t>
  </si>
  <si>
    <t>"DŠ1"1</t>
  </si>
  <si>
    <t>"DŠ2"1</t>
  </si>
  <si>
    <t>"DŠ5"1</t>
  </si>
  <si>
    <t>"DŠ7"1</t>
  </si>
  <si>
    <t>"DŠ8"1</t>
  </si>
  <si>
    <t>"DŠ10"1</t>
  </si>
  <si>
    <t>"DŠ14"1</t>
  </si>
  <si>
    <t>"DŠ23"1</t>
  </si>
  <si>
    <t>"DŠ24"1</t>
  </si>
  <si>
    <t>-626641681</t>
  </si>
  <si>
    <t>699207004</t>
  </si>
  <si>
    <t>894812233</t>
  </si>
  <si>
    <t>Revizní a čistící šachta z polypropylenu PP pro hladké trouby DN 425 roura šachtová korugovaná bez hrdla, světlé hloubky 3000 mm</t>
  </si>
  <si>
    <t>-2052661386</t>
  </si>
  <si>
    <t>https://podminky.urs.cz/item/CS_URS_2024_01/894812233</t>
  </si>
  <si>
    <t>-1681202706</t>
  </si>
  <si>
    <t>-1605695669</t>
  </si>
  <si>
    <t>1851307426</t>
  </si>
  <si>
    <t>894812262</t>
  </si>
  <si>
    <t>Revizní a čistící šachta z polypropylenu PP pro hladké trouby DN 425 poklop litinový (pro třídu zatížení) plný do teleskopické trubky (D400)</t>
  </si>
  <si>
    <t>1918279791</t>
  </si>
  <si>
    <t>https://podminky.urs.cz/item/CS_URS_2024_01/894812262</t>
  </si>
  <si>
    <t>894812269.R01</t>
  </si>
  <si>
    <t>Revizní a čistící šachta z polypropylenu PP pro hladké trouby DN 425 poklop litinový (pro třídu zatížení) plný do teleskopické trubky (B125)</t>
  </si>
  <si>
    <t>-652511624</t>
  </si>
  <si>
    <t>894812315</t>
  </si>
  <si>
    <t>Revizní a čistící šachta z polypropylenu PP pro hladké trouby DN 600 šachtové dno (DN šachty / DN trubního vedení) DN 600/200 průtočné</t>
  </si>
  <si>
    <t>-1099379033</t>
  </si>
  <si>
    <t>https://podminky.urs.cz/item/CS_URS_2024_01/894812315</t>
  </si>
  <si>
    <t>"DŠ12"1</t>
  </si>
  <si>
    <t>"DŠ13"1</t>
  </si>
  <si>
    <t>"DŠ30"1</t>
  </si>
  <si>
    <t>894812317</t>
  </si>
  <si>
    <t>Revizní a čistící šachta z polypropylenu PP pro hladké trouby DN 600 šachtové dno (DN šachty / DN trubního vedení) DN 600/200 s přítokem tvaru T</t>
  </si>
  <si>
    <t>-1270249769</t>
  </si>
  <si>
    <t>https://podminky.urs.cz/item/CS_URS_2024_01/894812317</t>
  </si>
  <si>
    <t>"R6"1</t>
  </si>
  <si>
    <t>894812319</t>
  </si>
  <si>
    <t>Revizní a čistící šachta z polypropylenu PP pro hladké trouby DN 600 šachtové dno (DN šachty / DN trubního vedení) DN 600/200 koncové</t>
  </si>
  <si>
    <t>-2137146248</t>
  </si>
  <si>
    <t>https://podminky.urs.cz/item/CS_URS_2024_01/894812319</t>
  </si>
  <si>
    <t>"DŠ3"1</t>
  </si>
  <si>
    <t>"DŠ15"1</t>
  </si>
  <si>
    <t>"DŠ29"1</t>
  </si>
  <si>
    <t>894812332</t>
  </si>
  <si>
    <t>Revizní a čistící šachta z polypropylenu PP pro hladké trouby DN 600 roura šachtová korugovaná, světlé hloubky 2 000 mm</t>
  </si>
  <si>
    <t>-1437805158</t>
  </si>
  <si>
    <t>https://podminky.urs.cz/item/CS_URS_2024_01/894812332</t>
  </si>
  <si>
    <t>894812333</t>
  </si>
  <si>
    <t>Revizní a čistící šachta z polypropylenu PP pro hladké trouby DN 600 roura šachtová korugovaná, světlé hloubky 3 000 mm</t>
  </si>
  <si>
    <t>595825422</t>
  </si>
  <si>
    <t>https://podminky.urs.cz/item/CS_URS_2024_01/894812333</t>
  </si>
  <si>
    <t>894812335</t>
  </si>
  <si>
    <t>Revizní a čistící šachta z polypropylenu PP pro hladké trouby DN 600 roura šachtová korugovaná, světlé hloubky 6 000 mm</t>
  </si>
  <si>
    <t>-654949560</t>
  </si>
  <si>
    <t>https://podminky.urs.cz/item/CS_URS_2024_01/894812335</t>
  </si>
  <si>
    <t>894812339</t>
  </si>
  <si>
    <t>Revizní a čistící šachta z polypropylenu PP pro hladké trouby DN 600 Příplatek k cenám 2331 - 2334 za uříznutí šachtové roury</t>
  </si>
  <si>
    <t>1996709121</t>
  </si>
  <si>
    <t>https://podminky.urs.cz/item/CS_URS_2024_01/894812339</t>
  </si>
  <si>
    <t>894812352</t>
  </si>
  <si>
    <t>Revizní a čistící šachta z polypropylenu PP pro hladké trouby DN 600 poklop (mříž) litinový pro třídu zatížení A15 s teleskopickým adaptérem</t>
  </si>
  <si>
    <t>-87076718</t>
  </si>
  <si>
    <t>https://podminky.urs.cz/item/CS_URS_2024_01/894812352</t>
  </si>
  <si>
    <t>894812357</t>
  </si>
  <si>
    <t>Revizní a čistící šachta z polypropylenu PP pro hladké trouby DN 600 poklop (mříž) litinový pro třídu zatížení B125 s teleskopickým adaptérem</t>
  </si>
  <si>
    <t>-1429913114</t>
  </si>
  <si>
    <t>https://podminky.urs.cz/item/CS_URS_2024_01/894812357</t>
  </si>
  <si>
    <t>899721112</t>
  </si>
  <si>
    <t>Signalizační vodič na potrubí DN nad 150 mm</t>
  </si>
  <si>
    <t>229931236</t>
  </si>
  <si>
    <t>https://podminky.urs.cz/item/CS_URS_2024_01/899721112</t>
  </si>
  <si>
    <t>899722113</t>
  </si>
  <si>
    <t>Krytí potrubí z plastů výstražnou fólií z PVC šířky přes 25 do 34 cm</t>
  </si>
  <si>
    <t>1565500389</t>
  </si>
  <si>
    <t>https://podminky.urs.cz/item/CS_URS_2024_01/899722113</t>
  </si>
  <si>
    <t>346489556</t>
  </si>
  <si>
    <t>"pouze u perforovaného potrubí"(149,350+16,530)*4</t>
  </si>
  <si>
    <t>663,52*1,3 'Přepočtené koeficientem množství</t>
  </si>
  <si>
    <t>961044111</t>
  </si>
  <si>
    <t>Bourání základů z betonu prostého</t>
  </si>
  <si>
    <t>-1026630524</t>
  </si>
  <si>
    <t>https://podminky.urs.cz/item/CS_URS_2024_01/961044111</t>
  </si>
  <si>
    <t>-321830825</t>
  </si>
  <si>
    <t>1659489562</t>
  </si>
  <si>
    <t>1569332660</t>
  </si>
  <si>
    <t>-193512064</t>
  </si>
  <si>
    <t>20,287*10 'Přepočtené koeficientem množství</t>
  </si>
  <si>
    <t>-1789157708</t>
  </si>
  <si>
    <t>997221861</t>
  </si>
  <si>
    <t>Poplatek za uložení stavebního odpadu na recyklační skládce (skládkovné) z prostého betonu zatříděného do Katalogu odpadů pod kódem 17 01 01</t>
  </si>
  <si>
    <t>-1837814812</t>
  </si>
  <si>
    <t>https://podminky.urs.cz/item/CS_URS_2024_01/997221861</t>
  </si>
  <si>
    <t>1893027927</t>
  </si>
  <si>
    <t>711113125</t>
  </si>
  <si>
    <t>Izolace proti zemní vlhkosti natěradly a tmely za studena na ploše svislé S těsnicí hmotou dvousložkovou na bázi polymery modifikované živice</t>
  </si>
  <si>
    <t>-1935637121</t>
  </si>
  <si>
    <t>https://podminky.urs.cz/item/CS_URS_2024_01/711113125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</si>
  <si>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</si>
  <si>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</si>
  <si>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-984350166</t>
  </si>
  <si>
    <t>https://podminky.urs.cz/item/CS_URS_2024_01/711161122</t>
  </si>
  <si>
    <t>"Rozsah provedení svislé drenáže nepodsklepené části budovy"35</t>
  </si>
  <si>
    <t>195*1,3 'Přepočtené koeficientem množství</t>
  </si>
  <si>
    <t>-1952820271</t>
  </si>
  <si>
    <t>"Rozsah provedení svislé drenáže nepodsklepené části budovy"84</t>
  </si>
  <si>
    <t>713</t>
  </si>
  <si>
    <t>Izolace tepelné</t>
  </si>
  <si>
    <t>713131241</t>
  </si>
  <si>
    <t>Montáž tepelné izolace stěn rohožemi, pásy, deskami, dílci, bloky (izolační materiál ve specifikaci) lepením celoplošně s mechanickým kotvením, tloušťky izolace do 100 mm</t>
  </si>
  <si>
    <t>-1295938556</t>
  </si>
  <si>
    <t>https://podminky.urs.cz/item/CS_URS_2024_01/713131241</t>
  </si>
  <si>
    <t>28376422</t>
  </si>
  <si>
    <t>deska XPS hrana polodrážková a hladký povrch 300kPA λ=0,035 tl 100mm</t>
  </si>
  <si>
    <t>-1824643666</t>
  </si>
  <si>
    <t>160*1,1 'Přepočtené koeficientem množství</t>
  </si>
  <si>
    <t>751</t>
  </si>
  <si>
    <t>Vzduchotechnika</t>
  </si>
  <si>
    <t>751721199.R01</t>
  </si>
  <si>
    <t>Montáž klimatizační jednotky venkovní</t>
  </si>
  <si>
    <t>99978097</t>
  </si>
  <si>
    <t>751721822.D01</t>
  </si>
  <si>
    <t>Demontáž klimatizační jednotky venkovní</t>
  </si>
  <si>
    <t>34497602</t>
  </si>
  <si>
    <t>998751311</t>
  </si>
  <si>
    <t>Přesun hmot pro vzduchotechniku stanovený procentní sazbou (%) z ceny vodorovná dopravní vzdálenost do 50 m ruční (bez užití mechanizace) v objektech výšky do 12 m</t>
  </si>
  <si>
    <t>-937225470</t>
  </si>
  <si>
    <t>https://podminky.urs.cz/item/CS_URS_2024_01/998751311</t>
  </si>
  <si>
    <t>998751319</t>
  </si>
  <si>
    <t>Přesun hmot pro vzduchotechniku stanovený procentní sazbou (%) z ceny vodorovná dopravní vzdálenost do 50 m Příplatek k cenám za ruční zvětšený přesun přes vymezenou vodorovnou dopravní vzdálenost za každých dalších započatých 50 m</t>
  </si>
  <si>
    <t>-1309066597</t>
  </si>
  <si>
    <t>https://podminky.urs.cz/item/CS_URS_2024_01/998751319</t>
  </si>
  <si>
    <t>761</t>
  </si>
  <si>
    <t>Konstrukce prosvětlovací</t>
  </si>
  <si>
    <t>761661081</t>
  </si>
  <si>
    <t>Osazení sklepních světlíků (anglických dvorků) včetně osazení roštu, osazení odvodňovacího prvku a osazení pojistky (proti vloupání ) hloubky přes 1,0 m, šířky přes 1,5 m</t>
  </si>
  <si>
    <t>1406102468</t>
  </si>
  <si>
    <t>https://podminky.urs.cz/item/CS_URS_2024_01/761661081</t>
  </si>
  <si>
    <t>56245258</t>
  </si>
  <si>
    <t>světlík sklepní (anglický dvorek) včetně odvodňovacího prvku recyklovaný polymer rošt z děrovaného plechu 2000x1500x700mm</t>
  </si>
  <si>
    <t>841233175</t>
  </si>
  <si>
    <t>761661805</t>
  </si>
  <si>
    <t>Demontáž sklepních světlíků (anglických dvorků) hloubky přes 1,00 m</t>
  </si>
  <si>
    <t>586553359</t>
  </si>
  <si>
    <t>https://podminky.urs.cz/item/CS_URS_2024_01/761661805</t>
  </si>
  <si>
    <t>762</t>
  </si>
  <si>
    <t>Konstrukce tesařské</t>
  </si>
  <si>
    <t>762431013</t>
  </si>
  <si>
    <t>Obložení stěn z dřevoštěpkových desek OSB přibíjených na sraz, tloušťky desky 15 mm</t>
  </si>
  <si>
    <t>-686636080</t>
  </si>
  <si>
    <t>https://podminky.urs.cz/item/CS_URS_2024_01/762431013</t>
  </si>
  <si>
    <t>Ochrana nopové folie</t>
  </si>
  <si>
    <t>767211399.D01</t>
  </si>
  <si>
    <t>Demontáž venkovního kovového schodiště rovného kotveného</t>
  </si>
  <si>
    <t>-427309849</t>
  </si>
  <si>
    <t>767211399.R01</t>
  </si>
  <si>
    <t>Montáž venkovního kovového schodiště rovného kotveného</t>
  </si>
  <si>
    <t>-1770798344</t>
  </si>
  <si>
    <t>998767311</t>
  </si>
  <si>
    <t>Přesun hmot pro zámečnické konstrukce stanovený procentní sazbou (%) z ceny vodorovná dopravní vzdálenost do 50 m ruční (bez užití mechanizace) v objektech výšky do 6 m</t>
  </si>
  <si>
    <t>-16221940</t>
  </si>
  <si>
    <t>https://podminky.urs.cz/item/CS_URS_2024_01/998767311</t>
  </si>
  <si>
    <t>998767319</t>
  </si>
  <si>
    <t>Přesun hmot pro zámečnické konstrukce stanovený procentní sazbou (%) z ceny vodorovná dopravní vzdálenost do 50 m Příplatek k cenám za ruční zvětšený přesun přes vymezenou vodorovnou dopravní vzdálenost za každých dalších započatých 50 m</t>
  </si>
  <si>
    <t>1183699805</t>
  </si>
  <si>
    <t>https://podminky.urs.cz/item/CS_URS_2024_01/998767319</t>
  </si>
  <si>
    <t>21-M</t>
  </si>
  <si>
    <t>Elektromontáže</t>
  </si>
  <si>
    <t>2102040029.R01</t>
  </si>
  <si>
    <t>Montáž stožárů osvětlení parkových ocelových (včetně patic, výzbroje, výložníků, světel, přesunu hmot)</t>
  </si>
  <si>
    <t>-959852209</t>
  </si>
  <si>
    <t>218204002</t>
  </si>
  <si>
    <t>Demontáž stožárů osvětlení parkových ocelových</t>
  </si>
  <si>
    <t>-2080071737</t>
  </si>
  <si>
    <t>https://podminky.urs.cz/item/CS_URS_2024_01/218204002</t>
  </si>
  <si>
    <t>218204125</t>
  </si>
  <si>
    <t>Demontáž patic stožárů osvětlení litinových</t>
  </si>
  <si>
    <t>-459802969</t>
  </si>
  <si>
    <t>https://podminky.urs.cz/item/CS_URS_2024_01/218204125</t>
  </si>
  <si>
    <t>218204201</t>
  </si>
  <si>
    <t>Demontáž elektrovýzbroje stožárů osvětlení 1 okruh</t>
  </si>
  <si>
    <t>897713480</t>
  </si>
  <si>
    <t>https://podminky.urs.cz/item/CS_URS_2024_01/218204201</t>
  </si>
  <si>
    <t>SO 05 - Oprava stávající kanalizace</t>
  </si>
  <si>
    <t>(0,5+24,9+0,5)*1,2*2,0</t>
  </si>
  <si>
    <t>62,16*0,5 'Přepočtené koeficientem množství</t>
  </si>
  <si>
    <t>(0,5+24,9+0,5)*2*2,0</t>
  </si>
  <si>
    <t>62,16*1,9 'Přepočtené koeficientem množství</t>
  </si>
  <si>
    <t>62,160</t>
  </si>
  <si>
    <t>-24,9*1,2*(0,1+0,2+0,3)</t>
  </si>
  <si>
    <t>58344171</t>
  </si>
  <si>
    <t>štěrkodrť frakce 0/32</t>
  </si>
  <si>
    <t>44,232*1,9 'Přepočtené koeficientem množství</t>
  </si>
  <si>
    <t>24,9*1,2*(0,1+0,2+0,3)</t>
  </si>
  <si>
    <t>58337310</t>
  </si>
  <si>
    <t>štěrkopísek frakce 0/4</t>
  </si>
  <si>
    <t>17,928*1,9 'Přepočtené koeficientem množství</t>
  </si>
  <si>
    <t>24,9*1,2*0,1</t>
  </si>
  <si>
    <t>564770001.A</t>
  </si>
  <si>
    <t>Podklad z kameniva hrubého drceného ŠD A vel. 0-63 mm plochy do 100 m2 tl 250 mm</t>
  </si>
  <si>
    <t>1959030680</t>
  </si>
  <si>
    <t>"v asfaltové ploše"24,9*1,2</t>
  </si>
  <si>
    <t>831352199.R01</t>
  </si>
  <si>
    <t>Příplatek k montáži potrubí za napojení trub DN 200</t>
  </si>
  <si>
    <t>-1281506816</t>
  </si>
  <si>
    <t>871353121</t>
  </si>
  <si>
    <t>Montáž kanalizačního potrubí z tvrdého PVC-U hladkého plnostěnného tuhost SN 8 DN 200</t>
  </si>
  <si>
    <t>927275177</t>
  </si>
  <si>
    <t>https://podminky.urs.cz/item/CS_URS_2024_01/871353121</t>
  </si>
  <si>
    <t>28611167</t>
  </si>
  <si>
    <t>trubka kanalizační PVC-U plnostěnná jednovrstvá DN 200x1000mm SN8</t>
  </si>
  <si>
    <t>23310914</t>
  </si>
  <si>
    <t>24,9*1,1 'Přepočtené koeficientem množství</t>
  </si>
  <si>
    <t>871365811</t>
  </si>
  <si>
    <t>Bourání stávajícího potrubí z PVC nebo polypropylenu PP v otevřeném výkopu DN přes 150 do 250</t>
  </si>
  <si>
    <t>-1846922478</t>
  </si>
  <si>
    <t>https://podminky.urs.cz/item/CS_URS_2024_01/871365811</t>
  </si>
  <si>
    <t>-1901210112</t>
  </si>
  <si>
    <t>877350330</t>
  </si>
  <si>
    <t>Montáž tvarovek na kanalizačním plastovém potrubí z PP nebo PVC-U hladkého plnostěnného spojek nebo redukcí DN 200</t>
  </si>
  <si>
    <t>578033131</t>
  </si>
  <si>
    <t>https://podminky.urs.cz/item/CS_URS_2024_01/877350330</t>
  </si>
  <si>
    <t>28617236</t>
  </si>
  <si>
    <t>spojka přesuvná kanalizační PP třívrstvá DN 200</t>
  </si>
  <si>
    <t>-1717317767</t>
  </si>
  <si>
    <t>2100942064</t>
  </si>
  <si>
    <t>1863345105</t>
  </si>
  <si>
    <t>-1093517888</t>
  </si>
  <si>
    <t>-2096645887</t>
  </si>
  <si>
    <t>-979650920</t>
  </si>
  <si>
    <t>-496582360</t>
  </si>
  <si>
    <t>0,374*10 'Přepočtené koeficientem množství</t>
  </si>
  <si>
    <t>1978856943</t>
  </si>
  <si>
    <t>-1249563260</t>
  </si>
  <si>
    <t>VRN - Vedlejší rozpočtové náklady</t>
  </si>
  <si>
    <t>OST - Ostatní</t>
  </si>
  <si>
    <t xml:space="preserve">    1.1.1 - Zřízení,údržba a odstranění prostor dodavatele</t>
  </si>
  <si>
    <t xml:space="preserve">    1.1.2 - Napojení zařízení staveniště na media</t>
  </si>
  <si>
    <t xml:space="preserve">    1.1.3 - Vytýčení stávajících inž.sítí</t>
  </si>
  <si>
    <t xml:space="preserve">    1.1.4 - Zabezpečení podm. dle Plánu bezpečnosti práce</t>
  </si>
  <si>
    <t xml:space="preserve">    1.1.5 - Zajištění přístupu na staveniště a skládek</t>
  </si>
  <si>
    <t xml:space="preserve">    1.1.6 - Zajištění obslužnosti komunikací a dočasné dopravní značení</t>
  </si>
  <si>
    <t xml:space="preserve">    1.2.1 - Geometrické zaměření skutečného stavu</t>
  </si>
  <si>
    <t xml:space="preserve">    1.2.2 - Dokumentace skutečného provedení stavby</t>
  </si>
  <si>
    <t xml:space="preserve">    1.2.3 - Kompletační činnost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</si>
  <si>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</si>
  <si>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</si>
  <si>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</si>
  <si>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OST</t>
  </si>
  <si>
    <t>Ostatní</t>
  </si>
  <si>
    <t>1.1.1</t>
  </si>
  <si>
    <t>Zřízení,údržba a odstranění prostor dodavatele</t>
  </si>
  <si>
    <t>001</t>
  </si>
  <si>
    <t>ZS zhotovitele - sociální objekty</t>
  </si>
  <si>
    <t>-1241628788</t>
  </si>
  <si>
    <t>Poznámka k položce:
Převlékárny, sociální objekty, Kancelář pro stavbyvedoucího a mistra, Mobilní WC na stavbě-pronájem apod.</t>
  </si>
  <si>
    <t>002</t>
  </si>
  <si>
    <t>ZS zhotovitele - provozní objekty ZS</t>
  </si>
  <si>
    <t>1308141062</t>
  </si>
  <si>
    <t>Poznámka k položce:
Volné sklady, Skládky materiálu ( kámen, štěrk a PE trubky), Mezideponie zeminy apod.</t>
  </si>
  <si>
    <t>003</t>
  </si>
  <si>
    <t>Pronájem veřejných ploch pro zařízení staveniště</t>
  </si>
  <si>
    <t>2126954454</t>
  </si>
  <si>
    <t>Poznámka k položce:
Poplatky majiteli veřejných pozemků za dočasný pronájem ploch pro zařízení staveniště.</t>
  </si>
  <si>
    <t>003.3</t>
  </si>
  <si>
    <t>Skládky materiálu a mezideponie zeminy</t>
  </si>
  <si>
    <t>-8670009</t>
  </si>
  <si>
    <t>Poznámka k položce:
Zhotovitel zajistí prostory pro skladování materiálu a pro mezideponie zeminy.</t>
  </si>
  <si>
    <t>1.1.2</t>
  </si>
  <si>
    <t>Napojení zařízení staveniště na media</t>
  </si>
  <si>
    <t>004</t>
  </si>
  <si>
    <t>Elektrická energie</t>
  </si>
  <si>
    <t>67682850</t>
  </si>
  <si>
    <t>Poznámka k položce:
Napojení na stávající rozvody nn v bezprostředním okolí staveniště.</t>
  </si>
  <si>
    <t>1.1.3</t>
  </si>
  <si>
    <t>Vytýčení stávajících inž.sítí</t>
  </si>
  <si>
    <t>005</t>
  </si>
  <si>
    <t>Náklady na vytyčení všech inženýrských sítí na staveništi u jednotlivých správců a majitelů , před zahájením stavebních prací</t>
  </si>
  <si>
    <t>830868003</t>
  </si>
  <si>
    <t xml:space="preserve">Poznámka k položce:
Zhotovitel  zajistí aktualizaci vyjádření majitelů všech stávajících inženýrských sítí a následně zajistí vytyčení všech stávajících inženýrských sítí na staveništi u jednotlivých správců a majitelů, vč. kopaných sond, vč. zpětného předání dotčené IS a případného geodetického zaměření (oprávněným geodetem), pokud nebude uložena v původní trase.
</t>
  </si>
  <si>
    <t>017</t>
  </si>
  <si>
    <t>Vytýčení stavby před zahajením stavebních prací</t>
  </si>
  <si>
    <t>1652917857</t>
  </si>
  <si>
    <t>Poznámka k položce:
Náklady na vytýčení stavby kanalizace před zahájením stavebních prací.</t>
  </si>
  <si>
    <t>1.1.4</t>
  </si>
  <si>
    <t>Zabezpečení podm. dle Plánu bezpečnosti práce</t>
  </si>
  <si>
    <t>006</t>
  </si>
  <si>
    <t>Provozní přechody pro pěší a přejezdy</t>
  </si>
  <si>
    <t>-329420841</t>
  </si>
  <si>
    <t>Poznámka k položce:
Zřízení, instalace a následná likvidace provizorních přechodů pro pěší a dočasných přejezdů pro vozidla.</t>
  </si>
  <si>
    <t>007</t>
  </si>
  <si>
    <t>Provizorní ohrazení a osvětlení výkopu</t>
  </si>
  <si>
    <t>345178248</t>
  </si>
  <si>
    <t>Poznámka k položce:
Zřízení, instalace, ukotvení provizorních ohrazení a osvětlení výkopu, včetně následné likvidace.
Náklady na ochranu staveniště před vstupem nepovolených osob, vč. příslušného značení, náklady na osvětlení staveniště.</t>
  </si>
  <si>
    <t>008</t>
  </si>
  <si>
    <t>Bezpečnost práce</t>
  </si>
  <si>
    <t>-2006698075</t>
  </si>
  <si>
    <t>Poznámka k položce:
Zajištění bezpečnosti práce na staveništi včetně provádění  průběžných kontrol v rámci systému BOZP.</t>
  </si>
  <si>
    <t>1.1.5</t>
  </si>
  <si>
    <t>Zajištění přístupu na staveniště a skládek</t>
  </si>
  <si>
    <t>009</t>
  </si>
  <si>
    <t>Zajištění přístupu na staveniště a skládky vč. poplatků</t>
  </si>
  <si>
    <t>1843722423</t>
  </si>
  <si>
    <t>Poznámka k položce:
Zhotovitel  zajistí prostory pro skladování materiálu a pro mezideponie zeminy  včetně poplatků za pronájmy ploch mimo poplatky zahrnuté v bodě 1.1.1.</t>
  </si>
  <si>
    <t>1.1.6</t>
  </si>
  <si>
    <t>Zajištění obslužnosti komunikací a dočasné dopravní značení</t>
  </si>
  <si>
    <t>010</t>
  </si>
  <si>
    <t>Čistění komunikací</t>
  </si>
  <si>
    <t>-388064810</t>
  </si>
  <si>
    <t>Poznámka k položce:
Zajištění čištění komunikací po celou dobu realizace stavby.
Průběžné čištění komunikací, čištění vozidel při výjezdu  ze staveniště, vč. kropení pro udržování bezprašného staveniště.</t>
  </si>
  <si>
    <t>011</t>
  </si>
  <si>
    <t>Náklady na zajištění bezpečnosti silničního provozu</t>
  </si>
  <si>
    <t>-1938067941</t>
  </si>
  <si>
    <t>Poznámka k položce:
Náklady na zajištění bezpečnosti silničního provozu.</t>
  </si>
  <si>
    <t>012</t>
  </si>
  <si>
    <t>Dočasné dopravní značení</t>
  </si>
  <si>
    <t>-1939381665</t>
  </si>
  <si>
    <t>Poznámka k položce:
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</si>
  <si>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1.2.1</t>
  </si>
  <si>
    <t>Geometrické zaměření skutečného stavu</t>
  </si>
  <si>
    <t>101</t>
  </si>
  <si>
    <t>Geodetické zaměření skutečného provedení stavby</t>
  </si>
  <si>
    <t>-163051555</t>
  </si>
  <si>
    <t>Poznámka k položce:
Geodetické zaměření skutečného provedení stavby včetně zákresu tras a objektů - předmětem je zaměření veškerých nadzemních i podzemních objektů, veškerých potrubních vedení a veškerých elektro rozvodů. Dokumentace geodetického zaměření skutečného stavu bude ověřena odpovědným geodetem.</t>
  </si>
  <si>
    <t>Zákres skutečného provedení díla</t>
  </si>
  <si>
    <t>-686179616</t>
  </si>
  <si>
    <t>Poznámka k položce:
Vypracování zákresu skutečného provedení kompletní stavby do katastrální mapy.</t>
  </si>
  <si>
    <t>Vyhotovení geometrického plánu pro vklad věcných břemen do katastru nemovitostí</t>
  </si>
  <si>
    <t>623970516</t>
  </si>
  <si>
    <t>Poznámka k položce:
Vypracování geometrického plánu skutečného provedení stavby do katastrální mapy pro vklad věcných břemen do katastru nemovitostí  dle požadavků a zásad platné státní legislativy a dle požadavků Katastrálního úřadu</t>
  </si>
  <si>
    <t>1.2.2</t>
  </si>
  <si>
    <t>Dokumentace skutečného provedení stavby</t>
  </si>
  <si>
    <t>-878818337</t>
  </si>
  <si>
    <t>Poznámka k položce:
Vypracování projektové dokumentace  s vyznačením všech změn oproti stavebnímu povolení v rozsahu pro podání žádosti o změnu stavby před dokončením.</t>
  </si>
  <si>
    <t>1.2.3</t>
  </si>
  <si>
    <t>Kompletační činnost</t>
  </si>
  <si>
    <t>107</t>
  </si>
  <si>
    <t>Kompletační činnost zhotovitele stavby a příprava k odevzdání stavby zadavateli</t>
  </si>
  <si>
    <t>1294635563</t>
  </si>
  <si>
    <t>Poznámka k položce:
Zajištění a shromáždění všech dokladů potřebných k zahájení stavby, k vlastní realizaci stavby a k ukončení stavby včetně přípravy a shromáždění dokladů ke kolaudaci stavby a k předání stavby zadavateli.</t>
  </si>
  <si>
    <t>VRN1</t>
  </si>
  <si>
    <t>Průzkumné, geodetické a projektové práce</t>
  </si>
  <si>
    <t>012002000.1</t>
  </si>
  <si>
    <t>Zajištění odpovědného geodeta průběžně po dobu realizace stavby</t>
  </si>
  <si>
    <t>1024</t>
  </si>
  <si>
    <t>-296782827</t>
  </si>
  <si>
    <t>Poznámka k položce:
Zajištění odpovědného geodeta průběžně po dobu realizace stavby - vytýčení stavby (polohy, nivelety apod.), kontrolní měření.</t>
  </si>
  <si>
    <t>012002000.2</t>
  </si>
  <si>
    <t>Zajištění odpovědného hydrogeologa po dobu realizace stavby</t>
  </si>
  <si>
    <t>194282690</t>
  </si>
  <si>
    <t>Poznámka k položce:
Zajištěníodpovědného hydrogeologa po dobu realizace stavby. V případě zastižení podzemní vody, zvýšených přítoků z drenáží nebo povrchu hydrogeolog navrhuje a vyhodnocuje průběh snižování hladiny podzemní vody, čerpání povrchové a drenážní vody z výkopu a rovněž zpracovává návrhy, v případě potřeby, na konkrétní operativní opatření. Účast na staveništi v rozsahu min.1 hod týdně po celou dobu realizace stavby, ale pouze v případě potřeby - výskytu vody ve výkopu.</t>
  </si>
  <si>
    <t>012002000.3</t>
  </si>
  <si>
    <t>Zajištění odpovědného geotechnika po dobu realizace stavby</t>
  </si>
  <si>
    <t>1857104100</t>
  </si>
  <si>
    <t>Poznámka k položce:
Zajištění odpovědného geotechnika po dobu realizace stavby za účelem vyhodnocení aktuálního stavu stability a návrhu případných opatření. Dle potřeby se budou operativně zpracovávat návrhy opatření. Účast na staveništi činí min. 2 hod týdně po celou dobu realizace stavby.</t>
  </si>
  <si>
    <t>012002000.4</t>
  </si>
  <si>
    <t>Zajištění odpovědného statika po dobu realizace stavby</t>
  </si>
  <si>
    <t>1091723330</t>
  </si>
  <si>
    <t>Poznámka k položce:
Zajištění odpovědného statika po dobu realizace stavby za účelem vyhodnocení aktuálního stavu a návrh případných opatření. Dle potřeby se budou operativně zpracovávat návrhy opatření. Účast na staveništi činí min. 1 hod týdně po celou dobu realizace stavby.</t>
  </si>
  <si>
    <t>012002000.5</t>
  </si>
  <si>
    <t>Dočasné zajištění IS ve výkopu</t>
  </si>
  <si>
    <t>-1044668079</t>
  </si>
  <si>
    <t>Poznámka k položce:
Zajištění ochrany.
Zajištění stávajících nebo nových kabelů v potrubí ve výkopu, proti jejich poškození nebo odcizení.</t>
  </si>
  <si>
    <t>013294000.1</t>
  </si>
  <si>
    <t>Fotodokumentace stavby</t>
  </si>
  <si>
    <t>-816028602</t>
  </si>
  <si>
    <t>VRN3</t>
  </si>
  <si>
    <t>032803000.1</t>
  </si>
  <si>
    <t>Čerpání vody + pohotovost čerpací soupravy (pro odčerpávání vody po deštích apod.)</t>
  </si>
  <si>
    <t>-335215194</t>
  </si>
  <si>
    <t>034103000</t>
  </si>
  <si>
    <t>Oplocení staveniště</t>
  </si>
  <si>
    <t>-1359610696</t>
  </si>
  <si>
    <t>Poznámka k položce:
Montáž, pronájem po celou dobu výstavby, demontáž.</t>
  </si>
  <si>
    <t>034503000</t>
  </si>
  <si>
    <t>Informační tabule na staveništi</t>
  </si>
  <si>
    <t>2016536736</t>
  </si>
  <si>
    <t>VRN4</t>
  </si>
  <si>
    <t>Inženýrská činnost</t>
  </si>
  <si>
    <t>041203000.1</t>
  </si>
  <si>
    <t>Provozní řád pro trvalý provoz</t>
  </si>
  <si>
    <t>-500979465</t>
  </si>
  <si>
    <t>041403000.1</t>
  </si>
  <si>
    <t>Součinnost zhotovitele s koordinátorem BOZP</t>
  </si>
  <si>
    <t>-567678379</t>
  </si>
  <si>
    <t>042503000.1</t>
  </si>
  <si>
    <t>Havarijní plán stavby</t>
  </si>
  <si>
    <t>284375411</t>
  </si>
  <si>
    <t>Poznámka k položce:
Náklady na zpracování, projednání a schválení havarijního plánu stavby.</t>
  </si>
  <si>
    <t>043154000</t>
  </si>
  <si>
    <t>Zkoušky hutnicí</t>
  </si>
  <si>
    <t>-80056593</t>
  </si>
  <si>
    <t>Poznámka k položce:
Kontrola zhutnění při provádění zásypu je navržena statickou zatěžovací deskou. Zkouška bude provedena vždy maximálně pro 2 vrstvy o maximální tloušťce 0,5 m. 
Celkem 45 zkoušek po vzdálenostech cca 15m.</t>
  </si>
  <si>
    <t>043154000.1</t>
  </si>
  <si>
    <t>Kopané sondy za účelem ověření polohy inženýrských sítí</t>
  </si>
  <si>
    <t>1694762415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</si>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</sst>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12221" TargetMode="External" /><Relationship Id="rId2" Type="http://schemas.openxmlformats.org/officeDocument/2006/relationships/hyperlink" Target="https://podminky.urs.cz/item/CS_URS_2024_01/151811132" TargetMode="External" /><Relationship Id="rId3" Type="http://schemas.openxmlformats.org/officeDocument/2006/relationships/hyperlink" Target="https://podminky.urs.cz/item/CS_URS_2024_01/151811232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7151111" TargetMode="External" /><Relationship Id="rId6" Type="http://schemas.openxmlformats.org/officeDocument/2006/relationships/hyperlink" Target="https://podminky.urs.cz/item/CS_URS_2024_01/167151121" TargetMode="External" /><Relationship Id="rId7" Type="http://schemas.openxmlformats.org/officeDocument/2006/relationships/hyperlink" Target="https://podminky.urs.cz/item/CS_URS_2024_01/171201201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174151101" TargetMode="External" /><Relationship Id="rId10" Type="http://schemas.openxmlformats.org/officeDocument/2006/relationships/hyperlink" Target="https://podminky.urs.cz/item/CS_URS_2024_01/175111101" TargetMode="External" /><Relationship Id="rId11" Type="http://schemas.openxmlformats.org/officeDocument/2006/relationships/hyperlink" Target="https://podminky.urs.cz/item/CS_URS_2024_01/451573111" TargetMode="External" /><Relationship Id="rId12" Type="http://schemas.openxmlformats.org/officeDocument/2006/relationships/hyperlink" Target="https://podminky.urs.cz/item/CS_URS_2024_01/871241211" TargetMode="External" /><Relationship Id="rId13" Type="http://schemas.openxmlformats.org/officeDocument/2006/relationships/hyperlink" Target="https://podminky.urs.cz/item/CS_URS_2024_01/871275811" TargetMode="External" /><Relationship Id="rId14" Type="http://schemas.openxmlformats.org/officeDocument/2006/relationships/hyperlink" Target="https://podminky.urs.cz/item/CS_URS_2024_01/871395819" TargetMode="External" /><Relationship Id="rId15" Type="http://schemas.openxmlformats.org/officeDocument/2006/relationships/hyperlink" Target="https://podminky.urs.cz/item/CS_URS_2024_01/877241101" TargetMode="External" /><Relationship Id="rId16" Type="http://schemas.openxmlformats.org/officeDocument/2006/relationships/hyperlink" Target="https://podminky.urs.cz/item/CS_URS_2024_01/899721111" TargetMode="External" /><Relationship Id="rId17" Type="http://schemas.openxmlformats.org/officeDocument/2006/relationships/hyperlink" Target="https://podminky.urs.cz/item/CS_URS_2024_01/899722114" TargetMode="External" /><Relationship Id="rId18" Type="http://schemas.openxmlformats.org/officeDocument/2006/relationships/hyperlink" Target="https://podminky.urs.cz/item/CS_URS_2024_01/953941211" TargetMode="External" /><Relationship Id="rId19" Type="http://schemas.openxmlformats.org/officeDocument/2006/relationships/hyperlink" Target="https://podminky.urs.cz/item/CS_URS_2024_01/976082131" TargetMode="External" /><Relationship Id="rId20" Type="http://schemas.openxmlformats.org/officeDocument/2006/relationships/hyperlink" Target="https://podminky.urs.cz/item/CS_URS_2024_01/997002511" TargetMode="External" /><Relationship Id="rId21" Type="http://schemas.openxmlformats.org/officeDocument/2006/relationships/hyperlink" Target="https://podminky.urs.cz/item/CS_URS_2024_01/997002519" TargetMode="External" /><Relationship Id="rId22" Type="http://schemas.openxmlformats.org/officeDocument/2006/relationships/hyperlink" Target="https://podminky.urs.cz/item/CS_URS_2024_01/997002611" TargetMode="External" /><Relationship Id="rId23" Type="http://schemas.openxmlformats.org/officeDocument/2006/relationships/hyperlink" Target="https://podminky.urs.cz/item/CS_URS_2024_01/997013871" TargetMode="External" /><Relationship Id="rId24" Type="http://schemas.openxmlformats.org/officeDocument/2006/relationships/hyperlink" Target="https://podminky.urs.cz/item/CS_URS_2024_01/998276101" TargetMode="External" /><Relationship Id="rId25" Type="http://schemas.openxmlformats.org/officeDocument/2006/relationships/hyperlink" Target="https://podminky.urs.cz/item/CS_URS_2024_01/722170807" TargetMode="External" /><Relationship Id="rId26" Type="http://schemas.openxmlformats.org/officeDocument/2006/relationships/hyperlink" Target="https://podminky.urs.cz/item/CS_URS_2024_01/722174025" TargetMode="External" /><Relationship Id="rId27" Type="http://schemas.openxmlformats.org/officeDocument/2006/relationships/hyperlink" Target="https://podminky.urs.cz/item/CS_URS_2024_01/722174026" TargetMode="External" /><Relationship Id="rId28" Type="http://schemas.openxmlformats.org/officeDocument/2006/relationships/hyperlink" Target="https://podminky.urs.cz/item/CS_URS_2024_01/732212815" TargetMode="External" /><Relationship Id="rId29" Type="http://schemas.openxmlformats.org/officeDocument/2006/relationships/hyperlink" Target="https://podminky.urs.cz/item/CS_URS_2024_01/732214813" TargetMode="External" /><Relationship Id="rId30" Type="http://schemas.openxmlformats.org/officeDocument/2006/relationships/hyperlink" Target="https://podminky.urs.cz/item/CS_URS_2024_01/732219315" TargetMode="External" /><Relationship Id="rId31" Type="http://schemas.openxmlformats.org/officeDocument/2006/relationships/hyperlink" Target="https://podminky.urs.cz/item/CS_URS_2024_01/733223305" TargetMode="External" /><Relationship Id="rId32" Type="http://schemas.openxmlformats.org/officeDocument/2006/relationships/hyperlink" Target="https://podminky.urs.cz/item/CS_URS_2024_01/733224206" TargetMode="External" /><Relationship Id="rId33" Type="http://schemas.openxmlformats.org/officeDocument/2006/relationships/hyperlink" Target="https://podminky.urs.cz/item/CS_URS_2024_01/733224226" TargetMode="External" /><Relationship Id="rId34" Type="http://schemas.openxmlformats.org/officeDocument/2006/relationships/hyperlink" Target="https://podminky.urs.cz/item/CS_URS_2024_01/733290801" TargetMode="External" /><Relationship Id="rId35" Type="http://schemas.openxmlformats.org/officeDocument/2006/relationships/hyperlink" Target="https://podminky.urs.cz/item/CS_URS_2024_01/733291101" TargetMode="External" /><Relationship Id="rId36" Type="http://schemas.openxmlformats.org/officeDocument/2006/relationships/hyperlink" Target="https://podminky.urs.cz/item/CS_URS_2024_01/733291906" TargetMode="External" /><Relationship Id="rId37" Type="http://schemas.openxmlformats.org/officeDocument/2006/relationships/hyperlink" Target="https://podminky.urs.cz/item/CS_URS_2024_01/733811232" TargetMode="External" /><Relationship Id="rId38" Type="http://schemas.openxmlformats.org/officeDocument/2006/relationships/hyperlink" Target="https://podminky.urs.cz/item/CS_URS_2024_01/580202002" TargetMode="External" /><Relationship Id="rId39" Type="http://schemas.openxmlformats.org/officeDocument/2006/relationships/hyperlink" Target="https://podminky.urs.cz/item/CS_URS_2024_01/580203002" TargetMode="External" /><Relationship Id="rId40" Type="http://schemas.openxmlformats.org/officeDocument/2006/relationships/hyperlink" Target="https://podminky.urs.cz/item/CS_URS_2024_01/HZS2221" TargetMode="External" /><Relationship Id="rId41" Type="http://schemas.openxmlformats.org/officeDocument/2006/relationships/hyperlink" Target="https://podminky.urs.cz/item/CS_URS_2024_01/HZS2222" TargetMode="External" /><Relationship Id="rId4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11" TargetMode="External" /><Relationship Id="rId2" Type="http://schemas.openxmlformats.org/officeDocument/2006/relationships/hyperlink" Target="https://podminky.urs.cz/item/CS_URS_2024_01/111251101" TargetMode="External" /><Relationship Id="rId3" Type="http://schemas.openxmlformats.org/officeDocument/2006/relationships/hyperlink" Target="https://podminky.urs.cz/item/CS_URS_2024_01/113106123" TargetMode="External" /><Relationship Id="rId4" Type="http://schemas.openxmlformats.org/officeDocument/2006/relationships/hyperlink" Target="https://podminky.urs.cz/item/CS_URS_2024_01/113106571" TargetMode="External" /><Relationship Id="rId5" Type="http://schemas.openxmlformats.org/officeDocument/2006/relationships/hyperlink" Target="https://podminky.urs.cz/item/CS_URS_2024_01/113107211" TargetMode="External" /><Relationship Id="rId6" Type="http://schemas.openxmlformats.org/officeDocument/2006/relationships/hyperlink" Target="https://podminky.urs.cz/item/CS_URS_2024_01/113201112" TargetMode="External" /><Relationship Id="rId7" Type="http://schemas.openxmlformats.org/officeDocument/2006/relationships/hyperlink" Target="https://podminky.urs.cz/item/CS_URS_2024_01/129001101" TargetMode="External" /><Relationship Id="rId8" Type="http://schemas.openxmlformats.org/officeDocument/2006/relationships/hyperlink" Target="https://podminky.urs.cz/item/CS_URS_2024_01/131251201" TargetMode="External" /><Relationship Id="rId9" Type="http://schemas.openxmlformats.org/officeDocument/2006/relationships/hyperlink" Target="https://podminky.urs.cz/item/CS_URS_2024_01/132254204" TargetMode="External" /><Relationship Id="rId10" Type="http://schemas.openxmlformats.org/officeDocument/2006/relationships/hyperlink" Target="https://podminky.urs.cz/item/CS_URS_2024_01/151811132" TargetMode="External" /><Relationship Id="rId11" Type="http://schemas.openxmlformats.org/officeDocument/2006/relationships/hyperlink" Target="https://podminky.urs.cz/item/CS_URS_2024_01/151811232" TargetMode="External" /><Relationship Id="rId12" Type="http://schemas.openxmlformats.org/officeDocument/2006/relationships/hyperlink" Target="https://podminky.urs.cz/item/CS_URS_2024_01/162301501" TargetMode="External" /><Relationship Id="rId13" Type="http://schemas.openxmlformats.org/officeDocument/2006/relationships/hyperlink" Target="https://podminky.urs.cz/item/CS_URS_2024_01/162301981" TargetMode="External" /><Relationship Id="rId14" Type="http://schemas.openxmlformats.org/officeDocument/2006/relationships/hyperlink" Target="https://podminky.urs.cz/item/CS_URS_2024_01/162751117" TargetMode="External" /><Relationship Id="rId15" Type="http://schemas.openxmlformats.org/officeDocument/2006/relationships/hyperlink" Target="https://podminky.urs.cz/item/CS_URS_2024_01/167151111" TargetMode="External" /><Relationship Id="rId16" Type="http://schemas.openxmlformats.org/officeDocument/2006/relationships/hyperlink" Target="https://podminky.urs.cz/item/CS_URS_2024_01/171201231" TargetMode="External" /><Relationship Id="rId17" Type="http://schemas.openxmlformats.org/officeDocument/2006/relationships/hyperlink" Target="https://podminky.urs.cz/item/CS_URS_2024_01/171251201" TargetMode="External" /><Relationship Id="rId18" Type="http://schemas.openxmlformats.org/officeDocument/2006/relationships/hyperlink" Target="https://podminky.urs.cz/item/CS_URS_2024_01/174111101" TargetMode="External" /><Relationship Id="rId19" Type="http://schemas.openxmlformats.org/officeDocument/2006/relationships/hyperlink" Target="https://podminky.urs.cz/item/CS_URS_2024_01/174151101" TargetMode="External" /><Relationship Id="rId20" Type="http://schemas.openxmlformats.org/officeDocument/2006/relationships/hyperlink" Target="https://podminky.urs.cz/item/CS_URS_2024_01/175111101" TargetMode="External" /><Relationship Id="rId21" Type="http://schemas.openxmlformats.org/officeDocument/2006/relationships/hyperlink" Target="https://podminky.urs.cz/item/CS_URS_2024_01/181451131" TargetMode="External" /><Relationship Id="rId22" Type="http://schemas.openxmlformats.org/officeDocument/2006/relationships/hyperlink" Target="https://podminky.urs.cz/item/CS_URS_2024_01/181951112" TargetMode="External" /><Relationship Id="rId23" Type="http://schemas.openxmlformats.org/officeDocument/2006/relationships/hyperlink" Target="https://podminky.urs.cz/item/CS_URS_2024_01/182303111" TargetMode="External" /><Relationship Id="rId24" Type="http://schemas.openxmlformats.org/officeDocument/2006/relationships/hyperlink" Target="https://podminky.urs.cz/item/CS_URS_2024_01/185803111" TargetMode="External" /><Relationship Id="rId25" Type="http://schemas.openxmlformats.org/officeDocument/2006/relationships/hyperlink" Target="https://podminky.urs.cz/item/CS_URS_2024_01/185803211" TargetMode="External" /><Relationship Id="rId26" Type="http://schemas.openxmlformats.org/officeDocument/2006/relationships/hyperlink" Target="https://podminky.urs.cz/item/CS_URS_2024_01/451457777" TargetMode="External" /><Relationship Id="rId27" Type="http://schemas.openxmlformats.org/officeDocument/2006/relationships/hyperlink" Target="https://podminky.urs.cz/item/CS_URS_2024_01/451572111" TargetMode="External" /><Relationship Id="rId28" Type="http://schemas.openxmlformats.org/officeDocument/2006/relationships/hyperlink" Target="https://podminky.urs.cz/item/CS_URS_2024_01/451573111" TargetMode="External" /><Relationship Id="rId29" Type="http://schemas.openxmlformats.org/officeDocument/2006/relationships/hyperlink" Target="https://podminky.urs.cz/item/CS_URS_2024_01/452311121" TargetMode="External" /><Relationship Id="rId30" Type="http://schemas.openxmlformats.org/officeDocument/2006/relationships/hyperlink" Target="https://podminky.urs.cz/item/CS_URS_2024_01/564861111" TargetMode="External" /><Relationship Id="rId31" Type="http://schemas.openxmlformats.org/officeDocument/2006/relationships/hyperlink" Target="https://podminky.urs.cz/item/CS_URS_2024_01/565165121" TargetMode="External" /><Relationship Id="rId32" Type="http://schemas.openxmlformats.org/officeDocument/2006/relationships/hyperlink" Target="https://podminky.urs.cz/item/CS_URS_2024_01/573111111" TargetMode="External" /><Relationship Id="rId33" Type="http://schemas.openxmlformats.org/officeDocument/2006/relationships/hyperlink" Target="https://podminky.urs.cz/item/CS_URS_2024_01/573231106" TargetMode="External" /><Relationship Id="rId34" Type="http://schemas.openxmlformats.org/officeDocument/2006/relationships/hyperlink" Target="https://podminky.urs.cz/item/CS_URS_2024_01/577134141" TargetMode="External" /><Relationship Id="rId35" Type="http://schemas.openxmlformats.org/officeDocument/2006/relationships/hyperlink" Target="https://podminky.urs.cz/item/CS_URS_2024_01/596211132" TargetMode="External" /><Relationship Id="rId36" Type="http://schemas.openxmlformats.org/officeDocument/2006/relationships/hyperlink" Target="https://podminky.urs.cz/item/CS_URS_2024_01/637211124" TargetMode="External" /><Relationship Id="rId37" Type="http://schemas.openxmlformats.org/officeDocument/2006/relationships/hyperlink" Target="https://podminky.urs.cz/item/CS_URS_2024_01/871353122" TargetMode="External" /><Relationship Id="rId38" Type="http://schemas.openxmlformats.org/officeDocument/2006/relationships/hyperlink" Target="https://podminky.urs.cz/item/CS_URS_2024_01/894812116" TargetMode="External" /><Relationship Id="rId39" Type="http://schemas.openxmlformats.org/officeDocument/2006/relationships/hyperlink" Target="https://podminky.urs.cz/item/CS_URS_2024_01/894812131" TargetMode="External" /><Relationship Id="rId40" Type="http://schemas.openxmlformats.org/officeDocument/2006/relationships/hyperlink" Target="https://podminky.urs.cz/item/CS_URS_2024_01/894812133" TargetMode="External" /><Relationship Id="rId41" Type="http://schemas.openxmlformats.org/officeDocument/2006/relationships/hyperlink" Target="https://podminky.urs.cz/item/CS_URS_2024_01/894812141" TargetMode="External" /><Relationship Id="rId42" Type="http://schemas.openxmlformats.org/officeDocument/2006/relationships/hyperlink" Target="https://podminky.urs.cz/item/CS_URS_2024_01/894812149" TargetMode="External" /><Relationship Id="rId43" Type="http://schemas.openxmlformats.org/officeDocument/2006/relationships/hyperlink" Target="https://podminky.urs.cz/item/CS_URS_2024_01/894812163" TargetMode="External" /><Relationship Id="rId44" Type="http://schemas.openxmlformats.org/officeDocument/2006/relationships/hyperlink" Target="https://podminky.urs.cz/item/CS_URS_2024_01/894812205" TargetMode="External" /><Relationship Id="rId45" Type="http://schemas.openxmlformats.org/officeDocument/2006/relationships/hyperlink" Target="https://podminky.urs.cz/item/CS_URS_2024_01/894812206" TargetMode="External" /><Relationship Id="rId46" Type="http://schemas.openxmlformats.org/officeDocument/2006/relationships/hyperlink" Target="https://podminky.urs.cz/item/CS_URS_2024_01/894812231" TargetMode="External" /><Relationship Id="rId47" Type="http://schemas.openxmlformats.org/officeDocument/2006/relationships/hyperlink" Target="https://podminky.urs.cz/item/CS_URS_2024_01/894812232" TargetMode="External" /><Relationship Id="rId48" Type="http://schemas.openxmlformats.org/officeDocument/2006/relationships/hyperlink" Target="https://podminky.urs.cz/item/CS_URS_2024_01/894812241" TargetMode="External" /><Relationship Id="rId49" Type="http://schemas.openxmlformats.org/officeDocument/2006/relationships/hyperlink" Target="https://podminky.urs.cz/item/CS_URS_2024_01/894812249" TargetMode="External" /><Relationship Id="rId50" Type="http://schemas.openxmlformats.org/officeDocument/2006/relationships/hyperlink" Target="https://podminky.urs.cz/item/CS_URS_2024_01/894812257" TargetMode="External" /><Relationship Id="rId51" Type="http://schemas.openxmlformats.org/officeDocument/2006/relationships/hyperlink" Target="https://podminky.urs.cz/item/CS_URS_2024_01/899132111" TargetMode="External" /><Relationship Id="rId52" Type="http://schemas.openxmlformats.org/officeDocument/2006/relationships/hyperlink" Target="https://podminky.urs.cz/item/CS_URS_2024_01/916131213" TargetMode="External" /><Relationship Id="rId53" Type="http://schemas.openxmlformats.org/officeDocument/2006/relationships/hyperlink" Target="https://podminky.urs.cz/item/CS_URS_2024_01/916132113" TargetMode="External" /><Relationship Id="rId54" Type="http://schemas.openxmlformats.org/officeDocument/2006/relationships/hyperlink" Target="https://podminky.urs.cz/item/CS_URS_2024_01/916231213" TargetMode="External" /><Relationship Id="rId55" Type="http://schemas.openxmlformats.org/officeDocument/2006/relationships/hyperlink" Target="https://podminky.urs.cz/item/CS_URS_2024_01/919726122" TargetMode="External" /><Relationship Id="rId56" Type="http://schemas.openxmlformats.org/officeDocument/2006/relationships/hyperlink" Target="https://podminky.urs.cz/item/CS_URS_2024_01/935112111" TargetMode="External" /><Relationship Id="rId57" Type="http://schemas.openxmlformats.org/officeDocument/2006/relationships/hyperlink" Target="https://podminky.urs.cz/item/CS_URS_2024_01/935923216" TargetMode="External" /><Relationship Id="rId58" Type="http://schemas.openxmlformats.org/officeDocument/2006/relationships/hyperlink" Target="https://podminky.urs.cz/item/CS_URS_2024_01/939391014" TargetMode="External" /><Relationship Id="rId59" Type="http://schemas.openxmlformats.org/officeDocument/2006/relationships/hyperlink" Target="https://podminky.urs.cz/item/CS_URS_2024_01/997006002" TargetMode="External" /><Relationship Id="rId60" Type="http://schemas.openxmlformats.org/officeDocument/2006/relationships/hyperlink" Target="https://podminky.urs.cz/item/CS_URS_2024_01/997221551" TargetMode="External" /><Relationship Id="rId61" Type="http://schemas.openxmlformats.org/officeDocument/2006/relationships/hyperlink" Target="https://podminky.urs.cz/item/CS_URS_2024_01/997221559" TargetMode="External" /><Relationship Id="rId62" Type="http://schemas.openxmlformats.org/officeDocument/2006/relationships/hyperlink" Target="https://podminky.urs.cz/item/CS_URS_2024_01/997221611" TargetMode="External" /><Relationship Id="rId63" Type="http://schemas.openxmlformats.org/officeDocument/2006/relationships/hyperlink" Target="https://podminky.urs.cz/item/CS_URS_2024_01/997013871" TargetMode="External" /><Relationship Id="rId64" Type="http://schemas.openxmlformats.org/officeDocument/2006/relationships/hyperlink" Target="https://podminky.urs.cz/item/CS_URS_2024_01/997221873" TargetMode="External" /><Relationship Id="rId65" Type="http://schemas.openxmlformats.org/officeDocument/2006/relationships/hyperlink" Target="https://podminky.urs.cz/item/CS_URS_2024_01/998223011" TargetMode="External" /><Relationship Id="rId66" Type="http://schemas.openxmlformats.org/officeDocument/2006/relationships/hyperlink" Target="https://podminky.urs.cz/item/CS_URS_2024_01/711161215" TargetMode="External" /><Relationship Id="rId67" Type="http://schemas.openxmlformats.org/officeDocument/2006/relationships/hyperlink" Target="https://podminky.urs.cz/item/CS_URS_2024_01/711161384" TargetMode="External" /><Relationship Id="rId6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9001101" TargetMode="External" /><Relationship Id="rId2" Type="http://schemas.openxmlformats.org/officeDocument/2006/relationships/hyperlink" Target="https://podminky.urs.cz/item/CS_URS_2024_01/131251203" TargetMode="External" /><Relationship Id="rId3" Type="http://schemas.openxmlformats.org/officeDocument/2006/relationships/hyperlink" Target="https://podminky.urs.cz/item/CS_URS_2024_01/132354204" TargetMode="External" /><Relationship Id="rId4" Type="http://schemas.openxmlformats.org/officeDocument/2006/relationships/hyperlink" Target="https://podminky.urs.cz/item/CS_URS_2024_01/132254205" TargetMode="External" /><Relationship Id="rId5" Type="http://schemas.openxmlformats.org/officeDocument/2006/relationships/hyperlink" Target="https://podminky.urs.cz/item/CS_URS_2024_01/151101102" TargetMode="External" /><Relationship Id="rId6" Type="http://schemas.openxmlformats.org/officeDocument/2006/relationships/hyperlink" Target="https://podminky.urs.cz/item/CS_URS_2024_01/151101112" TargetMode="External" /><Relationship Id="rId7" Type="http://schemas.openxmlformats.org/officeDocument/2006/relationships/hyperlink" Target="https://podminky.urs.cz/item/CS_URS_2024_01/151811132" TargetMode="External" /><Relationship Id="rId8" Type="http://schemas.openxmlformats.org/officeDocument/2006/relationships/hyperlink" Target="https://podminky.urs.cz/item/CS_URS_2024_01/151811142" TargetMode="External" /><Relationship Id="rId9" Type="http://schemas.openxmlformats.org/officeDocument/2006/relationships/hyperlink" Target="https://podminky.urs.cz/item/CS_URS_2024_01/151811232" TargetMode="External" /><Relationship Id="rId10" Type="http://schemas.openxmlformats.org/officeDocument/2006/relationships/hyperlink" Target="https://podminky.urs.cz/item/CS_URS_2024_01/151811242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71201231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174151101" TargetMode="External" /><Relationship Id="rId16" Type="http://schemas.openxmlformats.org/officeDocument/2006/relationships/hyperlink" Target="https://podminky.urs.cz/item/CS_URS_2024_01/175111101" TargetMode="External" /><Relationship Id="rId17" Type="http://schemas.openxmlformats.org/officeDocument/2006/relationships/hyperlink" Target="https://podminky.urs.cz/item/CS_URS_2024_01/183106614" TargetMode="External" /><Relationship Id="rId18" Type="http://schemas.openxmlformats.org/officeDocument/2006/relationships/hyperlink" Target="https://podminky.urs.cz/item/CS_URS_2024_01/275313711" TargetMode="External" /><Relationship Id="rId19" Type="http://schemas.openxmlformats.org/officeDocument/2006/relationships/hyperlink" Target="https://podminky.urs.cz/item/CS_URS_2024_01/451573111" TargetMode="External" /><Relationship Id="rId20" Type="http://schemas.openxmlformats.org/officeDocument/2006/relationships/hyperlink" Target="https://podminky.urs.cz/item/CS_URS_2024_01/452311121" TargetMode="External" /><Relationship Id="rId21" Type="http://schemas.openxmlformats.org/officeDocument/2006/relationships/hyperlink" Target="https://podminky.urs.cz/item/CS_URS_2024_01/452313121" TargetMode="External" /><Relationship Id="rId22" Type="http://schemas.openxmlformats.org/officeDocument/2006/relationships/hyperlink" Target="https://podminky.urs.cz/item/CS_URS_2024_01/622111001" TargetMode="External" /><Relationship Id="rId23" Type="http://schemas.openxmlformats.org/officeDocument/2006/relationships/hyperlink" Target="https://podminky.urs.cz/item/CS_URS_2024_01/622121111" TargetMode="External" /><Relationship Id="rId24" Type="http://schemas.openxmlformats.org/officeDocument/2006/relationships/hyperlink" Target="https://podminky.urs.cz/item/CS_URS_2024_01/622331101" TargetMode="External" /><Relationship Id="rId25" Type="http://schemas.openxmlformats.org/officeDocument/2006/relationships/hyperlink" Target="https://podminky.urs.cz/item/CS_URS_2024_01/871260310" TargetMode="External" /><Relationship Id="rId26" Type="http://schemas.openxmlformats.org/officeDocument/2006/relationships/hyperlink" Target="https://podminky.urs.cz/item/CS_URS_2024_01/871353122" TargetMode="External" /><Relationship Id="rId27" Type="http://schemas.openxmlformats.org/officeDocument/2006/relationships/hyperlink" Target="https://podminky.urs.cz/item/CS_URS_2024_01/894812116" TargetMode="External" /><Relationship Id="rId28" Type="http://schemas.openxmlformats.org/officeDocument/2006/relationships/hyperlink" Target="https://podminky.urs.cz/item/CS_URS_2024_01/894812131" TargetMode="External" /><Relationship Id="rId29" Type="http://schemas.openxmlformats.org/officeDocument/2006/relationships/hyperlink" Target="https://podminky.urs.cz/item/CS_URS_2024_01/894812132" TargetMode="External" /><Relationship Id="rId30" Type="http://schemas.openxmlformats.org/officeDocument/2006/relationships/hyperlink" Target="https://podminky.urs.cz/item/CS_URS_2024_01/894812141" TargetMode="External" /><Relationship Id="rId31" Type="http://schemas.openxmlformats.org/officeDocument/2006/relationships/hyperlink" Target="https://podminky.urs.cz/item/CS_URS_2024_01/894812149" TargetMode="External" /><Relationship Id="rId32" Type="http://schemas.openxmlformats.org/officeDocument/2006/relationships/hyperlink" Target="https://podminky.urs.cz/item/CS_URS_2024_01/894812156" TargetMode="External" /><Relationship Id="rId33" Type="http://schemas.openxmlformats.org/officeDocument/2006/relationships/hyperlink" Target="https://podminky.urs.cz/item/CS_URS_2024_01/894812162" TargetMode="External" /><Relationship Id="rId34" Type="http://schemas.openxmlformats.org/officeDocument/2006/relationships/hyperlink" Target="https://podminky.urs.cz/item/CS_URS_2024_01/894812163" TargetMode="External" /><Relationship Id="rId35" Type="http://schemas.openxmlformats.org/officeDocument/2006/relationships/hyperlink" Target="https://podminky.urs.cz/item/CS_URS_2024_01/894812205" TargetMode="External" /><Relationship Id="rId36" Type="http://schemas.openxmlformats.org/officeDocument/2006/relationships/hyperlink" Target="https://podminky.urs.cz/item/CS_URS_2024_01/894812206" TargetMode="External" /><Relationship Id="rId37" Type="http://schemas.openxmlformats.org/officeDocument/2006/relationships/hyperlink" Target="https://podminky.urs.cz/item/CS_URS_2024_01/894812231" TargetMode="External" /><Relationship Id="rId38" Type="http://schemas.openxmlformats.org/officeDocument/2006/relationships/hyperlink" Target="https://podminky.urs.cz/item/CS_URS_2024_01/894812232" TargetMode="External" /><Relationship Id="rId39" Type="http://schemas.openxmlformats.org/officeDocument/2006/relationships/hyperlink" Target="https://podminky.urs.cz/item/CS_URS_2024_01/894812233" TargetMode="External" /><Relationship Id="rId40" Type="http://schemas.openxmlformats.org/officeDocument/2006/relationships/hyperlink" Target="https://podminky.urs.cz/item/CS_URS_2024_01/894812241" TargetMode="External" /><Relationship Id="rId41" Type="http://schemas.openxmlformats.org/officeDocument/2006/relationships/hyperlink" Target="https://podminky.urs.cz/item/CS_URS_2024_01/894812249" TargetMode="External" /><Relationship Id="rId42" Type="http://schemas.openxmlformats.org/officeDocument/2006/relationships/hyperlink" Target="https://podminky.urs.cz/item/CS_URS_2024_01/894812257" TargetMode="External" /><Relationship Id="rId43" Type="http://schemas.openxmlformats.org/officeDocument/2006/relationships/hyperlink" Target="https://podminky.urs.cz/item/CS_URS_2024_01/894812262" TargetMode="External" /><Relationship Id="rId44" Type="http://schemas.openxmlformats.org/officeDocument/2006/relationships/hyperlink" Target="https://podminky.urs.cz/item/CS_URS_2024_01/894812315" TargetMode="External" /><Relationship Id="rId45" Type="http://schemas.openxmlformats.org/officeDocument/2006/relationships/hyperlink" Target="https://podminky.urs.cz/item/CS_URS_2024_01/894812317" TargetMode="External" /><Relationship Id="rId46" Type="http://schemas.openxmlformats.org/officeDocument/2006/relationships/hyperlink" Target="https://podminky.urs.cz/item/CS_URS_2024_01/894812319" TargetMode="External" /><Relationship Id="rId47" Type="http://schemas.openxmlformats.org/officeDocument/2006/relationships/hyperlink" Target="https://podminky.urs.cz/item/CS_URS_2024_01/894812332" TargetMode="External" /><Relationship Id="rId48" Type="http://schemas.openxmlformats.org/officeDocument/2006/relationships/hyperlink" Target="https://podminky.urs.cz/item/CS_URS_2024_01/894812333" TargetMode="External" /><Relationship Id="rId49" Type="http://schemas.openxmlformats.org/officeDocument/2006/relationships/hyperlink" Target="https://podminky.urs.cz/item/CS_URS_2024_01/894812335" TargetMode="External" /><Relationship Id="rId50" Type="http://schemas.openxmlformats.org/officeDocument/2006/relationships/hyperlink" Target="https://podminky.urs.cz/item/CS_URS_2024_01/894812339" TargetMode="External" /><Relationship Id="rId51" Type="http://schemas.openxmlformats.org/officeDocument/2006/relationships/hyperlink" Target="https://podminky.urs.cz/item/CS_URS_2024_01/894812352" TargetMode="External" /><Relationship Id="rId52" Type="http://schemas.openxmlformats.org/officeDocument/2006/relationships/hyperlink" Target="https://podminky.urs.cz/item/CS_URS_2024_01/894812357" TargetMode="External" /><Relationship Id="rId53" Type="http://schemas.openxmlformats.org/officeDocument/2006/relationships/hyperlink" Target="https://podminky.urs.cz/item/CS_URS_2024_01/899721112" TargetMode="External" /><Relationship Id="rId54" Type="http://schemas.openxmlformats.org/officeDocument/2006/relationships/hyperlink" Target="https://podminky.urs.cz/item/CS_URS_2024_01/899722113" TargetMode="External" /><Relationship Id="rId55" Type="http://schemas.openxmlformats.org/officeDocument/2006/relationships/hyperlink" Target="https://podminky.urs.cz/item/CS_URS_2024_01/919726122" TargetMode="External" /><Relationship Id="rId56" Type="http://schemas.openxmlformats.org/officeDocument/2006/relationships/hyperlink" Target="https://podminky.urs.cz/item/CS_URS_2024_01/961044111" TargetMode="External" /><Relationship Id="rId57" Type="http://schemas.openxmlformats.org/officeDocument/2006/relationships/hyperlink" Target="https://podminky.urs.cz/item/CS_URS_2024_01/997006002" TargetMode="External" /><Relationship Id="rId58" Type="http://schemas.openxmlformats.org/officeDocument/2006/relationships/hyperlink" Target="https://podminky.urs.cz/item/CS_URS_2024_01/997221551" TargetMode="External" /><Relationship Id="rId59" Type="http://schemas.openxmlformats.org/officeDocument/2006/relationships/hyperlink" Target="https://podminky.urs.cz/item/CS_URS_2024_01/997221559" TargetMode="External" /><Relationship Id="rId60" Type="http://schemas.openxmlformats.org/officeDocument/2006/relationships/hyperlink" Target="https://podminky.urs.cz/item/CS_URS_2024_01/997221611" TargetMode="External" /><Relationship Id="rId61" Type="http://schemas.openxmlformats.org/officeDocument/2006/relationships/hyperlink" Target="https://podminky.urs.cz/item/CS_URS_2024_01/997221861" TargetMode="External" /><Relationship Id="rId62" Type="http://schemas.openxmlformats.org/officeDocument/2006/relationships/hyperlink" Target="https://podminky.urs.cz/item/CS_URS_2024_01/998276101" TargetMode="External" /><Relationship Id="rId63" Type="http://schemas.openxmlformats.org/officeDocument/2006/relationships/hyperlink" Target="https://podminky.urs.cz/item/CS_URS_2024_01/711113125" TargetMode="External" /><Relationship Id="rId64" Type="http://schemas.openxmlformats.org/officeDocument/2006/relationships/hyperlink" Target="https://podminky.urs.cz/item/CS_URS_2024_01/711161122" TargetMode="External" /><Relationship Id="rId65" Type="http://schemas.openxmlformats.org/officeDocument/2006/relationships/hyperlink" Target="https://podminky.urs.cz/item/CS_URS_2024_01/711161384" TargetMode="External" /><Relationship Id="rId66" Type="http://schemas.openxmlformats.org/officeDocument/2006/relationships/hyperlink" Target="https://podminky.urs.cz/item/CS_URS_2024_01/713131241" TargetMode="External" /><Relationship Id="rId67" Type="http://schemas.openxmlformats.org/officeDocument/2006/relationships/hyperlink" Target="https://podminky.urs.cz/item/CS_URS_2024_01/998751311" TargetMode="External" /><Relationship Id="rId68" Type="http://schemas.openxmlformats.org/officeDocument/2006/relationships/hyperlink" Target="https://podminky.urs.cz/item/CS_URS_2024_01/998751319" TargetMode="External" /><Relationship Id="rId69" Type="http://schemas.openxmlformats.org/officeDocument/2006/relationships/hyperlink" Target="https://podminky.urs.cz/item/CS_URS_2024_01/761661081" TargetMode="External" /><Relationship Id="rId70" Type="http://schemas.openxmlformats.org/officeDocument/2006/relationships/hyperlink" Target="https://podminky.urs.cz/item/CS_URS_2024_01/761661805" TargetMode="External" /><Relationship Id="rId71" Type="http://schemas.openxmlformats.org/officeDocument/2006/relationships/hyperlink" Target="https://podminky.urs.cz/item/CS_URS_2024_01/762431013" TargetMode="External" /><Relationship Id="rId72" Type="http://schemas.openxmlformats.org/officeDocument/2006/relationships/hyperlink" Target="https://podminky.urs.cz/item/CS_URS_2024_01/998767311" TargetMode="External" /><Relationship Id="rId73" Type="http://schemas.openxmlformats.org/officeDocument/2006/relationships/hyperlink" Target="https://podminky.urs.cz/item/CS_URS_2024_01/998767319" TargetMode="External" /><Relationship Id="rId74" Type="http://schemas.openxmlformats.org/officeDocument/2006/relationships/hyperlink" Target="https://podminky.urs.cz/item/CS_URS_2024_01/218204002" TargetMode="External" /><Relationship Id="rId75" Type="http://schemas.openxmlformats.org/officeDocument/2006/relationships/hyperlink" Target="https://podminky.urs.cz/item/CS_URS_2024_01/218204125" TargetMode="External" /><Relationship Id="rId76" Type="http://schemas.openxmlformats.org/officeDocument/2006/relationships/hyperlink" Target="https://podminky.urs.cz/item/CS_URS_2024_01/218204201" TargetMode="External" /><Relationship Id="rId7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9001101" TargetMode="External" /><Relationship Id="rId2" Type="http://schemas.openxmlformats.org/officeDocument/2006/relationships/hyperlink" Target="https://podminky.urs.cz/item/CS_URS_2024_01/132254205" TargetMode="External" /><Relationship Id="rId3" Type="http://schemas.openxmlformats.org/officeDocument/2006/relationships/hyperlink" Target="https://podminky.urs.cz/item/CS_URS_2024_01/151811132" TargetMode="External" /><Relationship Id="rId4" Type="http://schemas.openxmlformats.org/officeDocument/2006/relationships/hyperlink" Target="https://podminky.urs.cz/item/CS_URS_2024_01/151811232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715111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74151101" TargetMode="External" /><Relationship Id="rId10" Type="http://schemas.openxmlformats.org/officeDocument/2006/relationships/hyperlink" Target="https://podminky.urs.cz/item/CS_URS_2024_01/175111101" TargetMode="External" /><Relationship Id="rId11" Type="http://schemas.openxmlformats.org/officeDocument/2006/relationships/hyperlink" Target="https://podminky.urs.cz/item/CS_URS_2024_01/451573111" TargetMode="External" /><Relationship Id="rId12" Type="http://schemas.openxmlformats.org/officeDocument/2006/relationships/hyperlink" Target="https://podminky.urs.cz/item/CS_URS_2024_01/871353121" TargetMode="External" /><Relationship Id="rId13" Type="http://schemas.openxmlformats.org/officeDocument/2006/relationships/hyperlink" Target="https://podminky.urs.cz/item/CS_URS_2024_01/871365811" TargetMode="External" /><Relationship Id="rId14" Type="http://schemas.openxmlformats.org/officeDocument/2006/relationships/hyperlink" Target="https://podminky.urs.cz/item/CS_URS_2024_01/871395819" TargetMode="External" /><Relationship Id="rId15" Type="http://schemas.openxmlformats.org/officeDocument/2006/relationships/hyperlink" Target="https://podminky.urs.cz/item/CS_URS_2024_01/877350330" TargetMode="External" /><Relationship Id="rId16" Type="http://schemas.openxmlformats.org/officeDocument/2006/relationships/hyperlink" Target="https://podminky.urs.cz/item/CS_URS_2024_01/899721112" TargetMode="External" /><Relationship Id="rId17" Type="http://schemas.openxmlformats.org/officeDocument/2006/relationships/hyperlink" Target="https://podminky.urs.cz/item/CS_URS_2024_01/899722113" TargetMode="External" /><Relationship Id="rId18" Type="http://schemas.openxmlformats.org/officeDocument/2006/relationships/hyperlink" Target="https://podminky.urs.cz/item/CS_URS_2024_01/997006002" TargetMode="External" /><Relationship Id="rId19" Type="http://schemas.openxmlformats.org/officeDocument/2006/relationships/hyperlink" Target="https://podminky.urs.cz/item/CS_URS_2024_01/997221551" TargetMode="External" /><Relationship Id="rId20" Type="http://schemas.openxmlformats.org/officeDocument/2006/relationships/hyperlink" Target="https://podminky.urs.cz/item/CS_URS_2024_01/997221559" TargetMode="External" /><Relationship Id="rId21" Type="http://schemas.openxmlformats.org/officeDocument/2006/relationships/hyperlink" Target="https://podminky.urs.cz/item/CS_URS_2024_01/997221611" TargetMode="External" /><Relationship Id="rId22" Type="http://schemas.openxmlformats.org/officeDocument/2006/relationships/hyperlink" Target="https://podminky.urs.cz/item/CS_URS_2024_01/997013871" TargetMode="External" /><Relationship Id="rId23" Type="http://schemas.openxmlformats.org/officeDocument/2006/relationships/hyperlink" Target="https://podminky.urs.cz/item/CS_URS_2024_01/998276101" TargetMode="External" /><Relationship Id="rId2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80" t="s">
        <v>14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25"/>
      <c r="AQ5" s="25"/>
      <c r="AR5" s="23"/>
      <c r="BE5" s="377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82" t="s">
        <v>17</v>
      </c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25"/>
      <c r="AQ6" s="25"/>
      <c r="AR6" s="23"/>
      <c r="BE6" s="37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78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78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78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78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78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8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78"/>
      <c r="BS13" s="20" t="s">
        <v>6</v>
      </c>
    </row>
    <row r="14" spans="2:71" ht="12.75">
      <c r="B14" s="24"/>
      <c r="C14" s="25"/>
      <c r="D14" s="25"/>
      <c r="E14" s="383" t="s">
        <v>30</v>
      </c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78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8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78"/>
      <c r="BS16" s="20" t="s">
        <v>4</v>
      </c>
    </row>
    <row r="17" spans="2:71" s="1" customFormat="1" ht="18.4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78"/>
      <c r="BS17" s="20" t="s">
        <v>34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8"/>
      <c r="BS18" s="20" t="s">
        <v>6</v>
      </c>
    </row>
    <row r="19" spans="2:71" s="1" customFormat="1" ht="12" customHeight="1">
      <c r="B19" s="24"/>
      <c r="C19" s="25"/>
      <c r="D19" s="32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32</v>
      </c>
      <c r="AO19" s="25"/>
      <c r="AP19" s="25"/>
      <c r="AQ19" s="25"/>
      <c r="AR19" s="23"/>
      <c r="BE19" s="378"/>
      <c r="BS19" s="20" t="s">
        <v>6</v>
      </c>
    </row>
    <row r="20" spans="2:71" s="1" customFormat="1" ht="18.4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78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8"/>
    </row>
    <row r="22" spans="2:57" s="1" customFormat="1" ht="12" customHeight="1">
      <c r="B22" s="24"/>
      <c r="C22" s="25"/>
      <c r="D22" s="32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8"/>
    </row>
    <row r="23" spans="2:57" s="1" customFormat="1" ht="47.25" customHeight="1">
      <c r="B23" s="24"/>
      <c r="C23" s="25"/>
      <c r="D23" s="25"/>
      <c r="E23" s="385" t="s">
        <v>37</v>
      </c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25"/>
      <c r="AP23" s="25"/>
      <c r="AQ23" s="25"/>
      <c r="AR23" s="23"/>
      <c r="BE23" s="378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8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78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6">
        <f>ROUND(AG54,2)</f>
        <v>0</v>
      </c>
      <c r="AL26" s="387"/>
      <c r="AM26" s="387"/>
      <c r="AN26" s="387"/>
      <c r="AO26" s="387"/>
      <c r="AP26" s="39"/>
      <c r="AQ26" s="39"/>
      <c r="AR26" s="42"/>
      <c r="BE26" s="378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78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8" t="s">
        <v>39</v>
      </c>
      <c r="M28" s="388"/>
      <c r="N28" s="388"/>
      <c r="O28" s="388"/>
      <c r="P28" s="388"/>
      <c r="Q28" s="39"/>
      <c r="R28" s="39"/>
      <c r="S28" s="39"/>
      <c r="T28" s="39"/>
      <c r="U28" s="39"/>
      <c r="V28" s="39"/>
      <c r="W28" s="388" t="s">
        <v>40</v>
      </c>
      <c r="X28" s="388"/>
      <c r="Y28" s="388"/>
      <c r="Z28" s="388"/>
      <c r="AA28" s="388"/>
      <c r="AB28" s="388"/>
      <c r="AC28" s="388"/>
      <c r="AD28" s="388"/>
      <c r="AE28" s="388"/>
      <c r="AF28" s="39"/>
      <c r="AG28" s="39"/>
      <c r="AH28" s="39"/>
      <c r="AI28" s="39"/>
      <c r="AJ28" s="39"/>
      <c r="AK28" s="388" t="s">
        <v>41</v>
      </c>
      <c r="AL28" s="388"/>
      <c r="AM28" s="388"/>
      <c r="AN28" s="388"/>
      <c r="AO28" s="388"/>
      <c r="AP28" s="39"/>
      <c r="AQ28" s="39"/>
      <c r="AR28" s="42"/>
      <c r="BE28" s="378"/>
    </row>
    <row r="29" spans="2:57" s="3" customFormat="1" ht="14.45" customHeight="1">
      <c r="B29" s="43"/>
      <c r="C29" s="44"/>
      <c r="D29" s="32" t="s">
        <v>42</v>
      </c>
      <c r="E29" s="44"/>
      <c r="F29" s="32" t="s">
        <v>43</v>
      </c>
      <c r="G29" s="44"/>
      <c r="H29" s="44"/>
      <c r="I29" s="44"/>
      <c r="J29" s="44"/>
      <c r="K29" s="44"/>
      <c r="L29" s="391">
        <v>0.21</v>
      </c>
      <c r="M29" s="390"/>
      <c r="N29" s="390"/>
      <c r="O29" s="390"/>
      <c r="P29" s="390"/>
      <c r="Q29" s="44"/>
      <c r="R29" s="44"/>
      <c r="S29" s="44"/>
      <c r="T29" s="44"/>
      <c r="U29" s="44"/>
      <c r="V29" s="44"/>
      <c r="W29" s="389">
        <f>ROUND(AZ54,2)</f>
        <v>0</v>
      </c>
      <c r="X29" s="390"/>
      <c r="Y29" s="390"/>
      <c r="Z29" s="390"/>
      <c r="AA29" s="390"/>
      <c r="AB29" s="390"/>
      <c r="AC29" s="390"/>
      <c r="AD29" s="390"/>
      <c r="AE29" s="390"/>
      <c r="AF29" s="44"/>
      <c r="AG29" s="44"/>
      <c r="AH29" s="44"/>
      <c r="AI29" s="44"/>
      <c r="AJ29" s="44"/>
      <c r="AK29" s="389">
        <f>ROUND(AV54,2)</f>
        <v>0</v>
      </c>
      <c r="AL29" s="390"/>
      <c r="AM29" s="390"/>
      <c r="AN29" s="390"/>
      <c r="AO29" s="390"/>
      <c r="AP29" s="44"/>
      <c r="AQ29" s="44"/>
      <c r="AR29" s="45"/>
      <c r="BE29" s="379"/>
    </row>
    <row r="30" spans="2:57" s="3" customFormat="1" ht="14.45" customHeight="1">
      <c r="B30" s="43"/>
      <c r="C30" s="44"/>
      <c r="D30" s="44"/>
      <c r="E30" s="44"/>
      <c r="F30" s="32" t="s">
        <v>44</v>
      </c>
      <c r="G30" s="44"/>
      <c r="H30" s="44"/>
      <c r="I30" s="44"/>
      <c r="J30" s="44"/>
      <c r="K30" s="44"/>
      <c r="L30" s="391">
        <v>0.12</v>
      </c>
      <c r="M30" s="390"/>
      <c r="N30" s="390"/>
      <c r="O30" s="390"/>
      <c r="P30" s="390"/>
      <c r="Q30" s="44"/>
      <c r="R30" s="44"/>
      <c r="S30" s="44"/>
      <c r="T30" s="44"/>
      <c r="U30" s="44"/>
      <c r="V30" s="44"/>
      <c r="W30" s="389">
        <f>ROUND(BA54,2)</f>
        <v>0</v>
      </c>
      <c r="X30" s="390"/>
      <c r="Y30" s="390"/>
      <c r="Z30" s="390"/>
      <c r="AA30" s="390"/>
      <c r="AB30" s="390"/>
      <c r="AC30" s="390"/>
      <c r="AD30" s="390"/>
      <c r="AE30" s="390"/>
      <c r="AF30" s="44"/>
      <c r="AG30" s="44"/>
      <c r="AH30" s="44"/>
      <c r="AI30" s="44"/>
      <c r="AJ30" s="44"/>
      <c r="AK30" s="389">
        <f>ROUND(AW54,2)</f>
        <v>0</v>
      </c>
      <c r="AL30" s="390"/>
      <c r="AM30" s="390"/>
      <c r="AN30" s="390"/>
      <c r="AO30" s="390"/>
      <c r="AP30" s="44"/>
      <c r="AQ30" s="44"/>
      <c r="AR30" s="45"/>
      <c r="BE30" s="379"/>
    </row>
    <row r="31" spans="2:57" s="3" customFormat="1" ht="14.45" customHeight="1" hidden="1">
      <c r="B31" s="43"/>
      <c r="C31" s="44"/>
      <c r="D31" s="44"/>
      <c r="E31" s="44"/>
      <c r="F31" s="32" t="s">
        <v>45</v>
      </c>
      <c r="G31" s="44"/>
      <c r="H31" s="44"/>
      <c r="I31" s="44"/>
      <c r="J31" s="44"/>
      <c r="K31" s="44"/>
      <c r="L31" s="391">
        <v>0.21</v>
      </c>
      <c r="M31" s="390"/>
      <c r="N31" s="390"/>
      <c r="O31" s="390"/>
      <c r="P31" s="390"/>
      <c r="Q31" s="44"/>
      <c r="R31" s="44"/>
      <c r="S31" s="44"/>
      <c r="T31" s="44"/>
      <c r="U31" s="44"/>
      <c r="V31" s="44"/>
      <c r="W31" s="389">
        <f>ROUND(BB54,2)</f>
        <v>0</v>
      </c>
      <c r="X31" s="390"/>
      <c r="Y31" s="390"/>
      <c r="Z31" s="390"/>
      <c r="AA31" s="390"/>
      <c r="AB31" s="390"/>
      <c r="AC31" s="390"/>
      <c r="AD31" s="390"/>
      <c r="AE31" s="390"/>
      <c r="AF31" s="44"/>
      <c r="AG31" s="44"/>
      <c r="AH31" s="44"/>
      <c r="AI31" s="44"/>
      <c r="AJ31" s="44"/>
      <c r="AK31" s="389">
        <v>0</v>
      </c>
      <c r="AL31" s="390"/>
      <c r="AM31" s="390"/>
      <c r="AN31" s="390"/>
      <c r="AO31" s="390"/>
      <c r="AP31" s="44"/>
      <c r="AQ31" s="44"/>
      <c r="AR31" s="45"/>
      <c r="BE31" s="379"/>
    </row>
    <row r="32" spans="2:57" s="3" customFormat="1" ht="14.45" customHeight="1" hidden="1">
      <c r="B32" s="43"/>
      <c r="C32" s="44"/>
      <c r="D32" s="44"/>
      <c r="E32" s="44"/>
      <c r="F32" s="32" t="s">
        <v>46</v>
      </c>
      <c r="G32" s="44"/>
      <c r="H32" s="44"/>
      <c r="I32" s="44"/>
      <c r="J32" s="44"/>
      <c r="K32" s="44"/>
      <c r="L32" s="391">
        <v>0.12</v>
      </c>
      <c r="M32" s="390"/>
      <c r="N32" s="390"/>
      <c r="O32" s="390"/>
      <c r="P32" s="390"/>
      <c r="Q32" s="44"/>
      <c r="R32" s="44"/>
      <c r="S32" s="44"/>
      <c r="T32" s="44"/>
      <c r="U32" s="44"/>
      <c r="V32" s="44"/>
      <c r="W32" s="389">
        <f>ROUND(BC54,2)</f>
        <v>0</v>
      </c>
      <c r="X32" s="390"/>
      <c r="Y32" s="390"/>
      <c r="Z32" s="390"/>
      <c r="AA32" s="390"/>
      <c r="AB32" s="390"/>
      <c r="AC32" s="390"/>
      <c r="AD32" s="390"/>
      <c r="AE32" s="390"/>
      <c r="AF32" s="44"/>
      <c r="AG32" s="44"/>
      <c r="AH32" s="44"/>
      <c r="AI32" s="44"/>
      <c r="AJ32" s="44"/>
      <c r="AK32" s="389">
        <v>0</v>
      </c>
      <c r="AL32" s="390"/>
      <c r="AM32" s="390"/>
      <c r="AN32" s="390"/>
      <c r="AO32" s="390"/>
      <c r="AP32" s="44"/>
      <c r="AQ32" s="44"/>
      <c r="AR32" s="45"/>
      <c r="BE32" s="379"/>
    </row>
    <row r="33" spans="2:44" s="3" customFormat="1" ht="14.45" customHeight="1" hidden="1">
      <c r="B33" s="43"/>
      <c r="C33" s="44"/>
      <c r="D33" s="44"/>
      <c r="E33" s="44"/>
      <c r="F33" s="32" t="s">
        <v>47</v>
      </c>
      <c r="G33" s="44"/>
      <c r="H33" s="44"/>
      <c r="I33" s="44"/>
      <c r="J33" s="44"/>
      <c r="K33" s="44"/>
      <c r="L33" s="391">
        <v>0</v>
      </c>
      <c r="M33" s="390"/>
      <c r="N33" s="390"/>
      <c r="O33" s="390"/>
      <c r="P33" s="390"/>
      <c r="Q33" s="44"/>
      <c r="R33" s="44"/>
      <c r="S33" s="44"/>
      <c r="T33" s="44"/>
      <c r="U33" s="44"/>
      <c r="V33" s="44"/>
      <c r="W33" s="389">
        <f>ROUND(BD54,2)</f>
        <v>0</v>
      </c>
      <c r="X33" s="390"/>
      <c r="Y33" s="390"/>
      <c r="Z33" s="390"/>
      <c r="AA33" s="390"/>
      <c r="AB33" s="390"/>
      <c r="AC33" s="390"/>
      <c r="AD33" s="390"/>
      <c r="AE33" s="390"/>
      <c r="AF33" s="44"/>
      <c r="AG33" s="44"/>
      <c r="AH33" s="44"/>
      <c r="AI33" s="44"/>
      <c r="AJ33" s="44"/>
      <c r="AK33" s="389">
        <v>0</v>
      </c>
      <c r="AL33" s="390"/>
      <c r="AM33" s="390"/>
      <c r="AN33" s="390"/>
      <c r="AO33" s="390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95" t="s">
        <v>50</v>
      </c>
      <c r="Y35" s="393"/>
      <c r="Z35" s="393"/>
      <c r="AA35" s="393"/>
      <c r="AB35" s="393"/>
      <c r="AC35" s="48"/>
      <c r="AD35" s="48"/>
      <c r="AE35" s="48"/>
      <c r="AF35" s="48"/>
      <c r="AG35" s="48"/>
      <c r="AH35" s="48"/>
      <c r="AI35" s="48"/>
      <c r="AJ35" s="48"/>
      <c r="AK35" s="392">
        <f>SUM(AK26:AK33)</f>
        <v>0</v>
      </c>
      <c r="AL35" s="393"/>
      <c r="AM35" s="393"/>
      <c r="AN35" s="393"/>
      <c r="AO35" s="394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24_b_03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3" t="str">
        <f>K6</f>
        <v>Sanace zdiva budovy Hospic Frýdek-Místek, p.o.</v>
      </c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I. J. Pešiny 3640, 738 01, Frýdek-Místek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5" t="str">
        <f>IF(AN8="","",AN8)</f>
        <v>26. 3. 2024</v>
      </c>
      <c r="AN47" s="355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25.7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Statutární město Frýdek-Místek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56" t="str">
        <f>IF(E17="","",E17)</f>
        <v>BENEPRO, a.s., Tovární 33, Český Těšín, 737 01</v>
      </c>
      <c r="AN49" s="357"/>
      <c r="AO49" s="357"/>
      <c r="AP49" s="357"/>
      <c r="AQ49" s="39"/>
      <c r="AR49" s="42"/>
      <c r="AS49" s="358" t="s">
        <v>52</v>
      </c>
      <c r="AT49" s="359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25.7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35</v>
      </c>
      <c r="AJ50" s="39"/>
      <c r="AK50" s="39"/>
      <c r="AL50" s="39"/>
      <c r="AM50" s="356" t="str">
        <f>IF(E20="","",E20)</f>
        <v>BENEPRO, a.s., Tovární 33, Český Těšín, 737 01</v>
      </c>
      <c r="AN50" s="357"/>
      <c r="AO50" s="357"/>
      <c r="AP50" s="357"/>
      <c r="AQ50" s="39"/>
      <c r="AR50" s="42"/>
      <c r="AS50" s="360"/>
      <c r="AT50" s="361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2"/>
      <c r="AT51" s="363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64" t="s">
        <v>53</v>
      </c>
      <c r="D52" s="365"/>
      <c r="E52" s="365"/>
      <c r="F52" s="365"/>
      <c r="G52" s="365"/>
      <c r="H52" s="69"/>
      <c r="I52" s="367" t="s">
        <v>54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6" t="s">
        <v>55</v>
      </c>
      <c r="AH52" s="365"/>
      <c r="AI52" s="365"/>
      <c r="AJ52" s="365"/>
      <c r="AK52" s="365"/>
      <c r="AL52" s="365"/>
      <c r="AM52" s="365"/>
      <c r="AN52" s="367" t="s">
        <v>56</v>
      </c>
      <c r="AO52" s="365"/>
      <c r="AP52" s="365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5">
        <f>ROUND(AG55+AG56+SUM(AG60:AG63),2)</f>
        <v>0</v>
      </c>
      <c r="AH54" s="375"/>
      <c r="AI54" s="375"/>
      <c r="AJ54" s="375"/>
      <c r="AK54" s="375"/>
      <c r="AL54" s="375"/>
      <c r="AM54" s="375"/>
      <c r="AN54" s="376">
        <f aca="true" t="shared" si="0" ref="AN54:AN63">SUM(AG54,AT54)</f>
        <v>0</v>
      </c>
      <c r="AO54" s="376"/>
      <c r="AP54" s="376"/>
      <c r="AQ54" s="81" t="s">
        <v>19</v>
      </c>
      <c r="AR54" s="82"/>
      <c r="AS54" s="83">
        <f>ROUND(AS55+AS56+SUM(AS60:AS63),2)</f>
        <v>0</v>
      </c>
      <c r="AT54" s="84">
        <f aca="true" t="shared" si="1" ref="AT54:AT63">ROUND(SUM(AV54:AW54),2)</f>
        <v>0</v>
      </c>
      <c r="AU54" s="85">
        <f>ROUND(AU55+AU56+SUM(AU60:AU63),5)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ROUND(AZ55+AZ56+SUM(AZ60:AZ63),2)</f>
        <v>0</v>
      </c>
      <c r="BA54" s="84">
        <f>ROUND(BA55+BA56+SUM(BA60:BA63),2)</f>
        <v>0</v>
      </c>
      <c r="BB54" s="84">
        <f>ROUND(BB55+BB56+SUM(BB60:BB63),2)</f>
        <v>0</v>
      </c>
      <c r="BC54" s="84">
        <f>ROUND(BC55+BC56+SUM(BC60:BC63),2)</f>
        <v>0</v>
      </c>
      <c r="BD54" s="86">
        <f>ROUND(BD55+BD56+SUM(BD60:BD63),2)</f>
        <v>0</v>
      </c>
      <c r="BS54" s="87" t="s">
        <v>71</v>
      </c>
      <c r="BT54" s="87" t="s">
        <v>72</v>
      </c>
      <c r="BU54" s="88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1:91" s="7" customFormat="1" ht="16.5" customHeight="1">
      <c r="A55" s="89" t="s">
        <v>76</v>
      </c>
      <c r="B55" s="90"/>
      <c r="C55" s="91"/>
      <c r="D55" s="370" t="s">
        <v>77</v>
      </c>
      <c r="E55" s="370"/>
      <c r="F55" s="370"/>
      <c r="G55" s="370"/>
      <c r="H55" s="370"/>
      <c r="I55" s="92"/>
      <c r="J55" s="370" t="s">
        <v>78</v>
      </c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8">
        <f>'SO 01 - Sanace vlhkého zd...'!J30</f>
        <v>0</v>
      </c>
      <c r="AH55" s="369"/>
      <c r="AI55" s="369"/>
      <c r="AJ55" s="369"/>
      <c r="AK55" s="369"/>
      <c r="AL55" s="369"/>
      <c r="AM55" s="369"/>
      <c r="AN55" s="368">
        <f t="shared" si="0"/>
        <v>0</v>
      </c>
      <c r="AO55" s="369"/>
      <c r="AP55" s="369"/>
      <c r="AQ55" s="93" t="s">
        <v>79</v>
      </c>
      <c r="AR55" s="94"/>
      <c r="AS55" s="95">
        <v>0</v>
      </c>
      <c r="AT55" s="96">
        <f t="shared" si="1"/>
        <v>0</v>
      </c>
      <c r="AU55" s="97">
        <f>'SO 01 - Sanace vlhkého zd...'!P92</f>
        <v>0</v>
      </c>
      <c r="AV55" s="96">
        <f>'SO 01 - Sanace vlhkého zd...'!J33</f>
        <v>0</v>
      </c>
      <c r="AW55" s="96">
        <f>'SO 01 - Sanace vlhkého zd...'!J34</f>
        <v>0</v>
      </c>
      <c r="AX55" s="96">
        <f>'SO 01 - Sanace vlhkého zd...'!J35</f>
        <v>0</v>
      </c>
      <c r="AY55" s="96">
        <f>'SO 01 - Sanace vlhkého zd...'!J36</f>
        <v>0</v>
      </c>
      <c r="AZ55" s="96">
        <f>'SO 01 - Sanace vlhkého zd...'!F33</f>
        <v>0</v>
      </c>
      <c r="BA55" s="96">
        <f>'SO 01 - Sanace vlhkého zd...'!F34</f>
        <v>0</v>
      </c>
      <c r="BB55" s="96">
        <f>'SO 01 - Sanace vlhkého zd...'!F35</f>
        <v>0</v>
      </c>
      <c r="BC55" s="96">
        <f>'SO 01 - Sanace vlhkého zd...'!F36</f>
        <v>0</v>
      </c>
      <c r="BD55" s="98">
        <f>'SO 01 - Sanace vlhkého zd...'!F37</f>
        <v>0</v>
      </c>
      <c r="BT55" s="99" t="s">
        <v>80</v>
      </c>
      <c r="BV55" s="99" t="s">
        <v>74</v>
      </c>
      <c r="BW55" s="99" t="s">
        <v>81</v>
      </c>
      <c r="BX55" s="99" t="s">
        <v>5</v>
      </c>
      <c r="CL55" s="99" t="s">
        <v>19</v>
      </c>
      <c r="CM55" s="99" t="s">
        <v>80</v>
      </c>
    </row>
    <row r="56" spans="2:91" s="7" customFormat="1" ht="16.5" customHeight="1">
      <c r="B56" s="90"/>
      <c r="C56" s="91"/>
      <c r="D56" s="370" t="s">
        <v>82</v>
      </c>
      <c r="E56" s="370"/>
      <c r="F56" s="370"/>
      <c r="G56" s="370"/>
      <c r="H56" s="370"/>
      <c r="I56" s="92"/>
      <c r="J56" s="370" t="s">
        <v>83</v>
      </c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1">
        <f>ROUND(SUM(AG57:AG59),2)</f>
        <v>0</v>
      </c>
      <c r="AH56" s="369"/>
      <c r="AI56" s="369"/>
      <c r="AJ56" s="369"/>
      <c r="AK56" s="369"/>
      <c r="AL56" s="369"/>
      <c r="AM56" s="369"/>
      <c r="AN56" s="368">
        <f t="shared" si="0"/>
        <v>0</v>
      </c>
      <c r="AO56" s="369"/>
      <c r="AP56" s="369"/>
      <c r="AQ56" s="93" t="s">
        <v>79</v>
      </c>
      <c r="AR56" s="94"/>
      <c r="AS56" s="95">
        <f>ROUND(SUM(AS57:AS59),2)</f>
        <v>0</v>
      </c>
      <c r="AT56" s="96">
        <f t="shared" si="1"/>
        <v>0</v>
      </c>
      <c r="AU56" s="97">
        <f>ROUND(SUM(AU57:AU59),5)</f>
        <v>0</v>
      </c>
      <c r="AV56" s="96">
        <f>ROUND(AZ56*L29,2)</f>
        <v>0</v>
      </c>
      <c r="AW56" s="96">
        <f>ROUND(BA56*L30,2)</f>
        <v>0</v>
      </c>
      <c r="AX56" s="96">
        <f>ROUND(BB56*L29,2)</f>
        <v>0</v>
      </c>
      <c r="AY56" s="96">
        <f>ROUND(BC56*L30,2)</f>
        <v>0</v>
      </c>
      <c r="AZ56" s="96">
        <f>ROUND(SUM(AZ57:AZ59),2)</f>
        <v>0</v>
      </c>
      <c r="BA56" s="96">
        <f>ROUND(SUM(BA57:BA59),2)</f>
        <v>0</v>
      </c>
      <c r="BB56" s="96">
        <f>ROUND(SUM(BB57:BB59),2)</f>
        <v>0</v>
      </c>
      <c r="BC56" s="96">
        <f>ROUND(SUM(BC57:BC59),2)</f>
        <v>0</v>
      </c>
      <c r="BD56" s="98">
        <f>ROUND(SUM(BD57:BD59),2)</f>
        <v>0</v>
      </c>
      <c r="BS56" s="99" t="s">
        <v>71</v>
      </c>
      <c r="BT56" s="99" t="s">
        <v>80</v>
      </c>
      <c r="BU56" s="99" t="s">
        <v>73</v>
      </c>
      <c r="BV56" s="99" t="s">
        <v>74</v>
      </c>
      <c r="BW56" s="99" t="s">
        <v>84</v>
      </c>
      <c r="BX56" s="99" t="s">
        <v>5</v>
      </c>
      <c r="CL56" s="99" t="s">
        <v>19</v>
      </c>
      <c r="CM56" s="99" t="s">
        <v>80</v>
      </c>
    </row>
    <row r="57" spans="1:90" s="4" customFormat="1" ht="16.5" customHeight="1">
      <c r="A57" s="89" t="s">
        <v>76</v>
      </c>
      <c r="B57" s="54"/>
      <c r="C57" s="100"/>
      <c r="D57" s="100"/>
      <c r="E57" s="372" t="s">
        <v>85</v>
      </c>
      <c r="F57" s="372"/>
      <c r="G57" s="372"/>
      <c r="H57" s="372"/>
      <c r="I57" s="372"/>
      <c r="J57" s="100"/>
      <c r="K57" s="372" t="s">
        <v>86</v>
      </c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3">
        <f>'SA 02 - Sanace - ETAPA I.'!J32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101" t="s">
        <v>87</v>
      </c>
      <c r="AR57" s="56"/>
      <c r="AS57" s="102">
        <v>0</v>
      </c>
      <c r="AT57" s="103">
        <f t="shared" si="1"/>
        <v>0</v>
      </c>
      <c r="AU57" s="104">
        <f>'SA 02 - Sanace - ETAPA I.'!P101</f>
        <v>0</v>
      </c>
      <c r="AV57" s="103">
        <f>'SA 02 - Sanace - ETAPA I.'!J35</f>
        <v>0</v>
      </c>
      <c r="AW57" s="103">
        <f>'SA 02 - Sanace - ETAPA I.'!J36</f>
        <v>0</v>
      </c>
      <c r="AX57" s="103">
        <f>'SA 02 - Sanace - ETAPA I.'!J37</f>
        <v>0</v>
      </c>
      <c r="AY57" s="103">
        <f>'SA 02 - Sanace - ETAPA I.'!J38</f>
        <v>0</v>
      </c>
      <c r="AZ57" s="103">
        <f>'SA 02 - Sanace - ETAPA I.'!F35</f>
        <v>0</v>
      </c>
      <c r="BA57" s="103">
        <f>'SA 02 - Sanace - ETAPA I.'!F36</f>
        <v>0</v>
      </c>
      <c r="BB57" s="103">
        <f>'SA 02 - Sanace - ETAPA I.'!F37</f>
        <v>0</v>
      </c>
      <c r="BC57" s="103">
        <f>'SA 02 - Sanace - ETAPA I.'!F38</f>
        <v>0</v>
      </c>
      <c r="BD57" s="105">
        <f>'SA 02 - Sanace - ETAPA I.'!F39</f>
        <v>0</v>
      </c>
      <c r="BT57" s="106" t="s">
        <v>88</v>
      </c>
      <c r="BV57" s="106" t="s">
        <v>74</v>
      </c>
      <c r="BW57" s="106" t="s">
        <v>89</v>
      </c>
      <c r="BX57" s="106" t="s">
        <v>84</v>
      </c>
      <c r="CL57" s="106" t="s">
        <v>19</v>
      </c>
    </row>
    <row r="58" spans="1:90" s="4" customFormat="1" ht="16.5" customHeight="1">
      <c r="A58" s="89" t="s">
        <v>76</v>
      </c>
      <c r="B58" s="54"/>
      <c r="C58" s="100"/>
      <c r="D58" s="100"/>
      <c r="E58" s="372" t="s">
        <v>90</v>
      </c>
      <c r="F58" s="372"/>
      <c r="G58" s="372"/>
      <c r="H58" s="372"/>
      <c r="I58" s="372"/>
      <c r="J58" s="100"/>
      <c r="K58" s="372" t="s">
        <v>91</v>
      </c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3">
        <f>'SA 03 - Sanace - ETAPA II.'!J32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101" t="s">
        <v>87</v>
      </c>
      <c r="AR58" s="56"/>
      <c r="AS58" s="102">
        <v>0</v>
      </c>
      <c r="AT58" s="103">
        <f t="shared" si="1"/>
        <v>0</v>
      </c>
      <c r="AU58" s="104">
        <f>'SA 03 - Sanace - ETAPA II.'!P100</f>
        <v>0</v>
      </c>
      <c r="AV58" s="103">
        <f>'SA 03 - Sanace - ETAPA II.'!J35</f>
        <v>0</v>
      </c>
      <c r="AW58" s="103">
        <f>'SA 03 - Sanace - ETAPA II.'!J36</f>
        <v>0</v>
      </c>
      <c r="AX58" s="103">
        <f>'SA 03 - Sanace - ETAPA II.'!J37</f>
        <v>0</v>
      </c>
      <c r="AY58" s="103">
        <f>'SA 03 - Sanace - ETAPA II.'!J38</f>
        <v>0</v>
      </c>
      <c r="AZ58" s="103">
        <f>'SA 03 - Sanace - ETAPA II.'!F35</f>
        <v>0</v>
      </c>
      <c r="BA58" s="103">
        <f>'SA 03 - Sanace - ETAPA II.'!F36</f>
        <v>0</v>
      </c>
      <c r="BB58" s="103">
        <f>'SA 03 - Sanace - ETAPA II.'!F37</f>
        <v>0</v>
      </c>
      <c r="BC58" s="103">
        <f>'SA 03 - Sanace - ETAPA II.'!F38</f>
        <v>0</v>
      </c>
      <c r="BD58" s="105">
        <f>'SA 03 - Sanace - ETAPA II.'!F39</f>
        <v>0</v>
      </c>
      <c r="BT58" s="106" t="s">
        <v>88</v>
      </c>
      <c r="BV58" s="106" t="s">
        <v>74</v>
      </c>
      <c r="BW58" s="106" t="s">
        <v>92</v>
      </c>
      <c r="BX58" s="106" t="s">
        <v>84</v>
      </c>
      <c r="CL58" s="106" t="s">
        <v>19</v>
      </c>
    </row>
    <row r="59" spans="1:90" s="4" customFormat="1" ht="16.5" customHeight="1">
      <c r="A59" s="89" t="s">
        <v>76</v>
      </c>
      <c r="B59" s="54"/>
      <c r="C59" s="100"/>
      <c r="D59" s="100"/>
      <c r="E59" s="372" t="s">
        <v>93</v>
      </c>
      <c r="F59" s="372"/>
      <c r="G59" s="372"/>
      <c r="H59" s="372"/>
      <c r="I59" s="372"/>
      <c r="J59" s="100"/>
      <c r="K59" s="372" t="s">
        <v>94</v>
      </c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3">
        <f>'D 1.4 - TZB - přesunutí v...'!J32</f>
        <v>0</v>
      </c>
      <c r="AH59" s="374"/>
      <c r="AI59" s="374"/>
      <c r="AJ59" s="374"/>
      <c r="AK59" s="374"/>
      <c r="AL59" s="374"/>
      <c r="AM59" s="374"/>
      <c r="AN59" s="373">
        <f t="shared" si="0"/>
        <v>0</v>
      </c>
      <c r="AO59" s="374"/>
      <c r="AP59" s="374"/>
      <c r="AQ59" s="101" t="s">
        <v>87</v>
      </c>
      <c r="AR59" s="56"/>
      <c r="AS59" s="102">
        <v>0</v>
      </c>
      <c r="AT59" s="103">
        <f t="shared" si="1"/>
        <v>0</v>
      </c>
      <c r="AU59" s="104">
        <f>'D 1.4 - TZB - přesunutí v...'!P99</f>
        <v>0</v>
      </c>
      <c r="AV59" s="103">
        <f>'D 1.4 - TZB - přesunutí v...'!J35</f>
        <v>0</v>
      </c>
      <c r="AW59" s="103">
        <f>'D 1.4 - TZB - přesunutí v...'!J36</f>
        <v>0</v>
      </c>
      <c r="AX59" s="103">
        <f>'D 1.4 - TZB - přesunutí v...'!J37</f>
        <v>0</v>
      </c>
      <c r="AY59" s="103">
        <f>'D 1.4 - TZB - přesunutí v...'!J38</f>
        <v>0</v>
      </c>
      <c r="AZ59" s="103">
        <f>'D 1.4 - TZB - přesunutí v...'!F35</f>
        <v>0</v>
      </c>
      <c r="BA59" s="103">
        <f>'D 1.4 - TZB - přesunutí v...'!F36</f>
        <v>0</v>
      </c>
      <c r="BB59" s="103">
        <f>'D 1.4 - TZB - přesunutí v...'!F37</f>
        <v>0</v>
      </c>
      <c r="BC59" s="103">
        <f>'D 1.4 - TZB - přesunutí v...'!F38</f>
        <v>0</v>
      </c>
      <c r="BD59" s="105">
        <f>'D 1.4 - TZB - přesunutí v...'!F39</f>
        <v>0</v>
      </c>
      <c r="BT59" s="106" t="s">
        <v>88</v>
      </c>
      <c r="BV59" s="106" t="s">
        <v>74</v>
      </c>
      <c r="BW59" s="106" t="s">
        <v>95</v>
      </c>
      <c r="BX59" s="106" t="s">
        <v>84</v>
      </c>
      <c r="CL59" s="106" t="s">
        <v>19</v>
      </c>
    </row>
    <row r="60" spans="1:91" s="7" customFormat="1" ht="16.5" customHeight="1">
      <c r="A60" s="89" t="s">
        <v>76</v>
      </c>
      <c r="B60" s="90"/>
      <c r="C60" s="91"/>
      <c r="D60" s="370" t="s">
        <v>96</v>
      </c>
      <c r="E60" s="370"/>
      <c r="F60" s="370"/>
      <c r="G60" s="370"/>
      <c r="H60" s="370"/>
      <c r="I60" s="92"/>
      <c r="J60" s="370" t="s">
        <v>97</v>
      </c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68">
        <f>'SO 03 - Odvodnění terénu ...'!J30</f>
        <v>0</v>
      </c>
      <c r="AH60" s="369"/>
      <c r="AI60" s="369"/>
      <c r="AJ60" s="369"/>
      <c r="AK60" s="369"/>
      <c r="AL60" s="369"/>
      <c r="AM60" s="369"/>
      <c r="AN60" s="368">
        <f t="shared" si="0"/>
        <v>0</v>
      </c>
      <c r="AO60" s="369"/>
      <c r="AP60" s="369"/>
      <c r="AQ60" s="93" t="s">
        <v>79</v>
      </c>
      <c r="AR60" s="94"/>
      <c r="AS60" s="95">
        <v>0</v>
      </c>
      <c r="AT60" s="96">
        <f t="shared" si="1"/>
        <v>0</v>
      </c>
      <c r="AU60" s="97">
        <f>'SO 03 - Odvodnění terénu ...'!P91</f>
        <v>0</v>
      </c>
      <c r="AV60" s="96">
        <f>'SO 03 - Odvodnění terénu ...'!J33</f>
        <v>0</v>
      </c>
      <c r="AW60" s="96">
        <f>'SO 03 - Odvodnění terénu ...'!J34</f>
        <v>0</v>
      </c>
      <c r="AX60" s="96">
        <f>'SO 03 - Odvodnění terénu ...'!J35</f>
        <v>0</v>
      </c>
      <c r="AY60" s="96">
        <f>'SO 03 - Odvodnění terénu ...'!J36</f>
        <v>0</v>
      </c>
      <c r="AZ60" s="96">
        <f>'SO 03 - Odvodnění terénu ...'!F33</f>
        <v>0</v>
      </c>
      <c r="BA60" s="96">
        <f>'SO 03 - Odvodnění terénu ...'!F34</f>
        <v>0</v>
      </c>
      <c r="BB60" s="96">
        <f>'SO 03 - Odvodnění terénu ...'!F35</f>
        <v>0</v>
      </c>
      <c r="BC60" s="96">
        <f>'SO 03 - Odvodnění terénu ...'!F36</f>
        <v>0</v>
      </c>
      <c r="BD60" s="98">
        <f>'SO 03 - Odvodnění terénu ...'!F37</f>
        <v>0</v>
      </c>
      <c r="BT60" s="99" t="s">
        <v>80</v>
      </c>
      <c r="BV60" s="99" t="s">
        <v>74</v>
      </c>
      <c r="BW60" s="99" t="s">
        <v>98</v>
      </c>
      <c r="BX60" s="99" t="s">
        <v>5</v>
      </c>
      <c r="CL60" s="99" t="s">
        <v>19</v>
      </c>
      <c r="CM60" s="99" t="s">
        <v>80</v>
      </c>
    </row>
    <row r="61" spans="1:91" s="7" customFormat="1" ht="16.5" customHeight="1">
      <c r="A61" s="89" t="s">
        <v>76</v>
      </c>
      <c r="B61" s="90"/>
      <c r="C61" s="91"/>
      <c r="D61" s="370" t="s">
        <v>99</v>
      </c>
      <c r="E61" s="370"/>
      <c r="F61" s="370"/>
      <c r="G61" s="370"/>
      <c r="H61" s="370"/>
      <c r="I61" s="92"/>
      <c r="J61" s="370" t="s">
        <v>100</v>
      </c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68">
        <f>'SO 04 - Obvodová drenáž'!J30</f>
        <v>0</v>
      </c>
      <c r="AH61" s="369"/>
      <c r="AI61" s="369"/>
      <c r="AJ61" s="369"/>
      <c r="AK61" s="369"/>
      <c r="AL61" s="369"/>
      <c r="AM61" s="369"/>
      <c r="AN61" s="368">
        <f t="shared" si="0"/>
        <v>0</v>
      </c>
      <c r="AO61" s="369"/>
      <c r="AP61" s="369"/>
      <c r="AQ61" s="93" t="s">
        <v>79</v>
      </c>
      <c r="AR61" s="94"/>
      <c r="AS61" s="95">
        <v>0</v>
      </c>
      <c r="AT61" s="96">
        <f t="shared" si="1"/>
        <v>0</v>
      </c>
      <c r="AU61" s="97">
        <f>'SO 04 - Obvodová drenáž'!P97</f>
        <v>0</v>
      </c>
      <c r="AV61" s="96">
        <f>'SO 04 - Obvodová drenáž'!J33</f>
        <v>0</v>
      </c>
      <c r="AW61" s="96">
        <f>'SO 04 - Obvodová drenáž'!J34</f>
        <v>0</v>
      </c>
      <c r="AX61" s="96">
        <f>'SO 04 - Obvodová drenáž'!J35</f>
        <v>0</v>
      </c>
      <c r="AY61" s="96">
        <f>'SO 04 - Obvodová drenáž'!J36</f>
        <v>0</v>
      </c>
      <c r="AZ61" s="96">
        <f>'SO 04 - Obvodová drenáž'!F33</f>
        <v>0</v>
      </c>
      <c r="BA61" s="96">
        <f>'SO 04 - Obvodová drenáž'!F34</f>
        <v>0</v>
      </c>
      <c r="BB61" s="96">
        <f>'SO 04 - Obvodová drenáž'!F35</f>
        <v>0</v>
      </c>
      <c r="BC61" s="96">
        <f>'SO 04 - Obvodová drenáž'!F36</f>
        <v>0</v>
      </c>
      <c r="BD61" s="98">
        <f>'SO 04 - Obvodová drenáž'!F37</f>
        <v>0</v>
      </c>
      <c r="BT61" s="99" t="s">
        <v>80</v>
      </c>
      <c r="BV61" s="99" t="s">
        <v>74</v>
      </c>
      <c r="BW61" s="99" t="s">
        <v>101</v>
      </c>
      <c r="BX61" s="99" t="s">
        <v>5</v>
      </c>
      <c r="CL61" s="99" t="s">
        <v>19</v>
      </c>
      <c r="CM61" s="99" t="s">
        <v>80</v>
      </c>
    </row>
    <row r="62" spans="1:91" s="7" customFormat="1" ht="16.5" customHeight="1">
      <c r="A62" s="89" t="s">
        <v>76</v>
      </c>
      <c r="B62" s="90"/>
      <c r="C62" s="91"/>
      <c r="D62" s="370" t="s">
        <v>102</v>
      </c>
      <c r="E62" s="370"/>
      <c r="F62" s="370"/>
      <c r="G62" s="370"/>
      <c r="H62" s="370"/>
      <c r="I62" s="92"/>
      <c r="J62" s="370" t="s">
        <v>103</v>
      </c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68">
        <f>'SO 05 - Oprava stávající ...'!J30</f>
        <v>0</v>
      </c>
      <c r="AH62" s="369"/>
      <c r="AI62" s="369"/>
      <c r="AJ62" s="369"/>
      <c r="AK62" s="369"/>
      <c r="AL62" s="369"/>
      <c r="AM62" s="369"/>
      <c r="AN62" s="368">
        <f t="shared" si="0"/>
        <v>0</v>
      </c>
      <c r="AO62" s="369"/>
      <c r="AP62" s="369"/>
      <c r="AQ62" s="93" t="s">
        <v>79</v>
      </c>
      <c r="AR62" s="94"/>
      <c r="AS62" s="95">
        <v>0</v>
      </c>
      <c r="AT62" s="96">
        <f t="shared" si="1"/>
        <v>0</v>
      </c>
      <c r="AU62" s="97">
        <f>'SO 05 - Oprava stávající ...'!P86</f>
        <v>0</v>
      </c>
      <c r="AV62" s="96">
        <f>'SO 05 - Oprava stávající ...'!J33</f>
        <v>0</v>
      </c>
      <c r="AW62" s="96">
        <f>'SO 05 - Oprava stávající ...'!J34</f>
        <v>0</v>
      </c>
      <c r="AX62" s="96">
        <f>'SO 05 - Oprava stávající ...'!J35</f>
        <v>0</v>
      </c>
      <c r="AY62" s="96">
        <f>'SO 05 - Oprava stávající ...'!J36</f>
        <v>0</v>
      </c>
      <c r="AZ62" s="96">
        <f>'SO 05 - Oprava stávající ...'!F33</f>
        <v>0</v>
      </c>
      <c r="BA62" s="96">
        <f>'SO 05 - Oprava stávající ...'!F34</f>
        <v>0</v>
      </c>
      <c r="BB62" s="96">
        <f>'SO 05 - Oprava stávající ...'!F35</f>
        <v>0</v>
      </c>
      <c r="BC62" s="96">
        <f>'SO 05 - Oprava stávající ...'!F36</f>
        <v>0</v>
      </c>
      <c r="BD62" s="98">
        <f>'SO 05 - Oprava stávající ...'!F37</f>
        <v>0</v>
      </c>
      <c r="BT62" s="99" t="s">
        <v>80</v>
      </c>
      <c r="BV62" s="99" t="s">
        <v>74</v>
      </c>
      <c r="BW62" s="99" t="s">
        <v>104</v>
      </c>
      <c r="BX62" s="99" t="s">
        <v>5</v>
      </c>
      <c r="CL62" s="99" t="s">
        <v>19</v>
      </c>
      <c r="CM62" s="99" t="s">
        <v>80</v>
      </c>
    </row>
    <row r="63" spans="1:91" s="7" customFormat="1" ht="16.5" customHeight="1">
      <c r="A63" s="89" t="s">
        <v>76</v>
      </c>
      <c r="B63" s="90"/>
      <c r="C63" s="91"/>
      <c r="D63" s="370" t="s">
        <v>105</v>
      </c>
      <c r="E63" s="370"/>
      <c r="F63" s="370"/>
      <c r="G63" s="370"/>
      <c r="H63" s="370"/>
      <c r="I63" s="92"/>
      <c r="J63" s="370" t="s">
        <v>106</v>
      </c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68">
        <f>'VRN - Vedlejší rozpočtové...'!J30</f>
        <v>0</v>
      </c>
      <c r="AH63" s="369"/>
      <c r="AI63" s="369"/>
      <c r="AJ63" s="369"/>
      <c r="AK63" s="369"/>
      <c r="AL63" s="369"/>
      <c r="AM63" s="369"/>
      <c r="AN63" s="368">
        <f t="shared" si="0"/>
        <v>0</v>
      </c>
      <c r="AO63" s="369"/>
      <c r="AP63" s="369"/>
      <c r="AQ63" s="93" t="s">
        <v>79</v>
      </c>
      <c r="AR63" s="94"/>
      <c r="AS63" s="107">
        <v>0</v>
      </c>
      <c r="AT63" s="108">
        <f t="shared" si="1"/>
        <v>0</v>
      </c>
      <c r="AU63" s="109">
        <f>'VRN - Vedlejší rozpočtové...'!P93</f>
        <v>0</v>
      </c>
      <c r="AV63" s="108">
        <f>'VRN - Vedlejší rozpočtové...'!J33</f>
        <v>0</v>
      </c>
      <c r="AW63" s="108">
        <f>'VRN - Vedlejší rozpočtové...'!J34</f>
        <v>0</v>
      </c>
      <c r="AX63" s="108">
        <f>'VRN - Vedlejší rozpočtové...'!J35</f>
        <v>0</v>
      </c>
      <c r="AY63" s="108">
        <f>'VRN - Vedlejší rozpočtové...'!J36</f>
        <v>0</v>
      </c>
      <c r="AZ63" s="108">
        <f>'VRN - Vedlejší rozpočtové...'!F33</f>
        <v>0</v>
      </c>
      <c r="BA63" s="108">
        <f>'VRN - Vedlejší rozpočtové...'!F34</f>
        <v>0</v>
      </c>
      <c r="BB63" s="108">
        <f>'VRN - Vedlejší rozpočtové...'!F35</f>
        <v>0</v>
      </c>
      <c r="BC63" s="108">
        <f>'VRN - Vedlejší rozpočtové...'!F36</f>
        <v>0</v>
      </c>
      <c r="BD63" s="110">
        <f>'VRN - Vedlejší rozpočtové...'!F37</f>
        <v>0</v>
      </c>
      <c r="BT63" s="99" t="s">
        <v>80</v>
      </c>
      <c r="BV63" s="99" t="s">
        <v>74</v>
      </c>
      <c r="BW63" s="99" t="s">
        <v>107</v>
      </c>
      <c r="BX63" s="99" t="s">
        <v>5</v>
      </c>
      <c r="CL63" s="99" t="s">
        <v>19</v>
      </c>
      <c r="CM63" s="99" t="s">
        <v>80</v>
      </c>
    </row>
    <row r="64" spans="1:57" s="2" customFormat="1" ht="30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2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42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</sheetData>
  <sheetProtection algorithmName="SHA-512" hashValue="nmemzo+h5urh1aBhIwgjqDzWd45M9C5oR47mjmqikJk6uCpHdNGBfkNrVePiy024ysJ0j7E4fWwsIdkwcfqoBQ==" saltValue="rQ1wZ1nh+bs6tMoYEVOjC1bTaAnVj0FJCCFNy732HqLlp41ozeJBex063qnTnRdDjPe5sMxj1E8BWBNzQSwxaA==" spinCount="100000" sheet="1" objects="1" scenarios="1" formatColumns="0" formatRows="0"/>
  <mergeCells count="7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 01 - Sanace vlhkého zd...'!C2" display="/"/>
    <hyperlink ref="A57" location="'SA 02 - Sanace - ETAPA I.'!C2" display="/"/>
    <hyperlink ref="A58" location="'SA 03 - Sanace - ETAPA II.'!C2" display="/"/>
    <hyperlink ref="A59" location="'D 1.4 - TZB - přesunutí v...'!C2" display="/"/>
    <hyperlink ref="A60" location="'SO 03 - Odvodnění terénu ...'!C2" display="/"/>
    <hyperlink ref="A61" location="'SO 04 - Obvodová drenáž'!C2" display="/"/>
    <hyperlink ref="A62" location="'SO 05 - Oprava stávající ...'!C2" display="/"/>
    <hyperlink ref="A6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7" customFormat="1" ht="45" customHeight="1">
      <c r="B3" s="270"/>
      <c r="C3" s="409" t="s">
        <v>1970</v>
      </c>
      <c r="D3" s="409"/>
      <c r="E3" s="409"/>
      <c r="F3" s="409"/>
      <c r="G3" s="409"/>
      <c r="H3" s="409"/>
      <c r="I3" s="409"/>
      <c r="J3" s="409"/>
      <c r="K3" s="271"/>
    </row>
    <row r="4" spans="2:11" s="1" customFormat="1" ht="25.5" customHeight="1">
      <c r="B4" s="272"/>
      <c r="C4" s="408" t="s">
        <v>1971</v>
      </c>
      <c r="D4" s="408"/>
      <c r="E4" s="408"/>
      <c r="F4" s="408"/>
      <c r="G4" s="408"/>
      <c r="H4" s="408"/>
      <c r="I4" s="408"/>
      <c r="J4" s="408"/>
      <c r="K4" s="273"/>
    </row>
    <row r="5" spans="2:11" s="1" customFormat="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2"/>
      <c r="C6" s="407" t="s">
        <v>1972</v>
      </c>
      <c r="D6" s="407"/>
      <c r="E6" s="407"/>
      <c r="F6" s="407"/>
      <c r="G6" s="407"/>
      <c r="H6" s="407"/>
      <c r="I6" s="407"/>
      <c r="J6" s="407"/>
      <c r="K6" s="273"/>
    </row>
    <row r="7" spans="2:11" s="1" customFormat="1" ht="15" customHeight="1">
      <c r="B7" s="276"/>
      <c r="C7" s="407" t="s">
        <v>1973</v>
      </c>
      <c r="D7" s="407"/>
      <c r="E7" s="407"/>
      <c r="F7" s="407"/>
      <c r="G7" s="407"/>
      <c r="H7" s="407"/>
      <c r="I7" s="407"/>
      <c r="J7" s="407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407" t="s">
        <v>1974</v>
      </c>
      <c r="D9" s="407"/>
      <c r="E9" s="407"/>
      <c r="F9" s="407"/>
      <c r="G9" s="407"/>
      <c r="H9" s="407"/>
      <c r="I9" s="407"/>
      <c r="J9" s="407"/>
      <c r="K9" s="273"/>
    </row>
    <row r="10" spans="2:11" s="1" customFormat="1" ht="15" customHeight="1">
      <c r="B10" s="276"/>
      <c r="C10" s="275"/>
      <c r="D10" s="407" t="s">
        <v>1975</v>
      </c>
      <c r="E10" s="407"/>
      <c r="F10" s="407"/>
      <c r="G10" s="407"/>
      <c r="H10" s="407"/>
      <c r="I10" s="407"/>
      <c r="J10" s="407"/>
      <c r="K10" s="273"/>
    </row>
    <row r="11" spans="2:11" s="1" customFormat="1" ht="15" customHeight="1">
      <c r="B11" s="276"/>
      <c r="C11" s="277"/>
      <c r="D11" s="407" t="s">
        <v>1976</v>
      </c>
      <c r="E11" s="407"/>
      <c r="F11" s="407"/>
      <c r="G11" s="407"/>
      <c r="H11" s="407"/>
      <c r="I11" s="407"/>
      <c r="J11" s="407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1977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407" t="s">
        <v>1978</v>
      </c>
      <c r="E15" s="407"/>
      <c r="F15" s="407"/>
      <c r="G15" s="407"/>
      <c r="H15" s="407"/>
      <c r="I15" s="407"/>
      <c r="J15" s="407"/>
      <c r="K15" s="273"/>
    </row>
    <row r="16" spans="2:11" s="1" customFormat="1" ht="15" customHeight="1">
      <c r="B16" s="276"/>
      <c r="C16" s="277"/>
      <c r="D16" s="407" t="s">
        <v>1979</v>
      </c>
      <c r="E16" s="407"/>
      <c r="F16" s="407"/>
      <c r="G16" s="407"/>
      <c r="H16" s="407"/>
      <c r="I16" s="407"/>
      <c r="J16" s="407"/>
      <c r="K16" s="273"/>
    </row>
    <row r="17" spans="2:11" s="1" customFormat="1" ht="15" customHeight="1">
      <c r="B17" s="276"/>
      <c r="C17" s="277"/>
      <c r="D17" s="407" t="s">
        <v>1980</v>
      </c>
      <c r="E17" s="407"/>
      <c r="F17" s="407"/>
      <c r="G17" s="407"/>
      <c r="H17" s="407"/>
      <c r="I17" s="407"/>
      <c r="J17" s="407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407" t="s">
        <v>1981</v>
      </c>
      <c r="G18" s="407"/>
      <c r="H18" s="407"/>
      <c r="I18" s="407"/>
      <c r="J18" s="407"/>
      <c r="K18" s="273"/>
    </row>
    <row r="19" spans="2:11" s="1" customFormat="1" ht="15" customHeight="1">
      <c r="B19" s="276"/>
      <c r="C19" s="277"/>
      <c r="D19" s="277"/>
      <c r="E19" s="279" t="s">
        <v>1982</v>
      </c>
      <c r="F19" s="407" t="s">
        <v>1983</v>
      </c>
      <c r="G19" s="407"/>
      <c r="H19" s="407"/>
      <c r="I19" s="407"/>
      <c r="J19" s="407"/>
      <c r="K19" s="273"/>
    </row>
    <row r="20" spans="2:11" s="1" customFormat="1" ht="15" customHeight="1">
      <c r="B20" s="276"/>
      <c r="C20" s="277"/>
      <c r="D20" s="277"/>
      <c r="E20" s="279" t="s">
        <v>1984</v>
      </c>
      <c r="F20" s="407" t="s">
        <v>1985</v>
      </c>
      <c r="G20" s="407"/>
      <c r="H20" s="407"/>
      <c r="I20" s="407"/>
      <c r="J20" s="407"/>
      <c r="K20" s="273"/>
    </row>
    <row r="21" spans="2:11" s="1" customFormat="1" ht="15" customHeight="1">
      <c r="B21" s="276"/>
      <c r="C21" s="277"/>
      <c r="D21" s="277"/>
      <c r="E21" s="279" t="s">
        <v>1986</v>
      </c>
      <c r="F21" s="407" t="s">
        <v>1987</v>
      </c>
      <c r="G21" s="407"/>
      <c r="H21" s="407"/>
      <c r="I21" s="407"/>
      <c r="J21" s="407"/>
      <c r="K21" s="273"/>
    </row>
    <row r="22" spans="2:11" s="1" customFormat="1" ht="15" customHeight="1">
      <c r="B22" s="276"/>
      <c r="C22" s="277"/>
      <c r="D22" s="277"/>
      <c r="E22" s="279" t="s">
        <v>1822</v>
      </c>
      <c r="F22" s="407" t="s">
        <v>1823</v>
      </c>
      <c r="G22" s="407"/>
      <c r="H22" s="407"/>
      <c r="I22" s="407"/>
      <c r="J22" s="407"/>
      <c r="K22" s="273"/>
    </row>
    <row r="23" spans="2:11" s="1" customFormat="1" ht="15" customHeight="1">
      <c r="B23" s="276"/>
      <c r="C23" s="277"/>
      <c r="D23" s="277"/>
      <c r="E23" s="279" t="s">
        <v>87</v>
      </c>
      <c r="F23" s="407" t="s">
        <v>1988</v>
      </c>
      <c r="G23" s="407"/>
      <c r="H23" s="407"/>
      <c r="I23" s="407"/>
      <c r="J23" s="407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407" t="s">
        <v>1989</v>
      </c>
      <c r="D25" s="407"/>
      <c r="E25" s="407"/>
      <c r="F25" s="407"/>
      <c r="G25" s="407"/>
      <c r="H25" s="407"/>
      <c r="I25" s="407"/>
      <c r="J25" s="407"/>
      <c r="K25" s="273"/>
    </row>
    <row r="26" spans="2:11" s="1" customFormat="1" ht="15" customHeight="1">
      <c r="B26" s="276"/>
      <c r="C26" s="407" t="s">
        <v>1990</v>
      </c>
      <c r="D26" s="407"/>
      <c r="E26" s="407"/>
      <c r="F26" s="407"/>
      <c r="G26" s="407"/>
      <c r="H26" s="407"/>
      <c r="I26" s="407"/>
      <c r="J26" s="407"/>
      <c r="K26" s="273"/>
    </row>
    <row r="27" spans="2:11" s="1" customFormat="1" ht="15" customHeight="1">
      <c r="B27" s="276"/>
      <c r="C27" s="275"/>
      <c r="D27" s="407" t="s">
        <v>1991</v>
      </c>
      <c r="E27" s="407"/>
      <c r="F27" s="407"/>
      <c r="G27" s="407"/>
      <c r="H27" s="407"/>
      <c r="I27" s="407"/>
      <c r="J27" s="407"/>
      <c r="K27" s="273"/>
    </row>
    <row r="28" spans="2:11" s="1" customFormat="1" ht="15" customHeight="1">
      <c r="B28" s="276"/>
      <c r="C28" s="277"/>
      <c r="D28" s="407" t="s">
        <v>1992</v>
      </c>
      <c r="E28" s="407"/>
      <c r="F28" s="407"/>
      <c r="G28" s="407"/>
      <c r="H28" s="407"/>
      <c r="I28" s="407"/>
      <c r="J28" s="407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407" t="s">
        <v>1993</v>
      </c>
      <c r="E30" s="407"/>
      <c r="F30" s="407"/>
      <c r="G30" s="407"/>
      <c r="H30" s="407"/>
      <c r="I30" s="407"/>
      <c r="J30" s="407"/>
      <c r="K30" s="273"/>
    </row>
    <row r="31" spans="2:11" s="1" customFormat="1" ht="15" customHeight="1">
      <c r="B31" s="276"/>
      <c r="C31" s="277"/>
      <c r="D31" s="407" t="s">
        <v>1994</v>
      </c>
      <c r="E31" s="407"/>
      <c r="F31" s="407"/>
      <c r="G31" s="407"/>
      <c r="H31" s="407"/>
      <c r="I31" s="407"/>
      <c r="J31" s="407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407" t="s">
        <v>1995</v>
      </c>
      <c r="E33" s="407"/>
      <c r="F33" s="407"/>
      <c r="G33" s="407"/>
      <c r="H33" s="407"/>
      <c r="I33" s="407"/>
      <c r="J33" s="407"/>
      <c r="K33" s="273"/>
    </row>
    <row r="34" spans="2:11" s="1" customFormat="1" ht="15" customHeight="1">
      <c r="B34" s="276"/>
      <c r="C34" s="277"/>
      <c r="D34" s="407" t="s">
        <v>1996</v>
      </c>
      <c r="E34" s="407"/>
      <c r="F34" s="407"/>
      <c r="G34" s="407"/>
      <c r="H34" s="407"/>
      <c r="I34" s="407"/>
      <c r="J34" s="407"/>
      <c r="K34" s="273"/>
    </row>
    <row r="35" spans="2:11" s="1" customFormat="1" ht="15" customHeight="1">
      <c r="B35" s="276"/>
      <c r="C35" s="277"/>
      <c r="D35" s="407" t="s">
        <v>1997</v>
      </c>
      <c r="E35" s="407"/>
      <c r="F35" s="407"/>
      <c r="G35" s="407"/>
      <c r="H35" s="407"/>
      <c r="I35" s="407"/>
      <c r="J35" s="407"/>
      <c r="K35" s="273"/>
    </row>
    <row r="36" spans="2:11" s="1" customFormat="1" ht="15" customHeight="1">
      <c r="B36" s="276"/>
      <c r="C36" s="277"/>
      <c r="D36" s="275"/>
      <c r="E36" s="278" t="s">
        <v>129</v>
      </c>
      <c r="F36" s="275"/>
      <c r="G36" s="407" t="s">
        <v>1998</v>
      </c>
      <c r="H36" s="407"/>
      <c r="I36" s="407"/>
      <c r="J36" s="407"/>
      <c r="K36" s="273"/>
    </row>
    <row r="37" spans="2:11" s="1" customFormat="1" ht="30.75" customHeight="1">
      <c r="B37" s="276"/>
      <c r="C37" s="277"/>
      <c r="D37" s="275"/>
      <c r="E37" s="278" t="s">
        <v>1999</v>
      </c>
      <c r="F37" s="275"/>
      <c r="G37" s="407" t="s">
        <v>2000</v>
      </c>
      <c r="H37" s="407"/>
      <c r="I37" s="407"/>
      <c r="J37" s="407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407" t="s">
        <v>2001</v>
      </c>
      <c r="H38" s="407"/>
      <c r="I38" s="407"/>
      <c r="J38" s="407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407" t="s">
        <v>2002</v>
      </c>
      <c r="H39" s="407"/>
      <c r="I39" s="407"/>
      <c r="J39" s="407"/>
      <c r="K39" s="273"/>
    </row>
    <row r="40" spans="2:11" s="1" customFormat="1" ht="15" customHeight="1">
      <c r="B40" s="276"/>
      <c r="C40" s="277"/>
      <c r="D40" s="275"/>
      <c r="E40" s="278" t="s">
        <v>130</v>
      </c>
      <c r="F40" s="275"/>
      <c r="G40" s="407" t="s">
        <v>2003</v>
      </c>
      <c r="H40" s="407"/>
      <c r="I40" s="407"/>
      <c r="J40" s="407"/>
      <c r="K40" s="273"/>
    </row>
    <row r="41" spans="2:11" s="1" customFormat="1" ht="15" customHeight="1">
      <c r="B41" s="276"/>
      <c r="C41" s="277"/>
      <c r="D41" s="275"/>
      <c r="E41" s="278" t="s">
        <v>131</v>
      </c>
      <c r="F41" s="275"/>
      <c r="G41" s="407" t="s">
        <v>2004</v>
      </c>
      <c r="H41" s="407"/>
      <c r="I41" s="407"/>
      <c r="J41" s="407"/>
      <c r="K41" s="273"/>
    </row>
    <row r="42" spans="2:11" s="1" customFormat="1" ht="15" customHeight="1">
      <c r="B42" s="276"/>
      <c r="C42" s="277"/>
      <c r="D42" s="275"/>
      <c r="E42" s="278" t="s">
        <v>2005</v>
      </c>
      <c r="F42" s="275"/>
      <c r="G42" s="407" t="s">
        <v>2006</v>
      </c>
      <c r="H42" s="407"/>
      <c r="I42" s="407"/>
      <c r="J42" s="407"/>
      <c r="K42" s="273"/>
    </row>
    <row r="43" spans="2:11" s="1" customFormat="1" ht="15" customHeight="1">
      <c r="B43" s="276"/>
      <c r="C43" s="277"/>
      <c r="D43" s="275"/>
      <c r="E43" s="278"/>
      <c r="F43" s="275"/>
      <c r="G43" s="407" t="s">
        <v>2007</v>
      </c>
      <c r="H43" s="407"/>
      <c r="I43" s="407"/>
      <c r="J43" s="407"/>
      <c r="K43" s="273"/>
    </row>
    <row r="44" spans="2:11" s="1" customFormat="1" ht="15" customHeight="1">
      <c r="B44" s="276"/>
      <c r="C44" s="277"/>
      <c r="D44" s="275"/>
      <c r="E44" s="278" t="s">
        <v>2008</v>
      </c>
      <c r="F44" s="275"/>
      <c r="G44" s="407" t="s">
        <v>2009</v>
      </c>
      <c r="H44" s="407"/>
      <c r="I44" s="407"/>
      <c r="J44" s="407"/>
      <c r="K44" s="273"/>
    </row>
    <row r="45" spans="2:11" s="1" customFormat="1" ht="15" customHeight="1">
      <c r="B45" s="276"/>
      <c r="C45" s="277"/>
      <c r="D45" s="275"/>
      <c r="E45" s="278" t="s">
        <v>133</v>
      </c>
      <c r="F45" s="275"/>
      <c r="G45" s="407" t="s">
        <v>2010</v>
      </c>
      <c r="H45" s="407"/>
      <c r="I45" s="407"/>
      <c r="J45" s="407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407" t="s">
        <v>2011</v>
      </c>
      <c r="E47" s="407"/>
      <c r="F47" s="407"/>
      <c r="G47" s="407"/>
      <c r="H47" s="407"/>
      <c r="I47" s="407"/>
      <c r="J47" s="407"/>
      <c r="K47" s="273"/>
    </row>
    <row r="48" spans="2:11" s="1" customFormat="1" ht="15" customHeight="1">
      <c r="B48" s="276"/>
      <c r="C48" s="277"/>
      <c r="D48" s="277"/>
      <c r="E48" s="407" t="s">
        <v>2012</v>
      </c>
      <c r="F48" s="407"/>
      <c r="G48" s="407"/>
      <c r="H48" s="407"/>
      <c r="I48" s="407"/>
      <c r="J48" s="407"/>
      <c r="K48" s="273"/>
    </row>
    <row r="49" spans="2:11" s="1" customFormat="1" ht="15" customHeight="1">
      <c r="B49" s="276"/>
      <c r="C49" s="277"/>
      <c r="D49" s="277"/>
      <c r="E49" s="407" t="s">
        <v>2013</v>
      </c>
      <c r="F49" s="407"/>
      <c r="G49" s="407"/>
      <c r="H49" s="407"/>
      <c r="I49" s="407"/>
      <c r="J49" s="407"/>
      <c r="K49" s="273"/>
    </row>
    <row r="50" spans="2:11" s="1" customFormat="1" ht="15" customHeight="1">
      <c r="B50" s="276"/>
      <c r="C50" s="277"/>
      <c r="D50" s="277"/>
      <c r="E50" s="407" t="s">
        <v>2014</v>
      </c>
      <c r="F50" s="407"/>
      <c r="G50" s="407"/>
      <c r="H50" s="407"/>
      <c r="I50" s="407"/>
      <c r="J50" s="407"/>
      <c r="K50" s="273"/>
    </row>
    <row r="51" spans="2:11" s="1" customFormat="1" ht="15" customHeight="1">
      <c r="B51" s="276"/>
      <c r="C51" s="277"/>
      <c r="D51" s="407" t="s">
        <v>2015</v>
      </c>
      <c r="E51" s="407"/>
      <c r="F51" s="407"/>
      <c r="G51" s="407"/>
      <c r="H51" s="407"/>
      <c r="I51" s="407"/>
      <c r="J51" s="407"/>
      <c r="K51" s="273"/>
    </row>
    <row r="52" spans="2:11" s="1" customFormat="1" ht="25.5" customHeight="1">
      <c r="B52" s="272"/>
      <c r="C52" s="408" t="s">
        <v>2016</v>
      </c>
      <c r="D52" s="408"/>
      <c r="E52" s="408"/>
      <c r="F52" s="408"/>
      <c r="G52" s="408"/>
      <c r="H52" s="408"/>
      <c r="I52" s="408"/>
      <c r="J52" s="408"/>
      <c r="K52" s="273"/>
    </row>
    <row r="53" spans="2:11" s="1" customFormat="1" ht="5.25" customHeight="1">
      <c r="B53" s="272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2"/>
      <c r="C54" s="407" t="s">
        <v>2017</v>
      </c>
      <c r="D54" s="407"/>
      <c r="E54" s="407"/>
      <c r="F54" s="407"/>
      <c r="G54" s="407"/>
      <c r="H54" s="407"/>
      <c r="I54" s="407"/>
      <c r="J54" s="407"/>
      <c r="K54" s="273"/>
    </row>
    <row r="55" spans="2:11" s="1" customFormat="1" ht="15" customHeight="1">
      <c r="B55" s="272"/>
      <c r="C55" s="407" t="s">
        <v>2018</v>
      </c>
      <c r="D55" s="407"/>
      <c r="E55" s="407"/>
      <c r="F55" s="407"/>
      <c r="G55" s="407"/>
      <c r="H55" s="407"/>
      <c r="I55" s="407"/>
      <c r="J55" s="407"/>
      <c r="K55" s="273"/>
    </row>
    <row r="56" spans="2:11" s="1" customFormat="1" ht="12.75" customHeight="1">
      <c r="B56" s="272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2"/>
      <c r="C57" s="407" t="s">
        <v>2019</v>
      </c>
      <c r="D57" s="407"/>
      <c r="E57" s="407"/>
      <c r="F57" s="407"/>
      <c r="G57" s="407"/>
      <c r="H57" s="407"/>
      <c r="I57" s="407"/>
      <c r="J57" s="407"/>
      <c r="K57" s="273"/>
    </row>
    <row r="58" spans="2:11" s="1" customFormat="1" ht="15" customHeight="1">
      <c r="B58" s="272"/>
      <c r="C58" s="277"/>
      <c r="D58" s="407" t="s">
        <v>2020</v>
      </c>
      <c r="E58" s="407"/>
      <c r="F58" s="407"/>
      <c r="G58" s="407"/>
      <c r="H58" s="407"/>
      <c r="I58" s="407"/>
      <c r="J58" s="407"/>
      <c r="K58" s="273"/>
    </row>
    <row r="59" spans="2:11" s="1" customFormat="1" ht="15" customHeight="1">
      <c r="B59" s="272"/>
      <c r="C59" s="277"/>
      <c r="D59" s="407" t="s">
        <v>2021</v>
      </c>
      <c r="E59" s="407"/>
      <c r="F59" s="407"/>
      <c r="G59" s="407"/>
      <c r="H59" s="407"/>
      <c r="I59" s="407"/>
      <c r="J59" s="407"/>
      <c r="K59" s="273"/>
    </row>
    <row r="60" spans="2:11" s="1" customFormat="1" ht="15" customHeight="1">
      <c r="B60" s="272"/>
      <c r="C60" s="277"/>
      <c r="D60" s="407" t="s">
        <v>2022</v>
      </c>
      <c r="E60" s="407"/>
      <c r="F60" s="407"/>
      <c r="G60" s="407"/>
      <c r="H60" s="407"/>
      <c r="I60" s="407"/>
      <c r="J60" s="407"/>
      <c r="K60" s="273"/>
    </row>
    <row r="61" spans="2:11" s="1" customFormat="1" ht="15" customHeight="1">
      <c r="B61" s="272"/>
      <c r="C61" s="277"/>
      <c r="D61" s="407" t="s">
        <v>2023</v>
      </c>
      <c r="E61" s="407"/>
      <c r="F61" s="407"/>
      <c r="G61" s="407"/>
      <c r="H61" s="407"/>
      <c r="I61" s="407"/>
      <c r="J61" s="407"/>
      <c r="K61" s="273"/>
    </row>
    <row r="62" spans="2:11" s="1" customFormat="1" ht="15" customHeight="1">
      <c r="B62" s="272"/>
      <c r="C62" s="277"/>
      <c r="D62" s="410" t="s">
        <v>2024</v>
      </c>
      <c r="E62" s="410"/>
      <c r="F62" s="410"/>
      <c r="G62" s="410"/>
      <c r="H62" s="410"/>
      <c r="I62" s="410"/>
      <c r="J62" s="410"/>
      <c r="K62" s="273"/>
    </row>
    <row r="63" spans="2:11" s="1" customFormat="1" ht="15" customHeight="1">
      <c r="B63" s="272"/>
      <c r="C63" s="277"/>
      <c r="D63" s="407" t="s">
        <v>2025</v>
      </c>
      <c r="E63" s="407"/>
      <c r="F63" s="407"/>
      <c r="G63" s="407"/>
      <c r="H63" s="407"/>
      <c r="I63" s="407"/>
      <c r="J63" s="407"/>
      <c r="K63" s="273"/>
    </row>
    <row r="64" spans="2:11" s="1" customFormat="1" ht="12.75" customHeight="1">
      <c r="B64" s="272"/>
      <c r="C64" s="277"/>
      <c r="D64" s="277"/>
      <c r="E64" s="280"/>
      <c r="F64" s="277"/>
      <c r="G64" s="277"/>
      <c r="H64" s="277"/>
      <c r="I64" s="277"/>
      <c r="J64" s="277"/>
      <c r="K64" s="273"/>
    </row>
    <row r="65" spans="2:11" s="1" customFormat="1" ht="15" customHeight="1">
      <c r="B65" s="272"/>
      <c r="C65" s="277"/>
      <c r="D65" s="407" t="s">
        <v>2026</v>
      </c>
      <c r="E65" s="407"/>
      <c r="F65" s="407"/>
      <c r="G65" s="407"/>
      <c r="H65" s="407"/>
      <c r="I65" s="407"/>
      <c r="J65" s="407"/>
      <c r="K65" s="273"/>
    </row>
    <row r="66" spans="2:11" s="1" customFormat="1" ht="15" customHeight="1">
      <c r="B66" s="272"/>
      <c r="C66" s="277"/>
      <c r="D66" s="410" t="s">
        <v>2027</v>
      </c>
      <c r="E66" s="410"/>
      <c r="F66" s="410"/>
      <c r="G66" s="410"/>
      <c r="H66" s="410"/>
      <c r="I66" s="410"/>
      <c r="J66" s="410"/>
      <c r="K66" s="273"/>
    </row>
    <row r="67" spans="2:11" s="1" customFormat="1" ht="15" customHeight="1">
      <c r="B67" s="272"/>
      <c r="C67" s="277"/>
      <c r="D67" s="407" t="s">
        <v>2028</v>
      </c>
      <c r="E67" s="407"/>
      <c r="F67" s="407"/>
      <c r="G67" s="407"/>
      <c r="H67" s="407"/>
      <c r="I67" s="407"/>
      <c r="J67" s="407"/>
      <c r="K67" s="273"/>
    </row>
    <row r="68" spans="2:11" s="1" customFormat="1" ht="15" customHeight="1">
      <c r="B68" s="272"/>
      <c r="C68" s="277"/>
      <c r="D68" s="407" t="s">
        <v>2029</v>
      </c>
      <c r="E68" s="407"/>
      <c r="F68" s="407"/>
      <c r="G68" s="407"/>
      <c r="H68" s="407"/>
      <c r="I68" s="407"/>
      <c r="J68" s="407"/>
      <c r="K68" s="273"/>
    </row>
    <row r="69" spans="2:11" s="1" customFormat="1" ht="15" customHeight="1">
      <c r="B69" s="272"/>
      <c r="C69" s="277"/>
      <c r="D69" s="407" t="s">
        <v>2030</v>
      </c>
      <c r="E69" s="407"/>
      <c r="F69" s="407"/>
      <c r="G69" s="407"/>
      <c r="H69" s="407"/>
      <c r="I69" s="407"/>
      <c r="J69" s="407"/>
      <c r="K69" s="273"/>
    </row>
    <row r="70" spans="2:11" s="1" customFormat="1" ht="15" customHeight="1">
      <c r="B70" s="272"/>
      <c r="C70" s="277"/>
      <c r="D70" s="407" t="s">
        <v>2031</v>
      </c>
      <c r="E70" s="407"/>
      <c r="F70" s="407"/>
      <c r="G70" s="407"/>
      <c r="H70" s="407"/>
      <c r="I70" s="407"/>
      <c r="J70" s="407"/>
      <c r="K70" s="273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411" t="s">
        <v>2032</v>
      </c>
      <c r="D75" s="411"/>
      <c r="E75" s="411"/>
      <c r="F75" s="411"/>
      <c r="G75" s="411"/>
      <c r="H75" s="411"/>
      <c r="I75" s="411"/>
      <c r="J75" s="411"/>
      <c r="K75" s="290"/>
    </row>
    <row r="76" spans="2:11" s="1" customFormat="1" ht="17.25" customHeight="1">
      <c r="B76" s="289"/>
      <c r="C76" s="291" t="s">
        <v>2033</v>
      </c>
      <c r="D76" s="291"/>
      <c r="E76" s="291"/>
      <c r="F76" s="291" t="s">
        <v>2034</v>
      </c>
      <c r="G76" s="292"/>
      <c r="H76" s="291" t="s">
        <v>54</v>
      </c>
      <c r="I76" s="291" t="s">
        <v>57</v>
      </c>
      <c r="J76" s="291" t="s">
        <v>2035</v>
      </c>
      <c r="K76" s="290"/>
    </row>
    <row r="77" spans="2:11" s="1" customFormat="1" ht="17.25" customHeight="1">
      <c r="B77" s="289"/>
      <c r="C77" s="293" t="s">
        <v>2036</v>
      </c>
      <c r="D77" s="293"/>
      <c r="E77" s="293"/>
      <c r="F77" s="294" t="s">
        <v>2037</v>
      </c>
      <c r="G77" s="295"/>
      <c r="H77" s="293"/>
      <c r="I77" s="293"/>
      <c r="J77" s="293" t="s">
        <v>2038</v>
      </c>
      <c r="K77" s="290"/>
    </row>
    <row r="78" spans="2:11" s="1" customFormat="1" ht="5.25" customHeight="1">
      <c r="B78" s="289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9"/>
      <c r="C79" s="278" t="s">
        <v>53</v>
      </c>
      <c r="D79" s="298"/>
      <c r="E79" s="298"/>
      <c r="F79" s="299" t="s">
        <v>2039</v>
      </c>
      <c r="G79" s="300"/>
      <c r="H79" s="278" t="s">
        <v>2040</v>
      </c>
      <c r="I79" s="278" t="s">
        <v>2041</v>
      </c>
      <c r="J79" s="278">
        <v>20</v>
      </c>
      <c r="K79" s="290"/>
    </row>
    <row r="80" spans="2:11" s="1" customFormat="1" ht="15" customHeight="1">
      <c r="B80" s="289"/>
      <c r="C80" s="278" t="s">
        <v>2042</v>
      </c>
      <c r="D80" s="278"/>
      <c r="E80" s="278"/>
      <c r="F80" s="299" t="s">
        <v>2039</v>
      </c>
      <c r="G80" s="300"/>
      <c r="H80" s="278" t="s">
        <v>2043</v>
      </c>
      <c r="I80" s="278" t="s">
        <v>2041</v>
      </c>
      <c r="J80" s="278">
        <v>120</v>
      </c>
      <c r="K80" s="290"/>
    </row>
    <row r="81" spans="2:11" s="1" customFormat="1" ht="15" customHeight="1">
      <c r="B81" s="301"/>
      <c r="C81" s="278" t="s">
        <v>2044</v>
      </c>
      <c r="D81" s="278"/>
      <c r="E81" s="278"/>
      <c r="F81" s="299" t="s">
        <v>2045</v>
      </c>
      <c r="G81" s="300"/>
      <c r="H81" s="278" t="s">
        <v>2046</v>
      </c>
      <c r="I81" s="278" t="s">
        <v>2041</v>
      </c>
      <c r="J81" s="278">
        <v>50</v>
      </c>
      <c r="K81" s="290"/>
    </row>
    <row r="82" spans="2:11" s="1" customFormat="1" ht="15" customHeight="1">
      <c r="B82" s="301"/>
      <c r="C82" s="278" t="s">
        <v>2047</v>
      </c>
      <c r="D82" s="278"/>
      <c r="E82" s="278"/>
      <c r="F82" s="299" t="s">
        <v>2039</v>
      </c>
      <c r="G82" s="300"/>
      <c r="H82" s="278" t="s">
        <v>2048</v>
      </c>
      <c r="I82" s="278" t="s">
        <v>2049</v>
      </c>
      <c r="J82" s="278"/>
      <c r="K82" s="290"/>
    </row>
    <row r="83" spans="2:11" s="1" customFormat="1" ht="15" customHeight="1">
      <c r="B83" s="301"/>
      <c r="C83" s="302" t="s">
        <v>2050</v>
      </c>
      <c r="D83" s="302"/>
      <c r="E83" s="302"/>
      <c r="F83" s="303" t="s">
        <v>2045</v>
      </c>
      <c r="G83" s="302"/>
      <c r="H83" s="302" t="s">
        <v>2051</v>
      </c>
      <c r="I83" s="302" t="s">
        <v>2041</v>
      </c>
      <c r="J83" s="302">
        <v>15</v>
      </c>
      <c r="K83" s="290"/>
    </row>
    <row r="84" spans="2:11" s="1" customFormat="1" ht="15" customHeight="1">
      <c r="B84" s="301"/>
      <c r="C84" s="302" t="s">
        <v>2052</v>
      </c>
      <c r="D84" s="302"/>
      <c r="E84" s="302"/>
      <c r="F84" s="303" t="s">
        <v>2045</v>
      </c>
      <c r="G84" s="302"/>
      <c r="H84" s="302" t="s">
        <v>2053</v>
      </c>
      <c r="I84" s="302" t="s">
        <v>2041</v>
      </c>
      <c r="J84" s="302">
        <v>15</v>
      </c>
      <c r="K84" s="290"/>
    </row>
    <row r="85" spans="2:11" s="1" customFormat="1" ht="15" customHeight="1">
      <c r="B85" s="301"/>
      <c r="C85" s="302" t="s">
        <v>2054</v>
      </c>
      <c r="D85" s="302"/>
      <c r="E85" s="302"/>
      <c r="F85" s="303" t="s">
        <v>2045</v>
      </c>
      <c r="G85" s="302"/>
      <c r="H85" s="302" t="s">
        <v>2055</v>
      </c>
      <c r="I85" s="302" t="s">
        <v>2041</v>
      </c>
      <c r="J85" s="302">
        <v>20</v>
      </c>
      <c r="K85" s="290"/>
    </row>
    <row r="86" spans="2:11" s="1" customFormat="1" ht="15" customHeight="1">
      <c r="B86" s="301"/>
      <c r="C86" s="302" t="s">
        <v>2056</v>
      </c>
      <c r="D86" s="302"/>
      <c r="E86" s="302"/>
      <c r="F86" s="303" t="s">
        <v>2045</v>
      </c>
      <c r="G86" s="302"/>
      <c r="H86" s="302" t="s">
        <v>2057</v>
      </c>
      <c r="I86" s="302" t="s">
        <v>2041</v>
      </c>
      <c r="J86" s="302">
        <v>20</v>
      </c>
      <c r="K86" s="290"/>
    </row>
    <row r="87" spans="2:11" s="1" customFormat="1" ht="15" customHeight="1">
      <c r="B87" s="301"/>
      <c r="C87" s="278" t="s">
        <v>2058</v>
      </c>
      <c r="D87" s="278"/>
      <c r="E87" s="278"/>
      <c r="F87" s="299" t="s">
        <v>2045</v>
      </c>
      <c r="G87" s="300"/>
      <c r="H87" s="278" t="s">
        <v>2059</v>
      </c>
      <c r="I87" s="278" t="s">
        <v>2041</v>
      </c>
      <c r="J87" s="278">
        <v>50</v>
      </c>
      <c r="K87" s="290"/>
    </row>
    <row r="88" spans="2:11" s="1" customFormat="1" ht="15" customHeight="1">
      <c r="B88" s="301"/>
      <c r="C88" s="278" t="s">
        <v>2060</v>
      </c>
      <c r="D88" s="278"/>
      <c r="E88" s="278"/>
      <c r="F88" s="299" t="s">
        <v>2045</v>
      </c>
      <c r="G88" s="300"/>
      <c r="H88" s="278" t="s">
        <v>2061</v>
      </c>
      <c r="I88" s="278" t="s">
        <v>2041</v>
      </c>
      <c r="J88" s="278">
        <v>20</v>
      </c>
      <c r="K88" s="290"/>
    </row>
    <row r="89" spans="2:11" s="1" customFormat="1" ht="15" customHeight="1">
      <c r="B89" s="301"/>
      <c r="C89" s="278" t="s">
        <v>2062</v>
      </c>
      <c r="D89" s="278"/>
      <c r="E89" s="278"/>
      <c r="F89" s="299" t="s">
        <v>2045</v>
      </c>
      <c r="G89" s="300"/>
      <c r="H89" s="278" t="s">
        <v>2063</v>
      </c>
      <c r="I89" s="278" t="s">
        <v>2041</v>
      </c>
      <c r="J89" s="278">
        <v>20</v>
      </c>
      <c r="K89" s="290"/>
    </row>
    <row r="90" spans="2:11" s="1" customFormat="1" ht="15" customHeight="1">
      <c r="B90" s="301"/>
      <c r="C90" s="278" t="s">
        <v>2064</v>
      </c>
      <c r="D90" s="278"/>
      <c r="E90" s="278"/>
      <c r="F90" s="299" t="s">
        <v>2045</v>
      </c>
      <c r="G90" s="300"/>
      <c r="H90" s="278" t="s">
        <v>2065</v>
      </c>
      <c r="I90" s="278" t="s">
        <v>2041</v>
      </c>
      <c r="J90" s="278">
        <v>50</v>
      </c>
      <c r="K90" s="290"/>
    </row>
    <row r="91" spans="2:11" s="1" customFormat="1" ht="15" customHeight="1">
      <c r="B91" s="301"/>
      <c r="C91" s="278" t="s">
        <v>2066</v>
      </c>
      <c r="D91" s="278"/>
      <c r="E91" s="278"/>
      <c r="F91" s="299" t="s">
        <v>2045</v>
      </c>
      <c r="G91" s="300"/>
      <c r="H91" s="278" t="s">
        <v>2066</v>
      </c>
      <c r="I91" s="278" t="s">
        <v>2041</v>
      </c>
      <c r="J91" s="278">
        <v>50</v>
      </c>
      <c r="K91" s="290"/>
    </row>
    <row r="92" spans="2:11" s="1" customFormat="1" ht="15" customHeight="1">
      <c r="B92" s="301"/>
      <c r="C92" s="278" t="s">
        <v>2067</v>
      </c>
      <c r="D92" s="278"/>
      <c r="E92" s="278"/>
      <c r="F92" s="299" t="s">
        <v>2045</v>
      </c>
      <c r="G92" s="300"/>
      <c r="H92" s="278" t="s">
        <v>2068</v>
      </c>
      <c r="I92" s="278" t="s">
        <v>2041</v>
      </c>
      <c r="J92" s="278">
        <v>255</v>
      </c>
      <c r="K92" s="290"/>
    </row>
    <row r="93" spans="2:11" s="1" customFormat="1" ht="15" customHeight="1">
      <c r="B93" s="301"/>
      <c r="C93" s="278" t="s">
        <v>2069</v>
      </c>
      <c r="D93" s="278"/>
      <c r="E93" s="278"/>
      <c r="F93" s="299" t="s">
        <v>2039</v>
      </c>
      <c r="G93" s="300"/>
      <c r="H93" s="278" t="s">
        <v>2070</v>
      </c>
      <c r="I93" s="278" t="s">
        <v>2071</v>
      </c>
      <c r="J93" s="278"/>
      <c r="K93" s="290"/>
    </row>
    <row r="94" spans="2:11" s="1" customFormat="1" ht="15" customHeight="1">
      <c r="B94" s="301"/>
      <c r="C94" s="278" t="s">
        <v>2072</v>
      </c>
      <c r="D94" s="278"/>
      <c r="E94" s="278"/>
      <c r="F94" s="299" t="s">
        <v>2039</v>
      </c>
      <c r="G94" s="300"/>
      <c r="H94" s="278" t="s">
        <v>2073</v>
      </c>
      <c r="I94" s="278" t="s">
        <v>2074</v>
      </c>
      <c r="J94" s="278"/>
      <c r="K94" s="290"/>
    </row>
    <row r="95" spans="2:11" s="1" customFormat="1" ht="15" customHeight="1">
      <c r="B95" s="301"/>
      <c r="C95" s="278" t="s">
        <v>2075</v>
      </c>
      <c r="D95" s="278"/>
      <c r="E95" s="278"/>
      <c r="F95" s="299" t="s">
        <v>2039</v>
      </c>
      <c r="G95" s="300"/>
      <c r="H95" s="278" t="s">
        <v>2075</v>
      </c>
      <c r="I95" s="278" t="s">
        <v>2074</v>
      </c>
      <c r="J95" s="278"/>
      <c r="K95" s="290"/>
    </row>
    <row r="96" spans="2:11" s="1" customFormat="1" ht="15" customHeight="1">
      <c r="B96" s="301"/>
      <c r="C96" s="278" t="s">
        <v>38</v>
      </c>
      <c r="D96" s="278"/>
      <c r="E96" s="278"/>
      <c r="F96" s="299" t="s">
        <v>2039</v>
      </c>
      <c r="G96" s="300"/>
      <c r="H96" s="278" t="s">
        <v>2076</v>
      </c>
      <c r="I96" s="278" t="s">
        <v>2074</v>
      </c>
      <c r="J96" s="278"/>
      <c r="K96" s="290"/>
    </row>
    <row r="97" spans="2:11" s="1" customFormat="1" ht="15" customHeight="1">
      <c r="B97" s="301"/>
      <c r="C97" s="278" t="s">
        <v>48</v>
      </c>
      <c r="D97" s="278"/>
      <c r="E97" s="278"/>
      <c r="F97" s="299" t="s">
        <v>2039</v>
      </c>
      <c r="G97" s="300"/>
      <c r="H97" s="278" t="s">
        <v>2077</v>
      </c>
      <c r="I97" s="278" t="s">
        <v>2074</v>
      </c>
      <c r="J97" s="278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411" t="s">
        <v>2078</v>
      </c>
      <c r="D102" s="411"/>
      <c r="E102" s="411"/>
      <c r="F102" s="411"/>
      <c r="G102" s="411"/>
      <c r="H102" s="411"/>
      <c r="I102" s="411"/>
      <c r="J102" s="411"/>
      <c r="K102" s="290"/>
    </row>
    <row r="103" spans="2:11" s="1" customFormat="1" ht="17.25" customHeight="1">
      <c r="B103" s="289"/>
      <c r="C103" s="291" t="s">
        <v>2033</v>
      </c>
      <c r="D103" s="291"/>
      <c r="E103" s="291"/>
      <c r="F103" s="291" t="s">
        <v>2034</v>
      </c>
      <c r="G103" s="292"/>
      <c r="H103" s="291" t="s">
        <v>54</v>
      </c>
      <c r="I103" s="291" t="s">
        <v>57</v>
      </c>
      <c r="J103" s="291" t="s">
        <v>2035</v>
      </c>
      <c r="K103" s="290"/>
    </row>
    <row r="104" spans="2:11" s="1" customFormat="1" ht="17.25" customHeight="1">
      <c r="B104" s="289"/>
      <c r="C104" s="293" t="s">
        <v>2036</v>
      </c>
      <c r="D104" s="293"/>
      <c r="E104" s="293"/>
      <c r="F104" s="294" t="s">
        <v>2037</v>
      </c>
      <c r="G104" s="295"/>
      <c r="H104" s="293"/>
      <c r="I104" s="293"/>
      <c r="J104" s="293" t="s">
        <v>2038</v>
      </c>
      <c r="K104" s="290"/>
    </row>
    <row r="105" spans="2:11" s="1" customFormat="1" ht="5.25" customHeight="1">
      <c r="B105" s="289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9"/>
      <c r="C106" s="278" t="s">
        <v>53</v>
      </c>
      <c r="D106" s="298"/>
      <c r="E106" s="298"/>
      <c r="F106" s="299" t="s">
        <v>2039</v>
      </c>
      <c r="G106" s="278"/>
      <c r="H106" s="278" t="s">
        <v>2079</v>
      </c>
      <c r="I106" s="278" t="s">
        <v>2041</v>
      </c>
      <c r="J106" s="278">
        <v>20</v>
      </c>
      <c r="K106" s="290"/>
    </row>
    <row r="107" spans="2:11" s="1" customFormat="1" ht="15" customHeight="1">
      <c r="B107" s="289"/>
      <c r="C107" s="278" t="s">
        <v>2042</v>
      </c>
      <c r="D107" s="278"/>
      <c r="E107" s="278"/>
      <c r="F107" s="299" t="s">
        <v>2039</v>
      </c>
      <c r="G107" s="278"/>
      <c r="H107" s="278" t="s">
        <v>2079</v>
      </c>
      <c r="I107" s="278" t="s">
        <v>2041</v>
      </c>
      <c r="J107" s="278">
        <v>120</v>
      </c>
      <c r="K107" s="290"/>
    </row>
    <row r="108" spans="2:11" s="1" customFormat="1" ht="15" customHeight="1">
      <c r="B108" s="301"/>
      <c r="C108" s="278" t="s">
        <v>2044</v>
      </c>
      <c r="D108" s="278"/>
      <c r="E108" s="278"/>
      <c r="F108" s="299" t="s">
        <v>2045</v>
      </c>
      <c r="G108" s="278"/>
      <c r="H108" s="278" t="s">
        <v>2079</v>
      </c>
      <c r="I108" s="278" t="s">
        <v>2041</v>
      </c>
      <c r="J108" s="278">
        <v>50</v>
      </c>
      <c r="K108" s="290"/>
    </row>
    <row r="109" spans="2:11" s="1" customFormat="1" ht="15" customHeight="1">
      <c r="B109" s="301"/>
      <c r="C109" s="278" t="s">
        <v>2047</v>
      </c>
      <c r="D109" s="278"/>
      <c r="E109" s="278"/>
      <c r="F109" s="299" t="s">
        <v>2039</v>
      </c>
      <c r="G109" s="278"/>
      <c r="H109" s="278" t="s">
        <v>2079</v>
      </c>
      <c r="I109" s="278" t="s">
        <v>2049</v>
      </c>
      <c r="J109" s="278"/>
      <c r="K109" s="290"/>
    </row>
    <row r="110" spans="2:11" s="1" customFormat="1" ht="15" customHeight="1">
      <c r="B110" s="301"/>
      <c r="C110" s="278" t="s">
        <v>2058</v>
      </c>
      <c r="D110" s="278"/>
      <c r="E110" s="278"/>
      <c r="F110" s="299" t="s">
        <v>2045</v>
      </c>
      <c r="G110" s="278"/>
      <c r="H110" s="278" t="s">
        <v>2079</v>
      </c>
      <c r="I110" s="278" t="s">
        <v>2041</v>
      </c>
      <c r="J110" s="278">
        <v>50</v>
      </c>
      <c r="K110" s="290"/>
    </row>
    <row r="111" spans="2:11" s="1" customFormat="1" ht="15" customHeight="1">
      <c r="B111" s="301"/>
      <c r="C111" s="278" t="s">
        <v>2066</v>
      </c>
      <c r="D111" s="278"/>
      <c r="E111" s="278"/>
      <c r="F111" s="299" t="s">
        <v>2045</v>
      </c>
      <c r="G111" s="278"/>
      <c r="H111" s="278" t="s">
        <v>2079</v>
      </c>
      <c r="I111" s="278" t="s">
        <v>2041</v>
      </c>
      <c r="J111" s="278">
        <v>50</v>
      </c>
      <c r="K111" s="290"/>
    </row>
    <row r="112" spans="2:11" s="1" customFormat="1" ht="15" customHeight="1">
      <c r="B112" s="301"/>
      <c r="C112" s="278" t="s">
        <v>2064</v>
      </c>
      <c r="D112" s="278"/>
      <c r="E112" s="278"/>
      <c r="F112" s="299" t="s">
        <v>2045</v>
      </c>
      <c r="G112" s="278"/>
      <c r="H112" s="278" t="s">
        <v>2079</v>
      </c>
      <c r="I112" s="278" t="s">
        <v>2041</v>
      </c>
      <c r="J112" s="278">
        <v>50</v>
      </c>
      <c r="K112" s="290"/>
    </row>
    <row r="113" spans="2:11" s="1" customFormat="1" ht="15" customHeight="1">
      <c r="B113" s="301"/>
      <c r="C113" s="278" t="s">
        <v>53</v>
      </c>
      <c r="D113" s="278"/>
      <c r="E113" s="278"/>
      <c r="F113" s="299" t="s">
        <v>2039</v>
      </c>
      <c r="G113" s="278"/>
      <c r="H113" s="278" t="s">
        <v>2080</v>
      </c>
      <c r="I113" s="278" t="s">
        <v>2041</v>
      </c>
      <c r="J113" s="278">
        <v>20</v>
      </c>
      <c r="K113" s="290"/>
    </row>
    <row r="114" spans="2:11" s="1" customFormat="1" ht="15" customHeight="1">
      <c r="B114" s="301"/>
      <c r="C114" s="278" t="s">
        <v>2081</v>
      </c>
      <c r="D114" s="278"/>
      <c r="E114" s="278"/>
      <c r="F114" s="299" t="s">
        <v>2039</v>
      </c>
      <c r="G114" s="278"/>
      <c r="H114" s="278" t="s">
        <v>2082</v>
      </c>
      <c r="I114" s="278" t="s">
        <v>2041</v>
      </c>
      <c r="J114" s="278">
        <v>120</v>
      </c>
      <c r="K114" s="290"/>
    </row>
    <row r="115" spans="2:11" s="1" customFormat="1" ht="15" customHeight="1">
      <c r="B115" s="301"/>
      <c r="C115" s="278" t="s">
        <v>38</v>
      </c>
      <c r="D115" s="278"/>
      <c r="E115" s="278"/>
      <c r="F115" s="299" t="s">
        <v>2039</v>
      </c>
      <c r="G115" s="278"/>
      <c r="H115" s="278" t="s">
        <v>2083</v>
      </c>
      <c r="I115" s="278" t="s">
        <v>2074</v>
      </c>
      <c r="J115" s="278"/>
      <c r="K115" s="290"/>
    </row>
    <row r="116" spans="2:11" s="1" customFormat="1" ht="15" customHeight="1">
      <c r="B116" s="301"/>
      <c r="C116" s="278" t="s">
        <v>48</v>
      </c>
      <c r="D116" s="278"/>
      <c r="E116" s="278"/>
      <c r="F116" s="299" t="s">
        <v>2039</v>
      </c>
      <c r="G116" s="278"/>
      <c r="H116" s="278" t="s">
        <v>2084</v>
      </c>
      <c r="I116" s="278" t="s">
        <v>2074</v>
      </c>
      <c r="J116" s="278"/>
      <c r="K116" s="290"/>
    </row>
    <row r="117" spans="2:11" s="1" customFormat="1" ht="15" customHeight="1">
      <c r="B117" s="301"/>
      <c r="C117" s="278" t="s">
        <v>57</v>
      </c>
      <c r="D117" s="278"/>
      <c r="E117" s="278"/>
      <c r="F117" s="299" t="s">
        <v>2039</v>
      </c>
      <c r="G117" s="278"/>
      <c r="H117" s="278" t="s">
        <v>2085</v>
      </c>
      <c r="I117" s="278" t="s">
        <v>2086</v>
      </c>
      <c r="J117" s="278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409" t="s">
        <v>2087</v>
      </c>
      <c r="D122" s="409"/>
      <c r="E122" s="409"/>
      <c r="F122" s="409"/>
      <c r="G122" s="409"/>
      <c r="H122" s="409"/>
      <c r="I122" s="409"/>
      <c r="J122" s="409"/>
      <c r="K122" s="318"/>
    </row>
    <row r="123" spans="2:11" s="1" customFormat="1" ht="17.25" customHeight="1">
      <c r="B123" s="319"/>
      <c r="C123" s="291" t="s">
        <v>2033</v>
      </c>
      <c r="D123" s="291"/>
      <c r="E123" s="291"/>
      <c r="F123" s="291" t="s">
        <v>2034</v>
      </c>
      <c r="G123" s="292"/>
      <c r="H123" s="291" t="s">
        <v>54</v>
      </c>
      <c r="I123" s="291" t="s">
        <v>57</v>
      </c>
      <c r="J123" s="291" t="s">
        <v>2035</v>
      </c>
      <c r="K123" s="320"/>
    </row>
    <row r="124" spans="2:11" s="1" customFormat="1" ht="17.25" customHeight="1">
      <c r="B124" s="319"/>
      <c r="C124" s="293" t="s">
        <v>2036</v>
      </c>
      <c r="D124" s="293"/>
      <c r="E124" s="293"/>
      <c r="F124" s="294" t="s">
        <v>2037</v>
      </c>
      <c r="G124" s="295"/>
      <c r="H124" s="293"/>
      <c r="I124" s="293"/>
      <c r="J124" s="293" t="s">
        <v>2038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8" t="s">
        <v>2042</v>
      </c>
      <c r="D126" s="298"/>
      <c r="E126" s="298"/>
      <c r="F126" s="299" t="s">
        <v>2039</v>
      </c>
      <c r="G126" s="278"/>
      <c r="H126" s="278" t="s">
        <v>2079</v>
      </c>
      <c r="I126" s="278" t="s">
        <v>2041</v>
      </c>
      <c r="J126" s="278">
        <v>120</v>
      </c>
      <c r="K126" s="324"/>
    </row>
    <row r="127" spans="2:11" s="1" customFormat="1" ht="15" customHeight="1">
      <c r="B127" s="321"/>
      <c r="C127" s="278" t="s">
        <v>2088</v>
      </c>
      <c r="D127" s="278"/>
      <c r="E127" s="278"/>
      <c r="F127" s="299" t="s">
        <v>2039</v>
      </c>
      <c r="G127" s="278"/>
      <c r="H127" s="278" t="s">
        <v>2089</v>
      </c>
      <c r="I127" s="278" t="s">
        <v>2041</v>
      </c>
      <c r="J127" s="278" t="s">
        <v>2090</v>
      </c>
      <c r="K127" s="324"/>
    </row>
    <row r="128" spans="2:11" s="1" customFormat="1" ht="15" customHeight="1">
      <c r="B128" s="321"/>
      <c r="C128" s="278" t="s">
        <v>87</v>
      </c>
      <c r="D128" s="278"/>
      <c r="E128" s="278"/>
      <c r="F128" s="299" t="s">
        <v>2039</v>
      </c>
      <c r="G128" s="278"/>
      <c r="H128" s="278" t="s">
        <v>2091</v>
      </c>
      <c r="I128" s="278" t="s">
        <v>2041</v>
      </c>
      <c r="J128" s="278" t="s">
        <v>2090</v>
      </c>
      <c r="K128" s="324"/>
    </row>
    <row r="129" spans="2:11" s="1" customFormat="1" ht="15" customHeight="1">
      <c r="B129" s="321"/>
      <c r="C129" s="278" t="s">
        <v>2050</v>
      </c>
      <c r="D129" s="278"/>
      <c r="E129" s="278"/>
      <c r="F129" s="299" t="s">
        <v>2045</v>
      </c>
      <c r="G129" s="278"/>
      <c r="H129" s="278" t="s">
        <v>2051</v>
      </c>
      <c r="I129" s="278" t="s">
        <v>2041</v>
      </c>
      <c r="J129" s="278">
        <v>15</v>
      </c>
      <c r="K129" s="324"/>
    </row>
    <row r="130" spans="2:11" s="1" customFormat="1" ht="15" customHeight="1">
      <c r="B130" s="321"/>
      <c r="C130" s="302" t="s">
        <v>2052</v>
      </c>
      <c r="D130" s="302"/>
      <c r="E130" s="302"/>
      <c r="F130" s="303" t="s">
        <v>2045</v>
      </c>
      <c r="G130" s="302"/>
      <c r="H130" s="302" t="s">
        <v>2053</v>
      </c>
      <c r="I130" s="302" t="s">
        <v>2041</v>
      </c>
      <c r="J130" s="302">
        <v>15</v>
      </c>
      <c r="K130" s="324"/>
    </row>
    <row r="131" spans="2:11" s="1" customFormat="1" ht="15" customHeight="1">
      <c r="B131" s="321"/>
      <c r="C131" s="302" t="s">
        <v>2054</v>
      </c>
      <c r="D131" s="302"/>
      <c r="E131" s="302"/>
      <c r="F131" s="303" t="s">
        <v>2045</v>
      </c>
      <c r="G131" s="302"/>
      <c r="H131" s="302" t="s">
        <v>2055</v>
      </c>
      <c r="I131" s="302" t="s">
        <v>2041</v>
      </c>
      <c r="J131" s="302">
        <v>20</v>
      </c>
      <c r="K131" s="324"/>
    </row>
    <row r="132" spans="2:11" s="1" customFormat="1" ht="15" customHeight="1">
      <c r="B132" s="321"/>
      <c r="C132" s="302" t="s">
        <v>2056</v>
      </c>
      <c r="D132" s="302"/>
      <c r="E132" s="302"/>
      <c r="F132" s="303" t="s">
        <v>2045</v>
      </c>
      <c r="G132" s="302"/>
      <c r="H132" s="302" t="s">
        <v>2057</v>
      </c>
      <c r="I132" s="302" t="s">
        <v>2041</v>
      </c>
      <c r="J132" s="302">
        <v>20</v>
      </c>
      <c r="K132" s="324"/>
    </row>
    <row r="133" spans="2:11" s="1" customFormat="1" ht="15" customHeight="1">
      <c r="B133" s="321"/>
      <c r="C133" s="278" t="s">
        <v>2044</v>
      </c>
      <c r="D133" s="278"/>
      <c r="E133" s="278"/>
      <c r="F133" s="299" t="s">
        <v>2045</v>
      </c>
      <c r="G133" s="278"/>
      <c r="H133" s="278" t="s">
        <v>2079</v>
      </c>
      <c r="I133" s="278" t="s">
        <v>2041</v>
      </c>
      <c r="J133" s="278">
        <v>50</v>
      </c>
      <c r="K133" s="324"/>
    </row>
    <row r="134" spans="2:11" s="1" customFormat="1" ht="15" customHeight="1">
      <c r="B134" s="321"/>
      <c r="C134" s="278" t="s">
        <v>2058</v>
      </c>
      <c r="D134" s="278"/>
      <c r="E134" s="278"/>
      <c r="F134" s="299" t="s">
        <v>2045</v>
      </c>
      <c r="G134" s="278"/>
      <c r="H134" s="278" t="s">
        <v>2079</v>
      </c>
      <c r="I134" s="278" t="s">
        <v>2041</v>
      </c>
      <c r="J134" s="278">
        <v>50</v>
      </c>
      <c r="K134" s="324"/>
    </row>
    <row r="135" spans="2:11" s="1" customFormat="1" ht="15" customHeight="1">
      <c r="B135" s="321"/>
      <c r="C135" s="278" t="s">
        <v>2064</v>
      </c>
      <c r="D135" s="278"/>
      <c r="E135" s="278"/>
      <c r="F135" s="299" t="s">
        <v>2045</v>
      </c>
      <c r="G135" s="278"/>
      <c r="H135" s="278" t="s">
        <v>2079</v>
      </c>
      <c r="I135" s="278" t="s">
        <v>2041</v>
      </c>
      <c r="J135" s="278">
        <v>50</v>
      </c>
      <c r="K135" s="324"/>
    </row>
    <row r="136" spans="2:11" s="1" customFormat="1" ht="15" customHeight="1">
      <c r="B136" s="321"/>
      <c r="C136" s="278" t="s">
        <v>2066</v>
      </c>
      <c r="D136" s="278"/>
      <c r="E136" s="278"/>
      <c r="F136" s="299" t="s">
        <v>2045</v>
      </c>
      <c r="G136" s="278"/>
      <c r="H136" s="278" t="s">
        <v>2079</v>
      </c>
      <c r="I136" s="278" t="s">
        <v>2041</v>
      </c>
      <c r="J136" s="278">
        <v>50</v>
      </c>
      <c r="K136" s="324"/>
    </row>
    <row r="137" spans="2:11" s="1" customFormat="1" ht="15" customHeight="1">
      <c r="B137" s="321"/>
      <c r="C137" s="278" t="s">
        <v>2067</v>
      </c>
      <c r="D137" s="278"/>
      <c r="E137" s="278"/>
      <c r="F137" s="299" t="s">
        <v>2045</v>
      </c>
      <c r="G137" s="278"/>
      <c r="H137" s="278" t="s">
        <v>2092</v>
      </c>
      <c r="I137" s="278" t="s">
        <v>2041</v>
      </c>
      <c r="J137" s="278">
        <v>255</v>
      </c>
      <c r="K137" s="324"/>
    </row>
    <row r="138" spans="2:11" s="1" customFormat="1" ht="15" customHeight="1">
      <c r="B138" s="321"/>
      <c r="C138" s="278" t="s">
        <v>2069</v>
      </c>
      <c r="D138" s="278"/>
      <c r="E138" s="278"/>
      <c r="F138" s="299" t="s">
        <v>2039</v>
      </c>
      <c r="G138" s="278"/>
      <c r="H138" s="278" t="s">
        <v>2093</v>
      </c>
      <c r="I138" s="278" t="s">
        <v>2071</v>
      </c>
      <c r="J138" s="278"/>
      <c r="K138" s="324"/>
    </row>
    <row r="139" spans="2:11" s="1" customFormat="1" ht="15" customHeight="1">
      <c r="B139" s="321"/>
      <c r="C139" s="278" t="s">
        <v>2072</v>
      </c>
      <c r="D139" s="278"/>
      <c r="E139" s="278"/>
      <c r="F139" s="299" t="s">
        <v>2039</v>
      </c>
      <c r="G139" s="278"/>
      <c r="H139" s="278" t="s">
        <v>2094</v>
      </c>
      <c r="I139" s="278" t="s">
        <v>2074</v>
      </c>
      <c r="J139" s="278"/>
      <c r="K139" s="324"/>
    </row>
    <row r="140" spans="2:11" s="1" customFormat="1" ht="15" customHeight="1">
      <c r="B140" s="321"/>
      <c r="C140" s="278" t="s">
        <v>2075</v>
      </c>
      <c r="D140" s="278"/>
      <c r="E140" s="278"/>
      <c r="F140" s="299" t="s">
        <v>2039</v>
      </c>
      <c r="G140" s="278"/>
      <c r="H140" s="278" t="s">
        <v>2075</v>
      </c>
      <c r="I140" s="278" t="s">
        <v>2074</v>
      </c>
      <c r="J140" s="278"/>
      <c r="K140" s="324"/>
    </row>
    <row r="141" spans="2:11" s="1" customFormat="1" ht="15" customHeight="1">
      <c r="B141" s="321"/>
      <c r="C141" s="278" t="s">
        <v>38</v>
      </c>
      <c r="D141" s="278"/>
      <c r="E141" s="278"/>
      <c r="F141" s="299" t="s">
        <v>2039</v>
      </c>
      <c r="G141" s="278"/>
      <c r="H141" s="278" t="s">
        <v>2095</v>
      </c>
      <c r="I141" s="278" t="s">
        <v>2074</v>
      </c>
      <c r="J141" s="278"/>
      <c r="K141" s="324"/>
    </row>
    <row r="142" spans="2:11" s="1" customFormat="1" ht="15" customHeight="1">
      <c r="B142" s="321"/>
      <c r="C142" s="278" t="s">
        <v>2096</v>
      </c>
      <c r="D142" s="278"/>
      <c r="E142" s="278"/>
      <c r="F142" s="299" t="s">
        <v>2039</v>
      </c>
      <c r="G142" s="278"/>
      <c r="H142" s="278" t="s">
        <v>2097</v>
      </c>
      <c r="I142" s="278" t="s">
        <v>2074</v>
      </c>
      <c r="J142" s="278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411" t="s">
        <v>2098</v>
      </c>
      <c r="D147" s="411"/>
      <c r="E147" s="411"/>
      <c r="F147" s="411"/>
      <c r="G147" s="411"/>
      <c r="H147" s="411"/>
      <c r="I147" s="411"/>
      <c r="J147" s="411"/>
      <c r="K147" s="290"/>
    </row>
    <row r="148" spans="2:11" s="1" customFormat="1" ht="17.25" customHeight="1">
      <c r="B148" s="289"/>
      <c r="C148" s="291" t="s">
        <v>2033</v>
      </c>
      <c r="D148" s="291"/>
      <c r="E148" s="291"/>
      <c r="F148" s="291" t="s">
        <v>2034</v>
      </c>
      <c r="G148" s="292"/>
      <c r="H148" s="291" t="s">
        <v>54</v>
      </c>
      <c r="I148" s="291" t="s">
        <v>57</v>
      </c>
      <c r="J148" s="291" t="s">
        <v>2035</v>
      </c>
      <c r="K148" s="290"/>
    </row>
    <row r="149" spans="2:11" s="1" customFormat="1" ht="17.25" customHeight="1">
      <c r="B149" s="289"/>
      <c r="C149" s="293" t="s">
        <v>2036</v>
      </c>
      <c r="D149" s="293"/>
      <c r="E149" s="293"/>
      <c r="F149" s="294" t="s">
        <v>2037</v>
      </c>
      <c r="G149" s="295"/>
      <c r="H149" s="293"/>
      <c r="I149" s="293"/>
      <c r="J149" s="293" t="s">
        <v>2038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2042</v>
      </c>
      <c r="D151" s="278"/>
      <c r="E151" s="278"/>
      <c r="F151" s="329" t="s">
        <v>2039</v>
      </c>
      <c r="G151" s="278"/>
      <c r="H151" s="328" t="s">
        <v>2079</v>
      </c>
      <c r="I151" s="328" t="s">
        <v>2041</v>
      </c>
      <c r="J151" s="328">
        <v>120</v>
      </c>
      <c r="K151" s="324"/>
    </row>
    <row r="152" spans="2:11" s="1" customFormat="1" ht="15" customHeight="1">
      <c r="B152" s="301"/>
      <c r="C152" s="328" t="s">
        <v>2088</v>
      </c>
      <c r="D152" s="278"/>
      <c r="E152" s="278"/>
      <c r="F152" s="329" t="s">
        <v>2039</v>
      </c>
      <c r="G152" s="278"/>
      <c r="H152" s="328" t="s">
        <v>2099</v>
      </c>
      <c r="I152" s="328" t="s">
        <v>2041</v>
      </c>
      <c r="J152" s="328" t="s">
        <v>2090</v>
      </c>
      <c r="K152" s="324"/>
    </row>
    <row r="153" spans="2:11" s="1" customFormat="1" ht="15" customHeight="1">
      <c r="B153" s="301"/>
      <c r="C153" s="328" t="s">
        <v>87</v>
      </c>
      <c r="D153" s="278"/>
      <c r="E153" s="278"/>
      <c r="F153" s="329" t="s">
        <v>2039</v>
      </c>
      <c r="G153" s="278"/>
      <c r="H153" s="328" t="s">
        <v>2100</v>
      </c>
      <c r="I153" s="328" t="s">
        <v>2041</v>
      </c>
      <c r="J153" s="328" t="s">
        <v>2090</v>
      </c>
      <c r="K153" s="324"/>
    </row>
    <row r="154" spans="2:11" s="1" customFormat="1" ht="15" customHeight="1">
      <c r="B154" s="301"/>
      <c r="C154" s="328" t="s">
        <v>2044</v>
      </c>
      <c r="D154" s="278"/>
      <c r="E154" s="278"/>
      <c r="F154" s="329" t="s">
        <v>2045</v>
      </c>
      <c r="G154" s="278"/>
      <c r="H154" s="328" t="s">
        <v>2079</v>
      </c>
      <c r="I154" s="328" t="s">
        <v>2041</v>
      </c>
      <c r="J154" s="328">
        <v>50</v>
      </c>
      <c r="K154" s="324"/>
    </row>
    <row r="155" spans="2:11" s="1" customFormat="1" ht="15" customHeight="1">
      <c r="B155" s="301"/>
      <c r="C155" s="328" t="s">
        <v>2047</v>
      </c>
      <c r="D155" s="278"/>
      <c r="E155" s="278"/>
      <c r="F155" s="329" t="s">
        <v>2039</v>
      </c>
      <c r="G155" s="278"/>
      <c r="H155" s="328" t="s">
        <v>2079</v>
      </c>
      <c r="I155" s="328" t="s">
        <v>2049</v>
      </c>
      <c r="J155" s="328"/>
      <c r="K155" s="324"/>
    </row>
    <row r="156" spans="2:11" s="1" customFormat="1" ht="15" customHeight="1">
      <c r="B156" s="301"/>
      <c r="C156" s="328" t="s">
        <v>2058</v>
      </c>
      <c r="D156" s="278"/>
      <c r="E156" s="278"/>
      <c r="F156" s="329" t="s">
        <v>2045</v>
      </c>
      <c r="G156" s="278"/>
      <c r="H156" s="328" t="s">
        <v>2079</v>
      </c>
      <c r="I156" s="328" t="s">
        <v>2041</v>
      </c>
      <c r="J156" s="328">
        <v>50</v>
      </c>
      <c r="K156" s="324"/>
    </row>
    <row r="157" spans="2:11" s="1" customFormat="1" ht="15" customHeight="1">
      <c r="B157" s="301"/>
      <c r="C157" s="328" t="s">
        <v>2066</v>
      </c>
      <c r="D157" s="278"/>
      <c r="E157" s="278"/>
      <c r="F157" s="329" t="s">
        <v>2045</v>
      </c>
      <c r="G157" s="278"/>
      <c r="H157" s="328" t="s">
        <v>2079</v>
      </c>
      <c r="I157" s="328" t="s">
        <v>2041</v>
      </c>
      <c r="J157" s="328">
        <v>50</v>
      </c>
      <c r="K157" s="324"/>
    </row>
    <row r="158" spans="2:11" s="1" customFormat="1" ht="15" customHeight="1">
      <c r="B158" s="301"/>
      <c r="C158" s="328" t="s">
        <v>2064</v>
      </c>
      <c r="D158" s="278"/>
      <c r="E158" s="278"/>
      <c r="F158" s="329" t="s">
        <v>2045</v>
      </c>
      <c r="G158" s="278"/>
      <c r="H158" s="328" t="s">
        <v>2079</v>
      </c>
      <c r="I158" s="328" t="s">
        <v>2041</v>
      </c>
      <c r="J158" s="328">
        <v>50</v>
      </c>
      <c r="K158" s="324"/>
    </row>
    <row r="159" spans="2:11" s="1" customFormat="1" ht="15" customHeight="1">
      <c r="B159" s="301"/>
      <c r="C159" s="328" t="s">
        <v>112</v>
      </c>
      <c r="D159" s="278"/>
      <c r="E159" s="278"/>
      <c r="F159" s="329" t="s">
        <v>2039</v>
      </c>
      <c r="G159" s="278"/>
      <c r="H159" s="328" t="s">
        <v>2101</v>
      </c>
      <c r="I159" s="328" t="s">
        <v>2041</v>
      </c>
      <c r="J159" s="328" t="s">
        <v>2102</v>
      </c>
      <c r="K159" s="324"/>
    </row>
    <row r="160" spans="2:11" s="1" customFormat="1" ht="15" customHeight="1">
      <c r="B160" s="301"/>
      <c r="C160" s="328" t="s">
        <v>2103</v>
      </c>
      <c r="D160" s="278"/>
      <c r="E160" s="278"/>
      <c r="F160" s="329" t="s">
        <v>2039</v>
      </c>
      <c r="G160" s="278"/>
      <c r="H160" s="328" t="s">
        <v>2104</v>
      </c>
      <c r="I160" s="328" t="s">
        <v>2074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409" t="s">
        <v>2105</v>
      </c>
      <c r="D165" s="409"/>
      <c r="E165" s="409"/>
      <c r="F165" s="409"/>
      <c r="G165" s="409"/>
      <c r="H165" s="409"/>
      <c r="I165" s="409"/>
      <c r="J165" s="409"/>
      <c r="K165" s="271"/>
    </row>
    <row r="166" spans="2:11" s="1" customFormat="1" ht="17.25" customHeight="1">
      <c r="B166" s="270"/>
      <c r="C166" s="291" t="s">
        <v>2033</v>
      </c>
      <c r="D166" s="291"/>
      <c r="E166" s="291"/>
      <c r="F166" s="291" t="s">
        <v>2034</v>
      </c>
      <c r="G166" s="333"/>
      <c r="H166" s="334" t="s">
        <v>54</v>
      </c>
      <c r="I166" s="334" t="s">
        <v>57</v>
      </c>
      <c r="J166" s="291" t="s">
        <v>2035</v>
      </c>
      <c r="K166" s="271"/>
    </row>
    <row r="167" spans="2:11" s="1" customFormat="1" ht="17.25" customHeight="1">
      <c r="B167" s="272"/>
      <c r="C167" s="293" t="s">
        <v>2036</v>
      </c>
      <c r="D167" s="293"/>
      <c r="E167" s="293"/>
      <c r="F167" s="294" t="s">
        <v>2037</v>
      </c>
      <c r="G167" s="335"/>
      <c r="H167" s="336"/>
      <c r="I167" s="336"/>
      <c r="J167" s="293" t="s">
        <v>2038</v>
      </c>
      <c r="K167" s="273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8" t="s">
        <v>2042</v>
      </c>
      <c r="D169" s="278"/>
      <c r="E169" s="278"/>
      <c r="F169" s="299" t="s">
        <v>2039</v>
      </c>
      <c r="G169" s="278"/>
      <c r="H169" s="278" t="s">
        <v>2079</v>
      </c>
      <c r="I169" s="278" t="s">
        <v>2041</v>
      </c>
      <c r="J169" s="278">
        <v>120</v>
      </c>
      <c r="K169" s="324"/>
    </row>
    <row r="170" spans="2:11" s="1" customFormat="1" ht="15" customHeight="1">
      <c r="B170" s="301"/>
      <c r="C170" s="278" t="s">
        <v>2088</v>
      </c>
      <c r="D170" s="278"/>
      <c r="E170" s="278"/>
      <c r="F170" s="299" t="s">
        <v>2039</v>
      </c>
      <c r="G170" s="278"/>
      <c r="H170" s="278" t="s">
        <v>2089</v>
      </c>
      <c r="I170" s="278" t="s">
        <v>2041</v>
      </c>
      <c r="J170" s="278" t="s">
        <v>2090</v>
      </c>
      <c r="K170" s="324"/>
    </row>
    <row r="171" spans="2:11" s="1" customFormat="1" ht="15" customHeight="1">
      <c r="B171" s="301"/>
      <c r="C171" s="278" t="s">
        <v>87</v>
      </c>
      <c r="D171" s="278"/>
      <c r="E171" s="278"/>
      <c r="F171" s="299" t="s">
        <v>2039</v>
      </c>
      <c r="G171" s="278"/>
      <c r="H171" s="278" t="s">
        <v>2106</v>
      </c>
      <c r="I171" s="278" t="s">
        <v>2041</v>
      </c>
      <c r="J171" s="278" t="s">
        <v>2090</v>
      </c>
      <c r="K171" s="324"/>
    </row>
    <row r="172" spans="2:11" s="1" customFormat="1" ht="15" customHeight="1">
      <c r="B172" s="301"/>
      <c r="C172" s="278" t="s">
        <v>2044</v>
      </c>
      <c r="D172" s="278"/>
      <c r="E172" s="278"/>
      <c r="F172" s="299" t="s">
        <v>2045</v>
      </c>
      <c r="G172" s="278"/>
      <c r="H172" s="278" t="s">
        <v>2106</v>
      </c>
      <c r="I172" s="278" t="s">
        <v>2041</v>
      </c>
      <c r="J172" s="278">
        <v>50</v>
      </c>
      <c r="K172" s="324"/>
    </row>
    <row r="173" spans="2:11" s="1" customFormat="1" ht="15" customHeight="1">
      <c r="B173" s="301"/>
      <c r="C173" s="278" t="s">
        <v>2047</v>
      </c>
      <c r="D173" s="278"/>
      <c r="E173" s="278"/>
      <c r="F173" s="299" t="s">
        <v>2039</v>
      </c>
      <c r="G173" s="278"/>
      <c r="H173" s="278" t="s">
        <v>2106</v>
      </c>
      <c r="I173" s="278" t="s">
        <v>2049</v>
      </c>
      <c r="J173" s="278"/>
      <c r="K173" s="324"/>
    </row>
    <row r="174" spans="2:11" s="1" customFormat="1" ht="15" customHeight="1">
      <c r="B174" s="301"/>
      <c r="C174" s="278" t="s">
        <v>2058</v>
      </c>
      <c r="D174" s="278"/>
      <c r="E174" s="278"/>
      <c r="F174" s="299" t="s">
        <v>2045</v>
      </c>
      <c r="G174" s="278"/>
      <c r="H174" s="278" t="s">
        <v>2106</v>
      </c>
      <c r="I174" s="278" t="s">
        <v>2041</v>
      </c>
      <c r="J174" s="278">
        <v>50</v>
      </c>
      <c r="K174" s="324"/>
    </row>
    <row r="175" spans="2:11" s="1" customFormat="1" ht="15" customHeight="1">
      <c r="B175" s="301"/>
      <c r="C175" s="278" t="s">
        <v>2066</v>
      </c>
      <c r="D175" s="278"/>
      <c r="E175" s="278"/>
      <c r="F175" s="299" t="s">
        <v>2045</v>
      </c>
      <c r="G175" s="278"/>
      <c r="H175" s="278" t="s">
        <v>2106</v>
      </c>
      <c r="I175" s="278" t="s">
        <v>2041</v>
      </c>
      <c r="J175" s="278">
        <v>50</v>
      </c>
      <c r="K175" s="324"/>
    </row>
    <row r="176" spans="2:11" s="1" customFormat="1" ht="15" customHeight="1">
      <c r="B176" s="301"/>
      <c r="C176" s="278" t="s">
        <v>2064</v>
      </c>
      <c r="D176" s="278"/>
      <c r="E176" s="278"/>
      <c r="F176" s="299" t="s">
        <v>2045</v>
      </c>
      <c r="G176" s="278"/>
      <c r="H176" s="278" t="s">
        <v>2106</v>
      </c>
      <c r="I176" s="278" t="s">
        <v>2041</v>
      </c>
      <c r="J176" s="278">
        <v>50</v>
      </c>
      <c r="K176" s="324"/>
    </row>
    <row r="177" spans="2:11" s="1" customFormat="1" ht="15" customHeight="1">
      <c r="B177" s="301"/>
      <c r="C177" s="278" t="s">
        <v>129</v>
      </c>
      <c r="D177" s="278"/>
      <c r="E177" s="278"/>
      <c r="F177" s="299" t="s">
        <v>2039</v>
      </c>
      <c r="G177" s="278"/>
      <c r="H177" s="278" t="s">
        <v>2107</v>
      </c>
      <c r="I177" s="278" t="s">
        <v>2108</v>
      </c>
      <c r="J177" s="278"/>
      <c r="K177" s="324"/>
    </row>
    <row r="178" spans="2:11" s="1" customFormat="1" ht="15" customHeight="1">
      <c r="B178" s="301"/>
      <c r="C178" s="278" t="s">
        <v>57</v>
      </c>
      <c r="D178" s="278"/>
      <c r="E178" s="278"/>
      <c r="F178" s="299" t="s">
        <v>2039</v>
      </c>
      <c r="G178" s="278"/>
      <c r="H178" s="278" t="s">
        <v>2109</v>
      </c>
      <c r="I178" s="278" t="s">
        <v>2110</v>
      </c>
      <c r="J178" s="278">
        <v>1</v>
      </c>
      <c r="K178" s="324"/>
    </row>
    <row r="179" spans="2:11" s="1" customFormat="1" ht="15" customHeight="1">
      <c r="B179" s="301"/>
      <c r="C179" s="278" t="s">
        <v>53</v>
      </c>
      <c r="D179" s="278"/>
      <c r="E179" s="278"/>
      <c r="F179" s="299" t="s">
        <v>2039</v>
      </c>
      <c r="G179" s="278"/>
      <c r="H179" s="278" t="s">
        <v>2111</v>
      </c>
      <c r="I179" s="278" t="s">
        <v>2041</v>
      </c>
      <c r="J179" s="278">
        <v>20</v>
      </c>
      <c r="K179" s="324"/>
    </row>
    <row r="180" spans="2:11" s="1" customFormat="1" ht="15" customHeight="1">
      <c r="B180" s="301"/>
      <c r="C180" s="278" t="s">
        <v>54</v>
      </c>
      <c r="D180" s="278"/>
      <c r="E180" s="278"/>
      <c r="F180" s="299" t="s">
        <v>2039</v>
      </c>
      <c r="G180" s="278"/>
      <c r="H180" s="278" t="s">
        <v>2112</v>
      </c>
      <c r="I180" s="278" t="s">
        <v>2041</v>
      </c>
      <c r="J180" s="278">
        <v>255</v>
      </c>
      <c r="K180" s="324"/>
    </row>
    <row r="181" spans="2:11" s="1" customFormat="1" ht="15" customHeight="1">
      <c r="B181" s="301"/>
      <c r="C181" s="278" t="s">
        <v>130</v>
      </c>
      <c r="D181" s="278"/>
      <c r="E181" s="278"/>
      <c r="F181" s="299" t="s">
        <v>2039</v>
      </c>
      <c r="G181" s="278"/>
      <c r="H181" s="278" t="s">
        <v>2003</v>
      </c>
      <c r="I181" s="278" t="s">
        <v>2041</v>
      </c>
      <c r="J181" s="278">
        <v>10</v>
      </c>
      <c r="K181" s="324"/>
    </row>
    <row r="182" spans="2:11" s="1" customFormat="1" ht="15" customHeight="1">
      <c r="B182" s="301"/>
      <c r="C182" s="278" t="s">
        <v>131</v>
      </c>
      <c r="D182" s="278"/>
      <c r="E182" s="278"/>
      <c r="F182" s="299" t="s">
        <v>2039</v>
      </c>
      <c r="G182" s="278"/>
      <c r="H182" s="278" t="s">
        <v>2113</v>
      </c>
      <c r="I182" s="278" t="s">
        <v>2074</v>
      </c>
      <c r="J182" s="278"/>
      <c r="K182" s="324"/>
    </row>
    <row r="183" spans="2:11" s="1" customFormat="1" ht="15" customHeight="1">
      <c r="B183" s="301"/>
      <c r="C183" s="278" t="s">
        <v>2114</v>
      </c>
      <c r="D183" s="278"/>
      <c r="E183" s="278"/>
      <c r="F183" s="299" t="s">
        <v>2039</v>
      </c>
      <c r="G183" s="278"/>
      <c r="H183" s="278" t="s">
        <v>2115</v>
      </c>
      <c r="I183" s="278" t="s">
        <v>2074</v>
      </c>
      <c r="J183" s="278"/>
      <c r="K183" s="324"/>
    </row>
    <row r="184" spans="2:11" s="1" customFormat="1" ht="15" customHeight="1">
      <c r="B184" s="301"/>
      <c r="C184" s="278" t="s">
        <v>2103</v>
      </c>
      <c r="D184" s="278"/>
      <c r="E184" s="278"/>
      <c r="F184" s="299" t="s">
        <v>2039</v>
      </c>
      <c r="G184" s="278"/>
      <c r="H184" s="278" t="s">
        <v>2116</v>
      </c>
      <c r="I184" s="278" t="s">
        <v>2074</v>
      </c>
      <c r="J184" s="278"/>
      <c r="K184" s="324"/>
    </row>
    <row r="185" spans="2:11" s="1" customFormat="1" ht="15" customHeight="1">
      <c r="B185" s="301"/>
      <c r="C185" s="278" t="s">
        <v>133</v>
      </c>
      <c r="D185" s="278"/>
      <c r="E185" s="278"/>
      <c r="F185" s="299" t="s">
        <v>2045</v>
      </c>
      <c r="G185" s="278"/>
      <c r="H185" s="278" t="s">
        <v>2117</v>
      </c>
      <c r="I185" s="278" t="s">
        <v>2041</v>
      </c>
      <c r="J185" s="278">
        <v>50</v>
      </c>
      <c r="K185" s="324"/>
    </row>
    <row r="186" spans="2:11" s="1" customFormat="1" ht="15" customHeight="1">
      <c r="B186" s="301"/>
      <c r="C186" s="278" t="s">
        <v>2118</v>
      </c>
      <c r="D186" s="278"/>
      <c r="E186" s="278"/>
      <c r="F186" s="299" t="s">
        <v>2045</v>
      </c>
      <c r="G186" s="278"/>
      <c r="H186" s="278" t="s">
        <v>2119</v>
      </c>
      <c r="I186" s="278" t="s">
        <v>2120</v>
      </c>
      <c r="J186" s="278"/>
      <c r="K186" s="324"/>
    </row>
    <row r="187" spans="2:11" s="1" customFormat="1" ht="15" customHeight="1">
      <c r="B187" s="301"/>
      <c r="C187" s="278" t="s">
        <v>2121</v>
      </c>
      <c r="D187" s="278"/>
      <c r="E187" s="278"/>
      <c r="F187" s="299" t="s">
        <v>2045</v>
      </c>
      <c r="G187" s="278"/>
      <c r="H187" s="278" t="s">
        <v>2122</v>
      </c>
      <c r="I187" s="278" t="s">
        <v>2120</v>
      </c>
      <c r="J187" s="278"/>
      <c r="K187" s="324"/>
    </row>
    <row r="188" spans="2:11" s="1" customFormat="1" ht="15" customHeight="1">
      <c r="B188" s="301"/>
      <c r="C188" s="278" t="s">
        <v>2123</v>
      </c>
      <c r="D188" s="278"/>
      <c r="E188" s="278"/>
      <c r="F188" s="299" t="s">
        <v>2045</v>
      </c>
      <c r="G188" s="278"/>
      <c r="H188" s="278" t="s">
        <v>2124</v>
      </c>
      <c r="I188" s="278" t="s">
        <v>2120</v>
      </c>
      <c r="J188" s="278"/>
      <c r="K188" s="324"/>
    </row>
    <row r="189" spans="2:11" s="1" customFormat="1" ht="15" customHeight="1">
      <c r="B189" s="301"/>
      <c r="C189" s="337" t="s">
        <v>2125</v>
      </c>
      <c r="D189" s="278"/>
      <c r="E189" s="278"/>
      <c r="F189" s="299" t="s">
        <v>2045</v>
      </c>
      <c r="G189" s="278"/>
      <c r="H189" s="278" t="s">
        <v>2126</v>
      </c>
      <c r="I189" s="278" t="s">
        <v>2127</v>
      </c>
      <c r="J189" s="338" t="s">
        <v>2128</v>
      </c>
      <c r="K189" s="324"/>
    </row>
    <row r="190" spans="2:11" s="18" customFormat="1" ht="15" customHeight="1">
      <c r="B190" s="339"/>
      <c r="C190" s="340" t="s">
        <v>2129</v>
      </c>
      <c r="D190" s="341"/>
      <c r="E190" s="341"/>
      <c r="F190" s="342" t="s">
        <v>2045</v>
      </c>
      <c r="G190" s="341"/>
      <c r="H190" s="341" t="s">
        <v>2130</v>
      </c>
      <c r="I190" s="341" t="s">
        <v>2127</v>
      </c>
      <c r="J190" s="343" t="s">
        <v>2128</v>
      </c>
      <c r="K190" s="344"/>
    </row>
    <row r="191" spans="2:11" s="1" customFormat="1" ht="15" customHeight="1">
      <c r="B191" s="301"/>
      <c r="C191" s="337" t="s">
        <v>42</v>
      </c>
      <c r="D191" s="278"/>
      <c r="E191" s="278"/>
      <c r="F191" s="299" t="s">
        <v>2039</v>
      </c>
      <c r="G191" s="278"/>
      <c r="H191" s="275" t="s">
        <v>2131</v>
      </c>
      <c r="I191" s="278" t="s">
        <v>2132</v>
      </c>
      <c r="J191" s="278"/>
      <c r="K191" s="324"/>
    </row>
    <row r="192" spans="2:11" s="1" customFormat="1" ht="15" customHeight="1">
      <c r="B192" s="301"/>
      <c r="C192" s="337" t="s">
        <v>2133</v>
      </c>
      <c r="D192" s="278"/>
      <c r="E192" s="278"/>
      <c r="F192" s="299" t="s">
        <v>2039</v>
      </c>
      <c r="G192" s="278"/>
      <c r="H192" s="278" t="s">
        <v>2134</v>
      </c>
      <c r="I192" s="278" t="s">
        <v>2074</v>
      </c>
      <c r="J192" s="278"/>
      <c r="K192" s="324"/>
    </row>
    <row r="193" spans="2:11" s="1" customFormat="1" ht="15" customHeight="1">
      <c r="B193" s="301"/>
      <c r="C193" s="337" t="s">
        <v>2135</v>
      </c>
      <c r="D193" s="278"/>
      <c r="E193" s="278"/>
      <c r="F193" s="299" t="s">
        <v>2039</v>
      </c>
      <c r="G193" s="278"/>
      <c r="H193" s="278" t="s">
        <v>2136</v>
      </c>
      <c r="I193" s="278" t="s">
        <v>2074</v>
      </c>
      <c r="J193" s="278"/>
      <c r="K193" s="324"/>
    </row>
    <row r="194" spans="2:11" s="1" customFormat="1" ht="15" customHeight="1">
      <c r="B194" s="301"/>
      <c r="C194" s="337" t="s">
        <v>2137</v>
      </c>
      <c r="D194" s="278"/>
      <c r="E194" s="278"/>
      <c r="F194" s="299" t="s">
        <v>2045</v>
      </c>
      <c r="G194" s="278"/>
      <c r="H194" s="278" t="s">
        <v>2138</v>
      </c>
      <c r="I194" s="278" t="s">
        <v>2074</v>
      </c>
      <c r="J194" s="278"/>
      <c r="K194" s="324"/>
    </row>
    <row r="195" spans="2:11" s="1" customFormat="1" ht="15" customHeight="1">
      <c r="B195" s="330"/>
      <c r="C195" s="345"/>
      <c r="D195" s="310"/>
      <c r="E195" s="310"/>
      <c r="F195" s="310"/>
      <c r="G195" s="310"/>
      <c r="H195" s="310"/>
      <c r="I195" s="310"/>
      <c r="J195" s="310"/>
      <c r="K195" s="331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312"/>
      <c r="C197" s="322"/>
      <c r="D197" s="322"/>
      <c r="E197" s="322"/>
      <c r="F197" s="332"/>
      <c r="G197" s="322"/>
      <c r="H197" s="322"/>
      <c r="I197" s="322"/>
      <c r="J197" s="322"/>
      <c r="K197" s="312"/>
    </row>
    <row r="198" spans="2:11" s="1" customFormat="1" ht="18.75" customHeight="1"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</row>
    <row r="199" spans="2:11" s="1" customFormat="1" ht="13.5">
      <c r="B199" s="267"/>
      <c r="C199" s="268"/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1">
      <c r="B200" s="270"/>
      <c r="C200" s="409" t="s">
        <v>2139</v>
      </c>
      <c r="D200" s="409"/>
      <c r="E200" s="409"/>
      <c r="F200" s="409"/>
      <c r="G200" s="409"/>
      <c r="H200" s="409"/>
      <c r="I200" s="409"/>
      <c r="J200" s="409"/>
      <c r="K200" s="271"/>
    </row>
    <row r="201" spans="2:11" s="1" customFormat="1" ht="25.5" customHeight="1">
      <c r="B201" s="270"/>
      <c r="C201" s="346" t="s">
        <v>2140</v>
      </c>
      <c r="D201" s="346"/>
      <c r="E201" s="346"/>
      <c r="F201" s="346" t="s">
        <v>2141</v>
      </c>
      <c r="G201" s="347"/>
      <c r="H201" s="412" t="s">
        <v>2142</v>
      </c>
      <c r="I201" s="412"/>
      <c r="J201" s="412"/>
      <c r="K201" s="271"/>
    </row>
    <row r="202" spans="2:11" s="1" customFormat="1" ht="5.25" customHeight="1">
      <c r="B202" s="301"/>
      <c r="C202" s="296"/>
      <c r="D202" s="296"/>
      <c r="E202" s="296"/>
      <c r="F202" s="296"/>
      <c r="G202" s="322"/>
      <c r="H202" s="296"/>
      <c r="I202" s="296"/>
      <c r="J202" s="296"/>
      <c r="K202" s="324"/>
    </row>
    <row r="203" spans="2:11" s="1" customFormat="1" ht="15" customHeight="1">
      <c r="B203" s="301"/>
      <c r="C203" s="278" t="s">
        <v>2132</v>
      </c>
      <c r="D203" s="278"/>
      <c r="E203" s="278"/>
      <c r="F203" s="299" t="s">
        <v>43</v>
      </c>
      <c r="G203" s="278"/>
      <c r="H203" s="413" t="s">
        <v>2143</v>
      </c>
      <c r="I203" s="413"/>
      <c r="J203" s="413"/>
      <c r="K203" s="324"/>
    </row>
    <row r="204" spans="2:11" s="1" customFormat="1" ht="15" customHeight="1">
      <c r="B204" s="301"/>
      <c r="C204" s="278"/>
      <c r="D204" s="278"/>
      <c r="E204" s="278"/>
      <c r="F204" s="299" t="s">
        <v>44</v>
      </c>
      <c r="G204" s="278"/>
      <c r="H204" s="413" t="s">
        <v>2144</v>
      </c>
      <c r="I204" s="413"/>
      <c r="J204" s="413"/>
      <c r="K204" s="324"/>
    </row>
    <row r="205" spans="2:11" s="1" customFormat="1" ht="15" customHeight="1">
      <c r="B205" s="301"/>
      <c r="C205" s="278"/>
      <c r="D205" s="278"/>
      <c r="E205" s="278"/>
      <c r="F205" s="299" t="s">
        <v>47</v>
      </c>
      <c r="G205" s="278"/>
      <c r="H205" s="413" t="s">
        <v>2145</v>
      </c>
      <c r="I205" s="413"/>
      <c r="J205" s="413"/>
      <c r="K205" s="324"/>
    </row>
    <row r="206" spans="2:11" s="1" customFormat="1" ht="15" customHeight="1">
      <c r="B206" s="301"/>
      <c r="C206" s="278"/>
      <c r="D206" s="278"/>
      <c r="E206" s="278"/>
      <c r="F206" s="299" t="s">
        <v>45</v>
      </c>
      <c r="G206" s="278"/>
      <c r="H206" s="413" t="s">
        <v>2146</v>
      </c>
      <c r="I206" s="413"/>
      <c r="J206" s="413"/>
      <c r="K206" s="324"/>
    </row>
    <row r="207" spans="2:11" s="1" customFormat="1" ht="15" customHeight="1">
      <c r="B207" s="301"/>
      <c r="C207" s="278"/>
      <c r="D207" s="278"/>
      <c r="E207" s="278"/>
      <c r="F207" s="299" t="s">
        <v>46</v>
      </c>
      <c r="G207" s="278"/>
      <c r="H207" s="413" t="s">
        <v>2147</v>
      </c>
      <c r="I207" s="413"/>
      <c r="J207" s="413"/>
      <c r="K207" s="324"/>
    </row>
    <row r="208" spans="2:11" s="1" customFormat="1" ht="15" customHeight="1">
      <c r="B208" s="301"/>
      <c r="C208" s="278"/>
      <c r="D208" s="278"/>
      <c r="E208" s="278"/>
      <c r="F208" s="299"/>
      <c r="G208" s="278"/>
      <c r="H208" s="278"/>
      <c r="I208" s="278"/>
      <c r="J208" s="278"/>
      <c r="K208" s="324"/>
    </row>
    <row r="209" spans="2:11" s="1" customFormat="1" ht="15" customHeight="1">
      <c r="B209" s="301"/>
      <c r="C209" s="278" t="s">
        <v>2086</v>
      </c>
      <c r="D209" s="278"/>
      <c r="E209" s="278"/>
      <c r="F209" s="299" t="s">
        <v>79</v>
      </c>
      <c r="G209" s="278"/>
      <c r="H209" s="413" t="s">
        <v>2148</v>
      </c>
      <c r="I209" s="413"/>
      <c r="J209" s="413"/>
      <c r="K209" s="324"/>
    </row>
    <row r="210" spans="2:11" s="1" customFormat="1" ht="15" customHeight="1">
      <c r="B210" s="301"/>
      <c r="C210" s="278"/>
      <c r="D210" s="278"/>
      <c r="E210" s="278"/>
      <c r="F210" s="299" t="s">
        <v>1984</v>
      </c>
      <c r="G210" s="278"/>
      <c r="H210" s="413" t="s">
        <v>1985</v>
      </c>
      <c r="I210" s="413"/>
      <c r="J210" s="413"/>
      <c r="K210" s="324"/>
    </row>
    <row r="211" spans="2:11" s="1" customFormat="1" ht="15" customHeight="1">
      <c r="B211" s="301"/>
      <c r="C211" s="278"/>
      <c r="D211" s="278"/>
      <c r="E211" s="278"/>
      <c r="F211" s="299" t="s">
        <v>1982</v>
      </c>
      <c r="G211" s="278"/>
      <c r="H211" s="413" t="s">
        <v>2149</v>
      </c>
      <c r="I211" s="413"/>
      <c r="J211" s="413"/>
      <c r="K211" s="324"/>
    </row>
    <row r="212" spans="2:11" s="1" customFormat="1" ht="15" customHeight="1">
      <c r="B212" s="348"/>
      <c r="C212" s="278"/>
      <c r="D212" s="278"/>
      <c r="E212" s="278"/>
      <c r="F212" s="299" t="s">
        <v>1986</v>
      </c>
      <c r="G212" s="337"/>
      <c r="H212" s="414" t="s">
        <v>1987</v>
      </c>
      <c r="I212" s="414"/>
      <c r="J212" s="414"/>
      <c r="K212" s="349"/>
    </row>
    <row r="213" spans="2:11" s="1" customFormat="1" ht="15" customHeight="1">
      <c r="B213" s="348"/>
      <c r="C213" s="278"/>
      <c r="D213" s="278"/>
      <c r="E213" s="278"/>
      <c r="F213" s="299" t="s">
        <v>1822</v>
      </c>
      <c r="G213" s="337"/>
      <c r="H213" s="414" t="s">
        <v>308</v>
      </c>
      <c r="I213" s="414"/>
      <c r="J213" s="414"/>
      <c r="K213" s="349"/>
    </row>
    <row r="214" spans="2:11" s="1" customFormat="1" ht="15" customHeight="1">
      <c r="B214" s="348"/>
      <c r="C214" s="278"/>
      <c r="D214" s="278"/>
      <c r="E214" s="278"/>
      <c r="F214" s="299"/>
      <c r="G214" s="337"/>
      <c r="H214" s="328"/>
      <c r="I214" s="328"/>
      <c r="J214" s="328"/>
      <c r="K214" s="349"/>
    </row>
    <row r="215" spans="2:11" s="1" customFormat="1" ht="15" customHeight="1">
      <c r="B215" s="348"/>
      <c r="C215" s="278" t="s">
        <v>2110</v>
      </c>
      <c r="D215" s="278"/>
      <c r="E215" s="278"/>
      <c r="F215" s="299">
        <v>1</v>
      </c>
      <c r="G215" s="337"/>
      <c r="H215" s="414" t="s">
        <v>2150</v>
      </c>
      <c r="I215" s="414"/>
      <c r="J215" s="414"/>
      <c r="K215" s="349"/>
    </row>
    <row r="216" spans="2:11" s="1" customFormat="1" ht="15" customHeight="1">
      <c r="B216" s="348"/>
      <c r="C216" s="278"/>
      <c r="D216" s="278"/>
      <c r="E216" s="278"/>
      <c r="F216" s="299">
        <v>2</v>
      </c>
      <c r="G216" s="337"/>
      <c r="H216" s="414" t="s">
        <v>2151</v>
      </c>
      <c r="I216" s="414"/>
      <c r="J216" s="414"/>
      <c r="K216" s="349"/>
    </row>
    <row r="217" spans="2:11" s="1" customFormat="1" ht="15" customHeight="1">
      <c r="B217" s="348"/>
      <c r="C217" s="278"/>
      <c r="D217" s="278"/>
      <c r="E217" s="278"/>
      <c r="F217" s="299">
        <v>3</v>
      </c>
      <c r="G217" s="337"/>
      <c r="H217" s="414" t="s">
        <v>2152</v>
      </c>
      <c r="I217" s="414"/>
      <c r="J217" s="414"/>
      <c r="K217" s="349"/>
    </row>
    <row r="218" spans="2:11" s="1" customFormat="1" ht="15" customHeight="1">
      <c r="B218" s="348"/>
      <c r="C218" s="278"/>
      <c r="D218" s="278"/>
      <c r="E218" s="278"/>
      <c r="F218" s="299">
        <v>4</v>
      </c>
      <c r="G218" s="337"/>
      <c r="H218" s="414" t="s">
        <v>2153</v>
      </c>
      <c r="I218" s="414"/>
      <c r="J218" s="414"/>
      <c r="K218" s="349"/>
    </row>
    <row r="219" spans="2:11" s="1" customFormat="1" ht="12.75" customHeight="1">
      <c r="B219" s="350"/>
      <c r="C219" s="351"/>
      <c r="D219" s="351"/>
      <c r="E219" s="351"/>
      <c r="F219" s="351"/>
      <c r="G219" s="351"/>
      <c r="H219" s="351"/>
      <c r="I219" s="351"/>
      <c r="J219" s="351"/>
      <c r="K219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81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1:31" s="2" customFormat="1" ht="12" customHeight="1">
      <c r="A8" s="37"/>
      <c r="B8" s="42"/>
      <c r="C8" s="37"/>
      <c r="D8" s="115" t="s">
        <v>109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9" t="s">
        <v>110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26. 3. 2024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1" t="str">
        <f>'Rekapitulace stavby'!E14</f>
        <v>Vyplň údaj</v>
      </c>
      <c r="F18" s="402"/>
      <c r="G18" s="402"/>
      <c r="H18" s="402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26</v>
      </c>
      <c r="J23" s="106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33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3" t="s">
        <v>37</v>
      </c>
      <c r="F27" s="403"/>
      <c r="G27" s="403"/>
      <c r="H27" s="40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ROUND(J92,2)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ROUND((SUM(BE92:BE186)),2)</f>
        <v>0</v>
      </c>
      <c r="G33" s="37"/>
      <c r="H33" s="37"/>
      <c r="I33" s="127">
        <v>0.21</v>
      </c>
      <c r="J33" s="126">
        <f>ROUND(((SUM(BE92:BE186))*I33),2)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ROUND((SUM(BF92:BF186)),2)</f>
        <v>0</v>
      </c>
      <c r="G34" s="37"/>
      <c r="H34" s="37"/>
      <c r="I34" s="127">
        <v>0.12</v>
      </c>
      <c r="J34" s="126">
        <f>ROUND(((SUM(BF92:BF186))*I34),2)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ROUND((SUM(BG92:BG186)),2)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ROUND((SUM(BH92:BH186)),2)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ROUND((SUM(BI92:BI186)),2)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4" t="str">
        <f>E7</f>
        <v>Sanace zdiva budovy Hospic Frýdek-Místek, p.o.</v>
      </c>
      <c r="F48" s="405"/>
      <c r="G48" s="405"/>
      <c r="H48" s="405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3" t="str">
        <f>E9</f>
        <v>SO 01 - Sanace vlhkého zdiva – budova A</v>
      </c>
      <c r="F50" s="406"/>
      <c r="G50" s="406"/>
      <c r="H50" s="40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I. J. Pešiny 3640, 738 01, Frýdek-Místek</v>
      </c>
      <c r="G52" s="39"/>
      <c r="H52" s="39"/>
      <c r="I52" s="32" t="s">
        <v>23</v>
      </c>
      <c r="J52" s="62" t="str">
        <f>IF(J12="","",J12)</f>
        <v>26. 3. 2024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Statutární město Frýdek-Místek</v>
      </c>
      <c r="G54" s="39"/>
      <c r="H54" s="39"/>
      <c r="I54" s="32" t="s">
        <v>31</v>
      </c>
      <c r="J54" s="35" t="str">
        <f>E21</f>
        <v>BENEPRO, a.s., Tovární 33, Český Těšín, 737 01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BENEPRO, a.s., Tovární 33, Český Těšín, 737 01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112</v>
      </c>
      <c r="D57" s="140"/>
      <c r="E57" s="140"/>
      <c r="F57" s="140"/>
      <c r="G57" s="140"/>
      <c r="H57" s="140"/>
      <c r="I57" s="140"/>
      <c r="J57" s="141" t="s">
        <v>113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J92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3"/>
      <c r="C60" s="144"/>
      <c r="D60" s="145" t="s">
        <v>115</v>
      </c>
      <c r="E60" s="146"/>
      <c r="F60" s="146"/>
      <c r="G60" s="146"/>
      <c r="H60" s="146"/>
      <c r="I60" s="146"/>
      <c r="J60" s="147">
        <f>J93</f>
        <v>0</v>
      </c>
      <c r="K60" s="144"/>
      <c r="L60" s="148"/>
    </row>
    <row r="61" spans="2:12" s="9" customFormat="1" ht="24.95" customHeight="1">
      <c r="B61" s="143"/>
      <c r="C61" s="144"/>
      <c r="D61" s="145" t="s">
        <v>116</v>
      </c>
      <c r="E61" s="146"/>
      <c r="F61" s="146"/>
      <c r="G61" s="146"/>
      <c r="H61" s="146"/>
      <c r="I61" s="146"/>
      <c r="J61" s="147">
        <f>J117</f>
        <v>0</v>
      </c>
      <c r="K61" s="144"/>
      <c r="L61" s="148"/>
    </row>
    <row r="62" spans="2:12" s="9" customFormat="1" ht="24.95" customHeight="1">
      <c r="B62" s="143"/>
      <c r="C62" s="144"/>
      <c r="D62" s="145" t="s">
        <v>117</v>
      </c>
      <c r="E62" s="146"/>
      <c r="F62" s="146"/>
      <c r="G62" s="146"/>
      <c r="H62" s="146"/>
      <c r="I62" s="146"/>
      <c r="J62" s="147">
        <f>J121</f>
        <v>0</v>
      </c>
      <c r="K62" s="144"/>
      <c r="L62" s="148"/>
    </row>
    <row r="63" spans="2:12" s="9" customFormat="1" ht="24.95" customHeight="1">
      <c r="B63" s="143"/>
      <c r="C63" s="144"/>
      <c r="D63" s="145" t="s">
        <v>118</v>
      </c>
      <c r="E63" s="146"/>
      <c r="F63" s="146"/>
      <c r="G63" s="146"/>
      <c r="H63" s="146"/>
      <c r="I63" s="146"/>
      <c r="J63" s="147">
        <f>J123</f>
        <v>0</v>
      </c>
      <c r="K63" s="144"/>
      <c r="L63" s="148"/>
    </row>
    <row r="64" spans="2:12" s="9" customFormat="1" ht="24.95" customHeight="1">
      <c r="B64" s="143"/>
      <c r="C64" s="144"/>
      <c r="D64" s="145" t="s">
        <v>119</v>
      </c>
      <c r="E64" s="146"/>
      <c r="F64" s="146"/>
      <c r="G64" s="146"/>
      <c r="H64" s="146"/>
      <c r="I64" s="146"/>
      <c r="J64" s="147">
        <f>J125</f>
        <v>0</v>
      </c>
      <c r="K64" s="144"/>
      <c r="L64" s="148"/>
    </row>
    <row r="65" spans="2:12" s="9" customFormat="1" ht="24.95" customHeight="1">
      <c r="B65" s="143"/>
      <c r="C65" s="144"/>
      <c r="D65" s="145" t="s">
        <v>120</v>
      </c>
      <c r="E65" s="146"/>
      <c r="F65" s="146"/>
      <c r="G65" s="146"/>
      <c r="H65" s="146"/>
      <c r="I65" s="146"/>
      <c r="J65" s="147">
        <f>J132</f>
        <v>0</v>
      </c>
      <c r="K65" s="144"/>
      <c r="L65" s="148"/>
    </row>
    <row r="66" spans="2:12" s="9" customFormat="1" ht="24.95" customHeight="1">
      <c r="B66" s="143"/>
      <c r="C66" s="144"/>
      <c r="D66" s="145" t="s">
        <v>121</v>
      </c>
      <c r="E66" s="146"/>
      <c r="F66" s="146"/>
      <c r="G66" s="146"/>
      <c r="H66" s="146"/>
      <c r="I66" s="146"/>
      <c r="J66" s="147">
        <f>J141</f>
        <v>0</v>
      </c>
      <c r="K66" s="144"/>
      <c r="L66" s="148"/>
    </row>
    <row r="67" spans="2:12" s="9" customFormat="1" ht="24.95" customHeight="1">
      <c r="B67" s="143"/>
      <c r="C67" s="144"/>
      <c r="D67" s="145" t="s">
        <v>122</v>
      </c>
      <c r="E67" s="146"/>
      <c r="F67" s="146"/>
      <c r="G67" s="146"/>
      <c r="H67" s="146"/>
      <c r="I67" s="146"/>
      <c r="J67" s="147">
        <f>J147</f>
        <v>0</v>
      </c>
      <c r="K67" s="144"/>
      <c r="L67" s="148"/>
    </row>
    <row r="68" spans="2:12" s="9" customFormat="1" ht="24.95" customHeight="1">
      <c r="B68" s="143"/>
      <c r="C68" s="144"/>
      <c r="D68" s="145" t="s">
        <v>123</v>
      </c>
      <c r="E68" s="146"/>
      <c r="F68" s="146"/>
      <c r="G68" s="146"/>
      <c r="H68" s="146"/>
      <c r="I68" s="146"/>
      <c r="J68" s="147">
        <f>J149</f>
        <v>0</v>
      </c>
      <c r="K68" s="144"/>
      <c r="L68" s="148"/>
    </row>
    <row r="69" spans="2:12" s="9" customFormat="1" ht="24.95" customHeight="1">
      <c r="B69" s="143"/>
      <c r="C69" s="144"/>
      <c r="D69" s="145" t="s">
        <v>124</v>
      </c>
      <c r="E69" s="146"/>
      <c r="F69" s="146"/>
      <c r="G69" s="146"/>
      <c r="H69" s="146"/>
      <c r="I69" s="146"/>
      <c r="J69" s="147">
        <f>J151</f>
        <v>0</v>
      </c>
      <c r="K69" s="144"/>
      <c r="L69" s="148"/>
    </row>
    <row r="70" spans="2:12" s="9" customFormat="1" ht="24.95" customHeight="1">
      <c r="B70" s="143"/>
      <c r="C70" s="144"/>
      <c r="D70" s="145" t="s">
        <v>125</v>
      </c>
      <c r="E70" s="146"/>
      <c r="F70" s="146"/>
      <c r="G70" s="146"/>
      <c r="H70" s="146"/>
      <c r="I70" s="146"/>
      <c r="J70" s="147">
        <f>J153</f>
        <v>0</v>
      </c>
      <c r="K70" s="144"/>
      <c r="L70" s="148"/>
    </row>
    <row r="71" spans="2:12" s="9" customFormat="1" ht="24.95" customHeight="1">
      <c r="B71" s="143"/>
      <c r="C71" s="144"/>
      <c r="D71" s="145" t="s">
        <v>126</v>
      </c>
      <c r="E71" s="146"/>
      <c r="F71" s="146"/>
      <c r="G71" s="146"/>
      <c r="H71" s="146"/>
      <c r="I71" s="146"/>
      <c r="J71" s="147">
        <f>J173</f>
        <v>0</v>
      </c>
      <c r="K71" s="144"/>
      <c r="L71" s="148"/>
    </row>
    <row r="72" spans="2:12" s="9" customFormat="1" ht="24.95" customHeight="1">
      <c r="B72" s="143"/>
      <c r="C72" s="144"/>
      <c r="D72" s="145" t="s">
        <v>127</v>
      </c>
      <c r="E72" s="146"/>
      <c r="F72" s="146"/>
      <c r="G72" s="146"/>
      <c r="H72" s="146"/>
      <c r="I72" s="146"/>
      <c r="J72" s="147">
        <f>J178</f>
        <v>0</v>
      </c>
      <c r="K72" s="144"/>
      <c r="L72" s="148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128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4" t="str">
        <f>E7</f>
        <v>Sanace zdiva budovy Hospic Frýdek-Místek, p.o.</v>
      </c>
      <c r="F82" s="405"/>
      <c r="G82" s="405"/>
      <c r="H82" s="405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109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3" t="str">
        <f>E9</f>
        <v>SO 01 - Sanace vlhkého zdiva – budova A</v>
      </c>
      <c r="F84" s="406"/>
      <c r="G84" s="406"/>
      <c r="H84" s="406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F12</f>
        <v>I. J. Pešiny 3640, 738 01, Frýdek-Místek</v>
      </c>
      <c r="G86" s="39"/>
      <c r="H86" s="39"/>
      <c r="I86" s="32" t="s">
        <v>23</v>
      </c>
      <c r="J86" s="62" t="str">
        <f>IF(J12="","",J12)</f>
        <v>26. 3. 2024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40.15" customHeight="1">
      <c r="A88" s="37"/>
      <c r="B88" s="38"/>
      <c r="C88" s="32" t="s">
        <v>25</v>
      </c>
      <c r="D88" s="39"/>
      <c r="E88" s="39"/>
      <c r="F88" s="30" t="str">
        <f>E15</f>
        <v>Statutární město Frýdek-Místek</v>
      </c>
      <c r="G88" s="39"/>
      <c r="H88" s="39"/>
      <c r="I88" s="32" t="s">
        <v>31</v>
      </c>
      <c r="J88" s="35" t="str">
        <f>E21</f>
        <v>BENEPRO, a.s., Tovární 33, Český Těšín, 737 01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40.15" customHeight="1">
      <c r="A89" s="37"/>
      <c r="B89" s="38"/>
      <c r="C89" s="32" t="s">
        <v>29</v>
      </c>
      <c r="D89" s="39"/>
      <c r="E89" s="39"/>
      <c r="F89" s="30" t="str">
        <f>IF(E18="","",E18)</f>
        <v>Vyplň údaj</v>
      </c>
      <c r="G89" s="39"/>
      <c r="H89" s="39"/>
      <c r="I89" s="32" t="s">
        <v>35</v>
      </c>
      <c r="J89" s="35" t="str">
        <f>E24</f>
        <v>BENEPRO, a.s., Tovární 33, Český Těšín, 737 01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0" customFormat="1" ht="29.25" customHeight="1">
      <c r="A91" s="149"/>
      <c r="B91" s="150"/>
      <c r="C91" s="151" t="s">
        <v>129</v>
      </c>
      <c r="D91" s="152" t="s">
        <v>57</v>
      </c>
      <c r="E91" s="152" t="s">
        <v>53</v>
      </c>
      <c r="F91" s="152" t="s">
        <v>54</v>
      </c>
      <c r="G91" s="152" t="s">
        <v>130</v>
      </c>
      <c r="H91" s="152" t="s">
        <v>131</v>
      </c>
      <c r="I91" s="152" t="s">
        <v>132</v>
      </c>
      <c r="J91" s="152" t="s">
        <v>113</v>
      </c>
      <c r="K91" s="153" t="s">
        <v>133</v>
      </c>
      <c r="L91" s="154"/>
      <c r="M91" s="71" t="s">
        <v>19</v>
      </c>
      <c r="N91" s="72" t="s">
        <v>42</v>
      </c>
      <c r="O91" s="72" t="s">
        <v>134</v>
      </c>
      <c r="P91" s="72" t="s">
        <v>135</v>
      </c>
      <c r="Q91" s="72" t="s">
        <v>136</v>
      </c>
      <c r="R91" s="72" t="s">
        <v>137</v>
      </c>
      <c r="S91" s="72" t="s">
        <v>138</v>
      </c>
      <c r="T91" s="73" t="s">
        <v>139</v>
      </c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</row>
    <row r="92" spans="1:63" s="2" customFormat="1" ht="22.9" customHeight="1">
      <c r="A92" s="37"/>
      <c r="B92" s="38"/>
      <c r="C92" s="78" t="s">
        <v>140</v>
      </c>
      <c r="D92" s="39"/>
      <c r="E92" s="39"/>
      <c r="F92" s="39"/>
      <c r="G92" s="39"/>
      <c r="H92" s="39"/>
      <c r="I92" s="39"/>
      <c r="J92" s="155">
        <f>BK92</f>
        <v>0</v>
      </c>
      <c r="K92" s="39"/>
      <c r="L92" s="42"/>
      <c r="M92" s="74"/>
      <c r="N92" s="156"/>
      <c r="O92" s="75"/>
      <c r="P92" s="157">
        <f>P93+P117+P121+P123+P125+P132+P141+P147+P149+P151+P153+P173+P178</f>
        <v>0</v>
      </c>
      <c r="Q92" s="75"/>
      <c r="R92" s="157">
        <f>R93+R117+R121+R123+R125+R132+R141+R147+R149+R151+R153+R173+R178</f>
        <v>0</v>
      </c>
      <c r="S92" s="75"/>
      <c r="T92" s="158">
        <f>T93+T117+T121+T123+T125+T132+T141+T147+T149+T151+T153+T173+T178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71</v>
      </c>
      <c r="AU92" s="20" t="s">
        <v>114</v>
      </c>
      <c r="BK92" s="159">
        <f>BK93+BK117+BK121+BK123+BK125+BK132+BK141+BK147+BK149+BK151+BK153+BK173+BK178</f>
        <v>0</v>
      </c>
    </row>
    <row r="93" spans="2:63" s="11" customFormat="1" ht="25.9" customHeight="1">
      <c r="B93" s="160"/>
      <c r="C93" s="161"/>
      <c r="D93" s="162" t="s">
        <v>71</v>
      </c>
      <c r="E93" s="163" t="s">
        <v>141</v>
      </c>
      <c r="F93" s="163" t="s">
        <v>142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SUM(P94:P116)</f>
        <v>0</v>
      </c>
      <c r="Q93" s="168"/>
      <c r="R93" s="169">
        <f>SUM(R94:R116)</f>
        <v>0</v>
      </c>
      <c r="S93" s="168"/>
      <c r="T93" s="170">
        <f>SUM(T94:T116)</f>
        <v>0</v>
      </c>
      <c r="AR93" s="171" t="s">
        <v>80</v>
      </c>
      <c r="AT93" s="172" t="s">
        <v>71</v>
      </c>
      <c r="AU93" s="172" t="s">
        <v>72</v>
      </c>
      <c r="AY93" s="171" t="s">
        <v>143</v>
      </c>
      <c r="BK93" s="173">
        <f>SUM(BK94:BK116)</f>
        <v>0</v>
      </c>
    </row>
    <row r="94" spans="1:65" s="2" customFormat="1" ht="24.2" customHeight="1">
      <c r="A94" s="37"/>
      <c r="B94" s="38"/>
      <c r="C94" s="174" t="s">
        <v>80</v>
      </c>
      <c r="D94" s="174" t="s">
        <v>144</v>
      </c>
      <c r="E94" s="175" t="s">
        <v>145</v>
      </c>
      <c r="F94" s="176" t="s">
        <v>146</v>
      </c>
      <c r="G94" s="177" t="s">
        <v>147</v>
      </c>
      <c r="H94" s="178">
        <v>17.12</v>
      </c>
      <c r="I94" s="179"/>
      <c r="J94" s="180">
        <f>ROUND(I94*H94,2)</f>
        <v>0</v>
      </c>
      <c r="K94" s="176" t="s">
        <v>148</v>
      </c>
      <c r="L94" s="42"/>
      <c r="M94" s="181" t="s">
        <v>19</v>
      </c>
      <c r="N94" s="182" t="s">
        <v>44</v>
      </c>
      <c r="O94" s="67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5" t="s">
        <v>149</v>
      </c>
      <c r="AT94" s="185" t="s">
        <v>144</v>
      </c>
      <c r="AU94" s="185" t="s">
        <v>80</v>
      </c>
      <c r="AY94" s="20" t="s">
        <v>143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88</v>
      </c>
      <c r="BK94" s="186">
        <f>ROUND(I94*H94,2)</f>
        <v>0</v>
      </c>
      <c r="BL94" s="20" t="s">
        <v>149</v>
      </c>
      <c r="BM94" s="185" t="s">
        <v>88</v>
      </c>
    </row>
    <row r="95" spans="1:47" s="2" customFormat="1" ht="19.5">
      <c r="A95" s="37"/>
      <c r="B95" s="38"/>
      <c r="C95" s="39"/>
      <c r="D95" s="187" t="s">
        <v>150</v>
      </c>
      <c r="E95" s="39"/>
      <c r="F95" s="188" t="s">
        <v>151</v>
      </c>
      <c r="G95" s="39"/>
      <c r="H95" s="39"/>
      <c r="I95" s="189"/>
      <c r="J95" s="39"/>
      <c r="K95" s="39"/>
      <c r="L95" s="42"/>
      <c r="M95" s="190"/>
      <c r="N95" s="191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150</v>
      </c>
      <c r="AU95" s="20" t="s">
        <v>80</v>
      </c>
    </row>
    <row r="96" spans="1:65" s="2" customFormat="1" ht="24.2" customHeight="1">
      <c r="A96" s="37"/>
      <c r="B96" s="38"/>
      <c r="C96" s="174" t="s">
        <v>88</v>
      </c>
      <c r="D96" s="174" t="s">
        <v>144</v>
      </c>
      <c r="E96" s="175" t="s">
        <v>145</v>
      </c>
      <c r="F96" s="176" t="s">
        <v>146</v>
      </c>
      <c r="G96" s="177" t="s">
        <v>147</v>
      </c>
      <c r="H96" s="178">
        <v>17.12</v>
      </c>
      <c r="I96" s="179"/>
      <c r="J96" s="180">
        <f>ROUND(I96*H96,2)</f>
        <v>0</v>
      </c>
      <c r="K96" s="176" t="s">
        <v>148</v>
      </c>
      <c r="L96" s="42"/>
      <c r="M96" s="181" t="s">
        <v>19</v>
      </c>
      <c r="N96" s="182" t="s">
        <v>44</v>
      </c>
      <c r="O96" s="67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5" t="s">
        <v>149</v>
      </c>
      <c r="AT96" s="185" t="s">
        <v>144</v>
      </c>
      <c r="AU96" s="185" t="s">
        <v>80</v>
      </c>
      <c r="AY96" s="20" t="s">
        <v>143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88</v>
      </c>
      <c r="BK96" s="186">
        <f>ROUND(I96*H96,2)</f>
        <v>0</v>
      </c>
      <c r="BL96" s="20" t="s">
        <v>149</v>
      </c>
      <c r="BM96" s="185" t="s">
        <v>149</v>
      </c>
    </row>
    <row r="97" spans="1:47" s="2" customFormat="1" ht="19.5">
      <c r="A97" s="37"/>
      <c r="B97" s="38"/>
      <c r="C97" s="39"/>
      <c r="D97" s="187" t="s">
        <v>150</v>
      </c>
      <c r="E97" s="39"/>
      <c r="F97" s="188" t="s">
        <v>152</v>
      </c>
      <c r="G97" s="39"/>
      <c r="H97" s="39"/>
      <c r="I97" s="189"/>
      <c r="J97" s="39"/>
      <c r="K97" s="39"/>
      <c r="L97" s="42"/>
      <c r="M97" s="190"/>
      <c r="N97" s="191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150</v>
      </c>
      <c r="AU97" s="20" t="s">
        <v>80</v>
      </c>
    </row>
    <row r="98" spans="1:65" s="2" customFormat="1" ht="37.9" customHeight="1">
      <c r="A98" s="37"/>
      <c r="B98" s="38"/>
      <c r="C98" s="174" t="s">
        <v>153</v>
      </c>
      <c r="D98" s="174" t="s">
        <v>144</v>
      </c>
      <c r="E98" s="175" t="s">
        <v>154</v>
      </c>
      <c r="F98" s="176" t="s">
        <v>155</v>
      </c>
      <c r="G98" s="177" t="s">
        <v>147</v>
      </c>
      <c r="H98" s="178">
        <v>17.12</v>
      </c>
      <c r="I98" s="179"/>
      <c r="J98" s="180">
        <f>ROUND(I98*H98,2)</f>
        <v>0</v>
      </c>
      <c r="K98" s="176" t="s">
        <v>148</v>
      </c>
      <c r="L98" s="42"/>
      <c r="M98" s="181" t="s">
        <v>19</v>
      </c>
      <c r="N98" s="182" t="s">
        <v>44</v>
      </c>
      <c r="O98" s="67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5" t="s">
        <v>149</v>
      </c>
      <c r="AT98" s="185" t="s">
        <v>144</v>
      </c>
      <c r="AU98" s="185" t="s">
        <v>80</v>
      </c>
      <c r="AY98" s="20" t="s">
        <v>143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88</v>
      </c>
      <c r="BK98" s="186">
        <f>ROUND(I98*H98,2)</f>
        <v>0</v>
      </c>
      <c r="BL98" s="20" t="s">
        <v>149</v>
      </c>
      <c r="BM98" s="185" t="s">
        <v>156</v>
      </c>
    </row>
    <row r="99" spans="1:47" s="2" customFormat="1" ht="48.75">
      <c r="A99" s="37"/>
      <c r="B99" s="38"/>
      <c r="C99" s="39"/>
      <c r="D99" s="187" t="s">
        <v>150</v>
      </c>
      <c r="E99" s="39"/>
      <c r="F99" s="188" t="s">
        <v>157</v>
      </c>
      <c r="G99" s="39"/>
      <c r="H99" s="39"/>
      <c r="I99" s="189"/>
      <c r="J99" s="39"/>
      <c r="K99" s="39"/>
      <c r="L99" s="42"/>
      <c r="M99" s="190"/>
      <c r="N99" s="191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150</v>
      </c>
      <c r="AU99" s="20" t="s">
        <v>80</v>
      </c>
    </row>
    <row r="100" spans="2:51" s="12" customFormat="1" ht="11.25">
      <c r="B100" s="192"/>
      <c r="C100" s="193"/>
      <c r="D100" s="187" t="s">
        <v>158</v>
      </c>
      <c r="E100" s="194" t="s">
        <v>19</v>
      </c>
      <c r="F100" s="195" t="s">
        <v>159</v>
      </c>
      <c r="G100" s="193"/>
      <c r="H100" s="196">
        <v>7.1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80</v>
      </c>
      <c r="AV100" s="12" t="s">
        <v>88</v>
      </c>
      <c r="AW100" s="12" t="s">
        <v>34</v>
      </c>
      <c r="AX100" s="12" t="s">
        <v>72</v>
      </c>
      <c r="AY100" s="202" t="s">
        <v>143</v>
      </c>
    </row>
    <row r="101" spans="2:51" s="12" customFormat="1" ht="11.25">
      <c r="B101" s="192"/>
      <c r="C101" s="193"/>
      <c r="D101" s="187" t="s">
        <v>158</v>
      </c>
      <c r="E101" s="194" t="s">
        <v>19</v>
      </c>
      <c r="F101" s="195" t="s">
        <v>160</v>
      </c>
      <c r="G101" s="193"/>
      <c r="H101" s="196">
        <v>10.02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158</v>
      </c>
      <c r="AU101" s="202" t="s">
        <v>80</v>
      </c>
      <c r="AV101" s="12" t="s">
        <v>88</v>
      </c>
      <c r="AW101" s="12" t="s">
        <v>34</v>
      </c>
      <c r="AX101" s="12" t="s">
        <v>72</v>
      </c>
      <c r="AY101" s="202" t="s">
        <v>143</v>
      </c>
    </row>
    <row r="102" spans="2:51" s="13" customFormat="1" ht="11.25">
      <c r="B102" s="203"/>
      <c r="C102" s="204"/>
      <c r="D102" s="187" t="s">
        <v>158</v>
      </c>
      <c r="E102" s="205" t="s">
        <v>19</v>
      </c>
      <c r="F102" s="206" t="s">
        <v>161</v>
      </c>
      <c r="G102" s="204"/>
      <c r="H102" s="207">
        <v>17.12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158</v>
      </c>
      <c r="AU102" s="213" t="s">
        <v>80</v>
      </c>
      <c r="AV102" s="13" t="s">
        <v>149</v>
      </c>
      <c r="AW102" s="13" t="s">
        <v>34</v>
      </c>
      <c r="AX102" s="13" t="s">
        <v>80</v>
      </c>
      <c r="AY102" s="213" t="s">
        <v>143</v>
      </c>
    </row>
    <row r="103" spans="1:65" s="2" customFormat="1" ht="24.2" customHeight="1">
      <c r="A103" s="37"/>
      <c r="B103" s="38"/>
      <c r="C103" s="174" t="s">
        <v>149</v>
      </c>
      <c r="D103" s="174" t="s">
        <v>144</v>
      </c>
      <c r="E103" s="175" t="s">
        <v>162</v>
      </c>
      <c r="F103" s="176" t="s">
        <v>163</v>
      </c>
      <c r="G103" s="177" t="s">
        <v>147</v>
      </c>
      <c r="H103" s="178">
        <v>69.02</v>
      </c>
      <c r="I103" s="179"/>
      <c r="J103" s="180">
        <f>ROUND(I103*H103,2)</f>
        <v>0</v>
      </c>
      <c r="K103" s="176" t="s">
        <v>148</v>
      </c>
      <c r="L103" s="42"/>
      <c r="M103" s="181" t="s">
        <v>19</v>
      </c>
      <c r="N103" s="182" t="s">
        <v>44</v>
      </c>
      <c r="O103" s="6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5" t="s">
        <v>149</v>
      </c>
      <c r="AT103" s="185" t="s">
        <v>144</v>
      </c>
      <c r="AU103" s="185" t="s">
        <v>80</v>
      </c>
      <c r="AY103" s="20" t="s">
        <v>143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88</v>
      </c>
      <c r="BK103" s="186">
        <f>ROUND(I103*H103,2)</f>
        <v>0</v>
      </c>
      <c r="BL103" s="20" t="s">
        <v>149</v>
      </c>
      <c r="BM103" s="185" t="s">
        <v>164</v>
      </c>
    </row>
    <row r="104" spans="1:47" s="2" customFormat="1" ht="19.5">
      <c r="A104" s="37"/>
      <c r="B104" s="38"/>
      <c r="C104" s="39"/>
      <c r="D104" s="187" t="s">
        <v>150</v>
      </c>
      <c r="E104" s="39"/>
      <c r="F104" s="188" t="s">
        <v>165</v>
      </c>
      <c r="G104" s="39"/>
      <c r="H104" s="39"/>
      <c r="I104" s="189"/>
      <c r="J104" s="39"/>
      <c r="K104" s="39"/>
      <c r="L104" s="42"/>
      <c r="M104" s="190"/>
      <c r="N104" s="191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150</v>
      </c>
      <c r="AU104" s="20" t="s">
        <v>80</v>
      </c>
    </row>
    <row r="105" spans="2:51" s="12" customFormat="1" ht="11.25">
      <c r="B105" s="192"/>
      <c r="C105" s="193"/>
      <c r="D105" s="187" t="s">
        <v>158</v>
      </c>
      <c r="E105" s="194" t="s">
        <v>19</v>
      </c>
      <c r="F105" s="195" t="s">
        <v>166</v>
      </c>
      <c r="G105" s="193"/>
      <c r="H105" s="196">
        <v>20.59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80</v>
      </c>
      <c r="AV105" s="12" t="s">
        <v>88</v>
      </c>
      <c r="AW105" s="12" t="s">
        <v>34</v>
      </c>
      <c r="AX105" s="12" t="s">
        <v>72</v>
      </c>
      <c r="AY105" s="202" t="s">
        <v>143</v>
      </c>
    </row>
    <row r="106" spans="2:51" s="12" customFormat="1" ht="11.25">
      <c r="B106" s="192"/>
      <c r="C106" s="193"/>
      <c r="D106" s="187" t="s">
        <v>158</v>
      </c>
      <c r="E106" s="194" t="s">
        <v>19</v>
      </c>
      <c r="F106" s="195" t="s">
        <v>167</v>
      </c>
      <c r="G106" s="193"/>
      <c r="H106" s="196">
        <v>48.43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80</v>
      </c>
      <c r="AV106" s="12" t="s">
        <v>88</v>
      </c>
      <c r="AW106" s="12" t="s">
        <v>34</v>
      </c>
      <c r="AX106" s="12" t="s">
        <v>72</v>
      </c>
      <c r="AY106" s="202" t="s">
        <v>143</v>
      </c>
    </row>
    <row r="107" spans="2:51" s="13" customFormat="1" ht="11.25">
      <c r="B107" s="203"/>
      <c r="C107" s="204"/>
      <c r="D107" s="187" t="s">
        <v>158</v>
      </c>
      <c r="E107" s="205" t="s">
        <v>19</v>
      </c>
      <c r="F107" s="206" t="s">
        <v>161</v>
      </c>
      <c r="G107" s="204"/>
      <c r="H107" s="207">
        <v>69.02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158</v>
      </c>
      <c r="AU107" s="213" t="s">
        <v>80</v>
      </c>
      <c r="AV107" s="13" t="s">
        <v>149</v>
      </c>
      <c r="AW107" s="13" t="s">
        <v>34</v>
      </c>
      <c r="AX107" s="13" t="s">
        <v>80</v>
      </c>
      <c r="AY107" s="213" t="s">
        <v>143</v>
      </c>
    </row>
    <row r="108" spans="1:65" s="2" customFormat="1" ht="16.5" customHeight="1">
      <c r="A108" s="37"/>
      <c r="B108" s="38"/>
      <c r="C108" s="174" t="s">
        <v>168</v>
      </c>
      <c r="D108" s="174" t="s">
        <v>144</v>
      </c>
      <c r="E108" s="175" t="s">
        <v>169</v>
      </c>
      <c r="F108" s="176" t="s">
        <v>170</v>
      </c>
      <c r="G108" s="177" t="s">
        <v>171</v>
      </c>
      <c r="H108" s="178">
        <v>359.373</v>
      </c>
      <c r="I108" s="179"/>
      <c r="J108" s="180">
        <f>ROUND(I108*H108,2)</f>
        <v>0</v>
      </c>
      <c r="K108" s="176" t="s">
        <v>172</v>
      </c>
      <c r="L108" s="42"/>
      <c r="M108" s="181" t="s">
        <v>19</v>
      </c>
      <c r="N108" s="182" t="s">
        <v>44</v>
      </c>
      <c r="O108" s="6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5" t="s">
        <v>149</v>
      </c>
      <c r="AT108" s="185" t="s">
        <v>144</v>
      </c>
      <c r="AU108" s="185" t="s">
        <v>80</v>
      </c>
      <c r="AY108" s="20" t="s">
        <v>143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88</v>
      </c>
      <c r="BK108" s="186">
        <f>ROUND(I108*H108,2)</f>
        <v>0</v>
      </c>
      <c r="BL108" s="20" t="s">
        <v>149</v>
      </c>
      <c r="BM108" s="185" t="s">
        <v>173</v>
      </c>
    </row>
    <row r="109" spans="1:47" s="2" customFormat="1" ht="19.5">
      <c r="A109" s="37"/>
      <c r="B109" s="38"/>
      <c r="C109" s="39"/>
      <c r="D109" s="187" t="s">
        <v>150</v>
      </c>
      <c r="E109" s="39"/>
      <c r="F109" s="188" t="s">
        <v>174</v>
      </c>
      <c r="G109" s="39"/>
      <c r="H109" s="39"/>
      <c r="I109" s="189"/>
      <c r="J109" s="39"/>
      <c r="K109" s="39"/>
      <c r="L109" s="42"/>
      <c r="M109" s="190"/>
      <c r="N109" s="191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150</v>
      </c>
      <c r="AU109" s="20" t="s">
        <v>80</v>
      </c>
    </row>
    <row r="110" spans="1:65" s="2" customFormat="1" ht="16.5" customHeight="1">
      <c r="A110" s="37"/>
      <c r="B110" s="38"/>
      <c r="C110" s="174" t="s">
        <v>156</v>
      </c>
      <c r="D110" s="174" t="s">
        <v>144</v>
      </c>
      <c r="E110" s="175" t="s">
        <v>175</v>
      </c>
      <c r="F110" s="176" t="s">
        <v>176</v>
      </c>
      <c r="G110" s="177" t="s">
        <v>177</v>
      </c>
      <c r="H110" s="178">
        <v>23.8</v>
      </c>
      <c r="I110" s="179"/>
      <c r="J110" s="180">
        <f>ROUND(I110*H110,2)</f>
        <v>0</v>
      </c>
      <c r="K110" s="176" t="s">
        <v>172</v>
      </c>
      <c r="L110" s="42"/>
      <c r="M110" s="181" t="s">
        <v>19</v>
      </c>
      <c r="N110" s="182" t="s">
        <v>44</v>
      </c>
      <c r="O110" s="6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5" t="s">
        <v>149</v>
      </c>
      <c r="AT110" s="185" t="s">
        <v>144</v>
      </c>
      <c r="AU110" s="185" t="s">
        <v>80</v>
      </c>
      <c r="AY110" s="20" t="s">
        <v>143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88</v>
      </c>
      <c r="BK110" s="186">
        <f>ROUND(I110*H110,2)</f>
        <v>0</v>
      </c>
      <c r="BL110" s="20" t="s">
        <v>149</v>
      </c>
      <c r="BM110" s="185" t="s">
        <v>8</v>
      </c>
    </row>
    <row r="111" spans="2:51" s="12" customFormat="1" ht="11.25">
      <c r="B111" s="192"/>
      <c r="C111" s="193"/>
      <c r="D111" s="187" t="s">
        <v>158</v>
      </c>
      <c r="E111" s="194" t="s">
        <v>19</v>
      </c>
      <c r="F111" s="195" t="s">
        <v>178</v>
      </c>
      <c r="G111" s="193"/>
      <c r="H111" s="196">
        <v>23.8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80</v>
      </c>
      <c r="AV111" s="12" t="s">
        <v>88</v>
      </c>
      <c r="AW111" s="12" t="s">
        <v>34</v>
      </c>
      <c r="AX111" s="12" t="s">
        <v>72</v>
      </c>
      <c r="AY111" s="202" t="s">
        <v>143</v>
      </c>
    </row>
    <row r="112" spans="2:51" s="13" customFormat="1" ht="11.25">
      <c r="B112" s="203"/>
      <c r="C112" s="204"/>
      <c r="D112" s="187" t="s">
        <v>158</v>
      </c>
      <c r="E112" s="205" t="s">
        <v>19</v>
      </c>
      <c r="F112" s="206" t="s">
        <v>161</v>
      </c>
      <c r="G112" s="204"/>
      <c r="H112" s="207">
        <v>23.8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158</v>
      </c>
      <c r="AU112" s="213" t="s">
        <v>80</v>
      </c>
      <c r="AV112" s="13" t="s">
        <v>149</v>
      </c>
      <c r="AW112" s="13" t="s">
        <v>34</v>
      </c>
      <c r="AX112" s="13" t="s">
        <v>80</v>
      </c>
      <c r="AY112" s="213" t="s">
        <v>143</v>
      </c>
    </row>
    <row r="113" spans="1:65" s="2" customFormat="1" ht="16.5" customHeight="1">
      <c r="A113" s="37"/>
      <c r="B113" s="38"/>
      <c r="C113" s="174" t="s">
        <v>179</v>
      </c>
      <c r="D113" s="174" t="s">
        <v>144</v>
      </c>
      <c r="E113" s="175" t="s">
        <v>180</v>
      </c>
      <c r="F113" s="176" t="s">
        <v>181</v>
      </c>
      <c r="G113" s="177" t="s">
        <v>147</v>
      </c>
      <c r="H113" s="178">
        <v>17.12</v>
      </c>
      <c r="I113" s="179"/>
      <c r="J113" s="180">
        <f>ROUND(I113*H113,2)</f>
        <v>0</v>
      </c>
      <c r="K113" s="176" t="s">
        <v>172</v>
      </c>
      <c r="L113" s="42"/>
      <c r="M113" s="181" t="s">
        <v>19</v>
      </c>
      <c r="N113" s="182" t="s">
        <v>44</v>
      </c>
      <c r="O113" s="67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5" t="s">
        <v>149</v>
      </c>
      <c r="AT113" s="185" t="s">
        <v>144</v>
      </c>
      <c r="AU113" s="185" t="s">
        <v>80</v>
      </c>
      <c r="AY113" s="20" t="s">
        <v>143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88</v>
      </c>
      <c r="BK113" s="186">
        <f>ROUND(I113*H113,2)</f>
        <v>0</v>
      </c>
      <c r="BL113" s="20" t="s">
        <v>149</v>
      </c>
      <c r="BM113" s="185" t="s">
        <v>182</v>
      </c>
    </row>
    <row r="114" spans="2:51" s="12" customFormat="1" ht="11.25">
      <c r="B114" s="192"/>
      <c r="C114" s="193"/>
      <c r="D114" s="187" t="s">
        <v>158</v>
      </c>
      <c r="E114" s="194" t="s">
        <v>19</v>
      </c>
      <c r="F114" s="195" t="s">
        <v>159</v>
      </c>
      <c r="G114" s="193"/>
      <c r="H114" s="196">
        <v>7.1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80</v>
      </c>
      <c r="AV114" s="12" t="s">
        <v>88</v>
      </c>
      <c r="AW114" s="12" t="s">
        <v>34</v>
      </c>
      <c r="AX114" s="12" t="s">
        <v>72</v>
      </c>
      <c r="AY114" s="202" t="s">
        <v>143</v>
      </c>
    </row>
    <row r="115" spans="2:51" s="12" customFormat="1" ht="11.25">
      <c r="B115" s="192"/>
      <c r="C115" s="193"/>
      <c r="D115" s="187" t="s">
        <v>158</v>
      </c>
      <c r="E115" s="194" t="s">
        <v>19</v>
      </c>
      <c r="F115" s="195" t="s">
        <v>160</v>
      </c>
      <c r="G115" s="193"/>
      <c r="H115" s="196">
        <v>10.02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158</v>
      </c>
      <c r="AU115" s="202" t="s">
        <v>80</v>
      </c>
      <c r="AV115" s="12" t="s">
        <v>88</v>
      </c>
      <c r="AW115" s="12" t="s">
        <v>34</v>
      </c>
      <c r="AX115" s="12" t="s">
        <v>72</v>
      </c>
      <c r="AY115" s="202" t="s">
        <v>143</v>
      </c>
    </row>
    <row r="116" spans="2:51" s="13" customFormat="1" ht="11.25">
      <c r="B116" s="203"/>
      <c r="C116" s="204"/>
      <c r="D116" s="187" t="s">
        <v>158</v>
      </c>
      <c r="E116" s="205" t="s">
        <v>19</v>
      </c>
      <c r="F116" s="206" t="s">
        <v>161</v>
      </c>
      <c r="G116" s="204"/>
      <c r="H116" s="207">
        <v>17.12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158</v>
      </c>
      <c r="AU116" s="213" t="s">
        <v>80</v>
      </c>
      <c r="AV116" s="13" t="s">
        <v>149</v>
      </c>
      <c r="AW116" s="13" t="s">
        <v>34</v>
      </c>
      <c r="AX116" s="13" t="s">
        <v>80</v>
      </c>
      <c r="AY116" s="213" t="s">
        <v>143</v>
      </c>
    </row>
    <row r="117" spans="2:63" s="11" customFormat="1" ht="25.9" customHeight="1">
      <c r="B117" s="160"/>
      <c r="C117" s="161"/>
      <c r="D117" s="162" t="s">
        <v>71</v>
      </c>
      <c r="E117" s="163" t="s">
        <v>183</v>
      </c>
      <c r="F117" s="163" t="s">
        <v>184</v>
      </c>
      <c r="G117" s="161"/>
      <c r="H117" s="161"/>
      <c r="I117" s="164"/>
      <c r="J117" s="165">
        <f>BK117</f>
        <v>0</v>
      </c>
      <c r="K117" s="161"/>
      <c r="L117" s="166"/>
      <c r="M117" s="167"/>
      <c r="N117" s="168"/>
      <c r="O117" s="168"/>
      <c r="P117" s="169">
        <f>SUM(P118:P120)</f>
        <v>0</v>
      </c>
      <c r="Q117" s="168"/>
      <c r="R117" s="169">
        <f>SUM(R118:R120)</f>
        <v>0</v>
      </c>
      <c r="S117" s="168"/>
      <c r="T117" s="170">
        <f>SUM(T118:T120)</f>
        <v>0</v>
      </c>
      <c r="AR117" s="171" t="s">
        <v>80</v>
      </c>
      <c r="AT117" s="172" t="s">
        <v>71</v>
      </c>
      <c r="AU117" s="172" t="s">
        <v>72</v>
      </c>
      <c r="AY117" s="171" t="s">
        <v>143</v>
      </c>
      <c r="BK117" s="173">
        <f>SUM(BK118:BK120)</f>
        <v>0</v>
      </c>
    </row>
    <row r="118" spans="1:65" s="2" customFormat="1" ht="37.9" customHeight="1">
      <c r="A118" s="37"/>
      <c r="B118" s="38"/>
      <c r="C118" s="174" t="s">
        <v>164</v>
      </c>
      <c r="D118" s="174" t="s">
        <v>144</v>
      </c>
      <c r="E118" s="175" t="s">
        <v>185</v>
      </c>
      <c r="F118" s="176" t="s">
        <v>186</v>
      </c>
      <c r="G118" s="177" t="s">
        <v>187</v>
      </c>
      <c r="H118" s="178">
        <v>30</v>
      </c>
      <c r="I118" s="179"/>
      <c r="J118" s="180">
        <f>ROUND(I118*H118,2)</f>
        <v>0</v>
      </c>
      <c r="K118" s="176" t="s">
        <v>148</v>
      </c>
      <c r="L118" s="42"/>
      <c r="M118" s="181" t="s">
        <v>19</v>
      </c>
      <c r="N118" s="182" t="s">
        <v>44</v>
      </c>
      <c r="O118" s="67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5" t="s">
        <v>149</v>
      </c>
      <c r="AT118" s="185" t="s">
        <v>144</v>
      </c>
      <c r="AU118" s="185" t="s">
        <v>80</v>
      </c>
      <c r="AY118" s="20" t="s">
        <v>143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0" t="s">
        <v>88</v>
      </c>
      <c r="BK118" s="186">
        <f>ROUND(I118*H118,2)</f>
        <v>0</v>
      </c>
      <c r="BL118" s="20" t="s">
        <v>149</v>
      </c>
      <c r="BM118" s="185" t="s">
        <v>188</v>
      </c>
    </row>
    <row r="119" spans="1:65" s="2" customFormat="1" ht="24.2" customHeight="1">
      <c r="A119" s="37"/>
      <c r="B119" s="38"/>
      <c r="C119" s="174" t="s">
        <v>189</v>
      </c>
      <c r="D119" s="174" t="s">
        <v>144</v>
      </c>
      <c r="E119" s="175" t="s">
        <v>190</v>
      </c>
      <c r="F119" s="176" t="s">
        <v>191</v>
      </c>
      <c r="G119" s="177" t="s">
        <v>187</v>
      </c>
      <c r="H119" s="178">
        <v>15</v>
      </c>
      <c r="I119" s="179"/>
      <c r="J119" s="180">
        <f>ROUND(I119*H119,2)</f>
        <v>0</v>
      </c>
      <c r="K119" s="176" t="s">
        <v>148</v>
      </c>
      <c r="L119" s="42"/>
      <c r="M119" s="181" t="s">
        <v>19</v>
      </c>
      <c r="N119" s="182" t="s">
        <v>44</v>
      </c>
      <c r="O119" s="67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5" t="s">
        <v>149</v>
      </c>
      <c r="AT119" s="185" t="s">
        <v>144</v>
      </c>
      <c r="AU119" s="185" t="s">
        <v>80</v>
      </c>
      <c r="AY119" s="20" t="s">
        <v>143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0" t="s">
        <v>88</v>
      </c>
      <c r="BK119" s="186">
        <f>ROUND(I119*H119,2)</f>
        <v>0</v>
      </c>
      <c r="BL119" s="20" t="s">
        <v>149</v>
      </c>
      <c r="BM119" s="185" t="s">
        <v>192</v>
      </c>
    </row>
    <row r="120" spans="1:65" s="2" customFormat="1" ht="33" customHeight="1">
      <c r="A120" s="37"/>
      <c r="B120" s="38"/>
      <c r="C120" s="174" t="s">
        <v>173</v>
      </c>
      <c r="D120" s="174" t="s">
        <v>144</v>
      </c>
      <c r="E120" s="175" t="s">
        <v>193</v>
      </c>
      <c r="F120" s="176" t="s">
        <v>194</v>
      </c>
      <c r="G120" s="177" t="s">
        <v>187</v>
      </c>
      <c r="H120" s="178">
        <v>8</v>
      </c>
      <c r="I120" s="179"/>
      <c r="J120" s="180">
        <f>ROUND(I120*H120,2)</f>
        <v>0</v>
      </c>
      <c r="K120" s="176" t="s">
        <v>148</v>
      </c>
      <c r="L120" s="42"/>
      <c r="M120" s="181" t="s">
        <v>19</v>
      </c>
      <c r="N120" s="182" t="s">
        <v>44</v>
      </c>
      <c r="O120" s="67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5" t="s">
        <v>149</v>
      </c>
      <c r="AT120" s="185" t="s">
        <v>144</v>
      </c>
      <c r="AU120" s="185" t="s">
        <v>80</v>
      </c>
      <c r="AY120" s="20" t="s">
        <v>143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88</v>
      </c>
      <c r="BK120" s="186">
        <f>ROUND(I120*H120,2)</f>
        <v>0</v>
      </c>
      <c r="BL120" s="20" t="s">
        <v>149</v>
      </c>
      <c r="BM120" s="185" t="s">
        <v>195</v>
      </c>
    </row>
    <row r="121" spans="2:63" s="11" customFormat="1" ht="25.9" customHeight="1">
      <c r="B121" s="160"/>
      <c r="C121" s="161"/>
      <c r="D121" s="162" t="s">
        <v>71</v>
      </c>
      <c r="E121" s="163" t="s">
        <v>196</v>
      </c>
      <c r="F121" s="163" t="s">
        <v>197</v>
      </c>
      <c r="G121" s="161"/>
      <c r="H121" s="161"/>
      <c r="I121" s="164"/>
      <c r="J121" s="165">
        <f>BK121</f>
        <v>0</v>
      </c>
      <c r="K121" s="161"/>
      <c r="L121" s="166"/>
      <c r="M121" s="167"/>
      <c r="N121" s="168"/>
      <c r="O121" s="168"/>
      <c r="P121" s="169">
        <f>P122</f>
        <v>0</v>
      </c>
      <c r="Q121" s="168"/>
      <c r="R121" s="169">
        <f>R122</f>
        <v>0</v>
      </c>
      <c r="S121" s="168"/>
      <c r="T121" s="170">
        <f>T122</f>
        <v>0</v>
      </c>
      <c r="AR121" s="171" t="s">
        <v>80</v>
      </c>
      <c r="AT121" s="172" t="s">
        <v>71</v>
      </c>
      <c r="AU121" s="172" t="s">
        <v>72</v>
      </c>
      <c r="AY121" s="171" t="s">
        <v>143</v>
      </c>
      <c r="BK121" s="173">
        <f>BK122</f>
        <v>0</v>
      </c>
    </row>
    <row r="122" spans="1:65" s="2" customFormat="1" ht="16.5" customHeight="1">
      <c r="A122" s="37"/>
      <c r="B122" s="38"/>
      <c r="C122" s="174" t="s">
        <v>198</v>
      </c>
      <c r="D122" s="174" t="s">
        <v>144</v>
      </c>
      <c r="E122" s="175" t="s">
        <v>199</v>
      </c>
      <c r="F122" s="176" t="s">
        <v>200</v>
      </c>
      <c r="G122" s="177" t="s">
        <v>147</v>
      </c>
      <c r="H122" s="178">
        <v>69.02</v>
      </c>
      <c r="I122" s="179"/>
      <c r="J122" s="180">
        <f>ROUND(I122*H122,2)</f>
        <v>0</v>
      </c>
      <c r="K122" s="176" t="s">
        <v>148</v>
      </c>
      <c r="L122" s="42"/>
      <c r="M122" s="181" t="s">
        <v>19</v>
      </c>
      <c r="N122" s="182" t="s">
        <v>44</v>
      </c>
      <c r="O122" s="67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5" t="s">
        <v>149</v>
      </c>
      <c r="AT122" s="185" t="s">
        <v>144</v>
      </c>
      <c r="AU122" s="185" t="s">
        <v>80</v>
      </c>
      <c r="AY122" s="20" t="s">
        <v>143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88</v>
      </c>
      <c r="BK122" s="186">
        <f>ROUND(I122*H122,2)</f>
        <v>0</v>
      </c>
      <c r="BL122" s="20" t="s">
        <v>149</v>
      </c>
      <c r="BM122" s="185" t="s">
        <v>201</v>
      </c>
    </row>
    <row r="123" spans="2:63" s="11" customFormat="1" ht="25.9" customHeight="1">
      <c r="B123" s="160"/>
      <c r="C123" s="161"/>
      <c r="D123" s="162" t="s">
        <v>71</v>
      </c>
      <c r="E123" s="163" t="s">
        <v>202</v>
      </c>
      <c r="F123" s="163" t="s">
        <v>203</v>
      </c>
      <c r="G123" s="161"/>
      <c r="H123" s="161"/>
      <c r="I123" s="164"/>
      <c r="J123" s="165">
        <f>BK123</f>
        <v>0</v>
      </c>
      <c r="K123" s="161"/>
      <c r="L123" s="166"/>
      <c r="M123" s="167"/>
      <c r="N123" s="168"/>
      <c r="O123" s="168"/>
      <c r="P123" s="169">
        <f>P124</f>
        <v>0</v>
      </c>
      <c r="Q123" s="168"/>
      <c r="R123" s="169">
        <f>R124</f>
        <v>0</v>
      </c>
      <c r="S123" s="168"/>
      <c r="T123" s="170">
        <f>T124</f>
        <v>0</v>
      </c>
      <c r="AR123" s="171" t="s">
        <v>80</v>
      </c>
      <c r="AT123" s="172" t="s">
        <v>71</v>
      </c>
      <c r="AU123" s="172" t="s">
        <v>72</v>
      </c>
      <c r="AY123" s="171" t="s">
        <v>143</v>
      </c>
      <c r="BK123" s="173">
        <f>BK124</f>
        <v>0</v>
      </c>
    </row>
    <row r="124" spans="1:65" s="2" customFormat="1" ht="16.5" customHeight="1">
      <c r="A124" s="37"/>
      <c r="B124" s="38"/>
      <c r="C124" s="174" t="s">
        <v>8</v>
      </c>
      <c r="D124" s="174" t="s">
        <v>144</v>
      </c>
      <c r="E124" s="175" t="s">
        <v>204</v>
      </c>
      <c r="F124" s="176" t="s">
        <v>205</v>
      </c>
      <c r="G124" s="177" t="s">
        <v>147</v>
      </c>
      <c r="H124" s="178">
        <v>129.09</v>
      </c>
      <c r="I124" s="179"/>
      <c r="J124" s="180">
        <f>ROUND(I124*H124,2)</f>
        <v>0</v>
      </c>
      <c r="K124" s="176" t="s">
        <v>148</v>
      </c>
      <c r="L124" s="42"/>
      <c r="M124" s="181" t="s">
        <v>19</v>
      </c>
      <c r="N124" s="182" t="s">
        <v>44</v>
      </c>
      <c r="O124" s="6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5" t="s">
        <v>149</v>
      </c>
      <c r="AT124" s="185" t="s">
        <v>144</v>
      </c>
      <c r="AU124" s="185" t="s">
        <v>80</v>
      </c>
      <c r="AY124" s="20" t="s">
        <v>143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0" t="s">
        <v>88</v>
      </c>
      <c r="BK124" s="186">
        <f>ROUND(I124*H124,2)</f>
        <v>0</v>
      </c>
      <c r="BL124" s="20" t="s">
        <v>149</v>
      </c>
      <c r="BM124" s="185" t="s">
        <v>206</v>
      </c>
    </row>
    <row r="125" spans="2:63" s="11" customFormat="1" ht="25.9" customHeight="1">
      <c r="B125" s="160"/>
      <c r="C125" s="161"/>
      <c r="D125" s="162" t="s">
        <v>71</v>
      </c>
      <c r="E125" s="163" t="s">
        <v>207</v>
      </c>
      <c r="F125" s="163" t="s">
        <v>208</v>
      </c>
      <c r="G125" s="161"/>
      <c r="H125" s="161"/>
      <c r="I125" s="164"/>
      <c r="J125" s="165">
        <f>BK125</f>
        <v>0</v>
      </c>
      <c r="K125" s="161"/>
      <c r="L125" s="166"/>
      <c r="M125" s="167"/>
      <c r="N125" s="168"/>
      <c r="O125" s="168"/>
      <c r="P125" s="169">
        <f>SUM(P126:P131)</f>
        <v>0</v>
      </c>
      <c r="Q125" s="168"/>
      <c r="R125" s="169">
        <f>SUM(R126:R131)</f>
        <v>0</v>
      </c>
      <c r="S125" s="168"/>
      <c r="T125" s="170">
        <f>SUM(T126:T131)</f>
        <v>0</v>
      </c>
      <c r="AR125" s="171" t="s">
        <v>80</v>
      </c>
      <c r="AT125" s="172" t="s">
        <v>71</v>
      </c>
      <c r="AU125" s="172" t="s">
        <v>72</v>
      </c>
      <c r="AY125" s="171" t="s">
        <v>143</v>
      </c>
      <c r="BK125" s="173">
        <f>SUM(BK126:BK131)</f>
        <v>0</v>
      </c>
    </row>
    <row r="126" spans="1:65" s="2" customFormat="1" ht="16.5" customHeight="1">
      <c r="A126" s="37"/>
      <c r="B126" s="38"/>
      <c r="C126" s="174" t="s">
        <v>209</v>
      </c>
      <c r="D126" s="174" t="s">
        <v>144</v>
      </c>
      <c r="E126" s="175" t="s">
        <v>210</v>
      </c>
      <c r="F126" s="176" t="s">
        <v>211</v>
      </c>
      <c r="G126" s="177" t="s">
        <v>147</v>
      </c>
      <c r="H126" s="178">
        <v>17.12</v>
      </c>
      <c r="I126" s="179"/>
      <c r="J126" s="180">
        <f>ROUND(I126*H126,2)</f>
        <v>0</v>
      </c>
      <c r="K126" s="176" t="s">
        <v>148</v>
      </c>
      <c r="L126" s="42"/>
      <c r="M126" s="181" t="s">
        <v>19</v>
      </c>
      <c r="N126" s="182" t="s">
        <v>44</v>
      </c>
      <c r="O126" s="6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5" t="s">
        <v>149</v>
      </c>
      <c r="AT126" s="185" t="s">
        <v>144</v>
      </c>
      <c r="AU126" s="185" t="s">
        <v>80</v>
      </c>
      <c r="AY126" s="20" t="s">
        <v>143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0" t="s">
        <v>88</v>
      </c>
      <c r="BK126" s="186">
        <f>ROUND(I126*H126,2)</f>
        <v>0</v>
      </c>
      <c r="BL126" s="20" t="s">
        <v>149</v>
      </c>
      <c r="BM126" s="185" t="s">
        <v>212</v>
      </c>
    </row>
    <row r="127" spans="1:65" s="2" customFormat="1" ht="16.5" customHeight="1">
      <c r="A127" s="37"/>
      <c r="B127" s="38"/>
      <c r="C127" s="174" t="s">
        <v>182</v>
      </c>
      <c r="D127" s="174" t="s">
        <v>144</v>
      </c>
      <c r="E127" s="175" t="s">
        <v>213</v>
      </c>
      <c r="F127" s="176" t="s">
        <v>214</v>
      </c>
      <c r="G127" s="177" t="s">
        <v>147</v>
      </c>
      <c r="H127" s="178">
        <v>17.12</v>
      </c>
      <c r="I127" s="179"/>
      <c r="J127" s="180">
        <f>ROUND(I127*H127,2)</f>
        <v>0</v>
      </c>
      <c r="K127" s="176" t="s">
        <v>148</v>
      </c>
      <c r="L127" s="42"/>
      <c r="M127" s="181" t="s">
        <v>19</v>
      </c>
      <c r="N127" s="182" t="s">
        <v>44</v>
      </c>
      <c r="O127" s="6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5" t="s">
        <v>149</v>
      </c>
      <c r="AT127" s="185" t="s">
        <v>144</v>
      </c>
      <c r="AU127" s="185" t="s">
        <v>80</v>
      </c>
      <c r="AY127" s="20" t="s">
        <v>143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0" t="s">
        <v>88</v>
      </c>
      <c r="BK127" s="186">
        <f>ROUND(I127*H127,2)</f>
        <v>0</v>
      </c>
      <c r="BL127" s="20" t="s">
        <v>149</v>
      </c>
      <c r="BM127" s="185" t="s">
        <v>215</v>
      </c>
    </row>
    <row r="128" spans="1:47" s="2" customFormat="1" ht="48.75">
      <c r="A128" s="37"/>
      <c r="B128" s="38"/>
      <c r="C128" s="39"/>
      <c r="D128" s="187" t="s">
        <v>150</v>
      </c>
      <c r="E128" s="39"/>
      <c r="F128" s="188" t="s">
        <v>216</v>
      </c>
      <c r="G128" s="39"/>
      <c r="H128" s="39"/>
      <c r="I128" s="189"/>
      <c r="J128" s="39"/>
      <c r="K128" s="39"/>
      <c r="L128" s="42"/>
      <c r="M128" s="190"/>
      <c r="N128" s="191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150</v>
      </c>
      <c r="AU128" s="20" t="s">
        <v>80</v>
      </c>
    </row>
    <row r="129" spans="2:51" s="12" customFormat="1" ht="11.25">
      <c r="B129" s="192"/>
      <c r="C129" s="193"/>
      <c r="D129" s="187" t="s">
        <v>158</v>
      </c>
      <c r="E129" s="194" t="s">
        <v>19</v>
      </c>
      <c r="F129" s="195" t="s">
        <v>159</v>
      </c>
      <c r="G129" s="193"/>
      <c r="H129" s="196">
        <v>7.1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80</v>
      </c>
      <c r="AV129" s="12" t="s">
        <v>88</v>
      </c>
      <c r="AW129" s="12" t="s">
        <v>34</v>
      </c>
      <c r="AX129" s="12" t="s">
        <v>72</v>
      </c>
      <c r="AY129" s="202" t="s">
        <v>143</v>
      </c>
    </row>
    <row r="130" spans="2:51" s="12" customFormat="1" ht="11.25">
      <c r="B130" s="192"/>
      <c r="C130" s="193"/>
      <c r="D130" s="187" t="s">
        <v>158</v>
      </c>
      <c r="E130" s="194" t="s">
        <v>19</v>
      </c>
      <c r="F130" s="195" t="s">
        <v>160</v>
      </c>
      <c r="G130" s="193"/>
      <c r="H130" s="196">
        <v>10.02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80</v>
      </c>
      <c r="AV130" s="12" t="s">
        <v>88</v>
      </c>
      <c r="AW130" s="12" t="s">
        <v>34</v>
      </c>
      <c r="AX130" s="12" t="s">
        <v>72</v>
      </c>
      <c r="AY130" s="202" t="s">
        <v>143</v>
      </c>
    </row>
    <row r="131" spans="2:51" s="13" customFormat="1" ht="11.25">
      <c r="B131" s="203"/>
      <c r="C131" s="204"/>
      <c r="D131" s="187" t="s">
        <v>158</v>
      </c>
      <c r="E131" s="205" t="s">
        <v>19</v>
      </c>
      <c r="F131" s="206" t="s">
        <v>161</v>
      </c>
      <c r="G131" s="204"/>
      <c r="H131" s="207">
        <v>17.12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158</v>
      </c>
      <c r="AU131" s="213" t="s">
        <v>80</v>
      </c>
      <c r="AV131" s="13" t="s">
        <v>149</v>
      </c>
      <c r="AW131" s="13" t="s">
        <v>34</v>
      </c>
      <c r="AX131" s="13" t="s">
        <v>80</v>
      </c>
      <c r="AY131" s="213" t="s">
        <v>143</v>
      </c>
    </row>
    <row r="132" spans="2:63" s="11" customFormat="1" ht="25.9" customHeight="1">
      <c r="B132" s="160"/>
      <c r="C132" s="161"/>
      <c r="D132" s="162" t="s">
        <v>71</v>
      </c>
      <c r="E132" s="163" t="s">
        <v>217</v>
      </c>
      <c r="F132" s="163" t="s">
        <v>218</v>
      </c>
      <c r="G132" s="161"/>
      <c r="H132" s="161"/>
      <c r="I132" s="164"/>
      <c r="J132" s="165">
        <f>BK132</f>
        <v>0</v>
      </c>
      <c r="K132" s="161"/>
      <c r="L132" s="166"/>
      <c r="M132" s="167"/>
      <c r="N132" s="168"/>
      <c r="O132" s="168"/>
      <c r="P132" s="169">
        <f>SUM(P133:P140)</f>
        <v>0</v>
      </c>
      <c r="Q132" s="168"/>
      <c r="R132" s="169">
        <f>SUM(R133:R140)</f>
        <v>0</v>
      </c>
      <c r="S132" s="168"/>
      <c r="T132" s="170">
        <f>SUM(T133:T140)</f>
        <v>0</v>
      </c>
      <c r="AR132" s="171" t="s">
        <v>80</v>
      </c>
      <c r="AT132" s="172" t="s">
        <v>71</v>
      </c>
      <c r="AU132" s="172" t="s">
        <v>72</v>
      </c>
      <c r="AY132" s="171" t="s">
        <v>143</v>
      </c>
      <c r="BK132" s="173">
        <f>SUM(BK133:BK140)</f>
        <v>0</v>
      </c>
    </row>
    <row r="133" spans="1:65" s="2" customFormat="1" ht="24.2" customHeight="1">
      <c r="A133" s="37"/>
      <c r="B133" s="38"/>
      <c r="C133" s="174" t="s">
        <v>219</v>
      </c>
      <c r="D133" s="174" t="s">
        <v>144</v>
      </c>
      <c r="E133" s="175" t="s">
        <v>220</v>
      </c>
      <c r="F133" s="176" t="s">
        <v>221</v>
      </c>
      <c r="G133" s="177" t="s">
        <v>147</v>
      </c>
      <c r="H133" s="178">
        <v>4.378</v>
      </c>
      <c r="I133" s="179"/>
      <c r="J133" s="180">
        <f>ROUND(I133*H133,2)</f>
        <v>0</v>
      </c>
      <c r="K133" s="176" t="s">
        <v>172</v>
      </c>
      <c r="L133" s="42"/>
      <c r="M133" s="181" t="s">
        <v>19</v>
      </c>
      <c r="N133" s="182" t="s">
        <v>44</v>
      </c>
      <c r="O133" s="6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5" t="s">
        <v>149</v>
      </c>
      <c r="AT133" s="185" t="s">
        <v>144</v>
      </c>
      <c r="AU133" s="185" t="s">
        <v>80</v>
      </c>
      <c r="AY133" s="20" t="s">
        <v>143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0" t="s">
        <v>88</v>
      </c>
      <c r="BK133" s="186">
        <f>ROUND(I133*H133,2)</f>
        <v>0</v>
      </c>
      <c r="BL133" s="20" t="s">
        <v>149</v>
      </c>
      <c r="BM133" s="185" t="s">
        <v>222</v>
      </c>
    </row>
    <row r="134" spans="1:47" s="2" customFormat="1" ht="19.5">
      <c r="A134" s="37"/>
      <c r="B134" s="38"/>
      <c r="C134" s="39"/>
      <c r="D134" s="187" t="s">
        <v>150</v>
      </c>
      <c r="E134" s="39"/>
      <c r="F134" s="188" t="s">
        <v>223</v>
      </c>
      <c r="G134" s="39"/>
      <c r="H134" s="39"/>
      <c r="I134" s="189"/>
      <c r="J134" s="39"/>
      <c r="K134" s="39"/>
      <c r="L134" s="42"/>
      <c r="M134" s="190"/>
      <c r="N134" s="191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150</v>
      </c>
      <c r="AU134" s="20" t="s">
        <v>80</v>
      </c>
    </row>
    <row r="135" spans="1:65" s="2" customFormat="1" ht="37.9" customHeight="1">
      <c r="A135" s="37"/>
      <c r="B135" s="38"/>
      <c r="C135" s="174" t="s">
        <v>188</v>
      </c>
      <c r="D135" s="174" t="s">
        <v>144</v>
      </c>
      <c r="E135" s="175" t="s">
        <v>224</v>
      </c>
      <c r="F135" s="176" t="s">
        <v>225</v>
      </c>
      <c r="G135" s="177" t="s">
        <v>147</v>
      </c>
      <c r="H135" s="178">
        <v>4.378</v>
      </c>
      <c r="I135" s="179"/>
      <c r="J135" s="180">
        <f>ROUND(I135*H135,2)</f>
        <v>0</v>
      </c>
      <c r="K135" s="176" t="s">
        <v>172</v>
      </c>
      <c r="L135" s="42"/>
      <c r="M135" s="181" t="s">
        <v>19</v>
      </c>
      <c r="N135" s="182" t="s">
        <v>44</v>
      </c>
      <c r="O135" s="6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5" t="s">
        <v>149</v>
      </c>
      <c r="AT135" s="185" t="s">
        <v>144</v>
      </c>
      <c r="AU135" s="185" t="s">
        <v>80</v>
      </c>
      <c r="AY135" s="20" t="s">
        <v>143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0" t="s">
        <v>88</v>
      </c>
      <c r="BK135" s="186">
        <f>ROUND(I135*H135,2)</f>
        <v>0</v>
      </c>
      <c r="BL135" s="20" t="s">
        <v>149</v>
      </c>
      <c r="BM135" s="185" t="s">
        <v>226</v>
      </c>
    </row>
    <row r="136" spans="1:47" s="2" customFormat="1" ht="29.25">
      <c r="A136" s="37"/>
      <c r="B136" s="38"/>
      <c r="C136" s="39"/>
      <c r="D136" s="187" t="s">
        <v>150</v>
      </c>
      <c r="E136" s="39"/>
      <c r="F136" s="188" t="s">
        <v>227</v>
      </c>
      <c r="G136" s="39"/>
      <c r="H136" s="39"/>
      <c r="I136" s="189"/>
      <c r="J136" s="39"/>
      <c r="K136" s="39"/>
      <c r="L136" s="42"/>
      <c r="M136" s="190"/>
      <c r="N136" s="191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150</v>
      </c>
      <c r="AU136" s="20" t="s">
        <v>80</v>
      </c>
    </row>
    <row r="137" spans="2:51" s="12" customFormat="1" ht="11.25">
      <c r="B137" s="192"/>
      <c r="C137" s="193"/>
      <c r="D137" s="187" t="s">
        <v>158</v>
      </c>
      <c r="E137" s="194" t="s">
        <v>19</v>
      </c>
      <c r="F137" s="195" t="s">
        <v>228</v>
      </c>
      <c r="G137" s="193"/>
      <c r="H137" s="196">
        <v>4.378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80</v>
      </c>
      <c r="AV137" s="12" t="s">
        <v>88</v>
      </c>
      <c r="AW137" s="12" t="s">
        <v>34</v>
      </c>
      <c r="AX137" s="12" t="s">
        <v>72</v>
      </c>
      <c r="AY137" s="202" t="s">
        <v>143</v>
      </c>
    </row>
    <row r="138" spans="2:51" s="13" customFormat="1" ht="11.25">
      <c r="B138" s="203"/>
      <c r="C138" s="204"/>
      <c r="D138" s="187" t="s">
        <v>158</v>
      </c>
      <c r="E138" s="205" t="s">
        <v>19</v>
      </c>
      <c r="F138" s="206" t="s">
        <v>161</v>
      </c>
      <c r="G138" s="204"/>
      <c r="H138" s="207">
        <v>4.378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158</v>
      </c>
      <c r="AU138" s="213" t="s">
        <v>80</v>
      </c>
      <c r="AV138" s="13" t="s">
        <v>149</v>
      </c>
      <c r="AW138" s="13" t="s">
        <v>34</v>
      </c>
      <c r="AX138" s="13" t="s">
        <v>80</v>
      </c>
      <c r="AY138" s="213" t="s">
        <v>143</v>
      </c>
    </row>
    <row r="139" spans="1:65" s="2" customFormat="1" ht="16.5" customHeight="1">
      <c r="A139" s="37"/>
      <c r="B139" s="38"/>
      <c r="C139" s="174" t="s">
        <v>229</v>
      </c>
      <c r="D139" s="174" t="s">
        <v>144</v>
      </c>
      <c r="E139" s="175" t="s">
        <v>230</v>
      </c>
      <c r="F139" s="176" t="s">
        <v>231</v>
      </c>
      <c r="G139" s="177" t="s">
        <v>147</v>
      </c>
      <c r="H139" s="178">
        <v>4.378</v>
      </c>
      <c r="I139" s="179"/>
      <c r="J139" s="180">
        <f>ROUND(I139*H139,2)</f>
        <v>0</v>
      </c>
      <c r="K139" s="176" t="s">
        <v>172</v>
      </c>
      <c r="L139" s="42"/>
      <c r="M139" s="181" t="s">
        <v>19</v>
      </c>
      <c r="N139" s="182" t="s">
        <v>44</v>
      </c>
      <c r="O139" s="6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5" t="s">
        <v>149</v>
      </c>
      <c r="AT139" s="185" t="s">
        <v>144</v>
      </c>
      <c r="AU139" s="185" t="s">
        <v>80</v>
      </c>
      <c r="AY139" s="20" t="s">
        <v>143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0" t="s">
        <v>88</v>
      </c>
      <c r="BK139" s="186">
        <f>ROUND(I139*H139,2)</f>
        <v>0</v>
      </c>
      <c r="BL139" s="20" t="s">
        <v>149</v>
      </c>
      <c r="BM139" s="185" t="s">
        <v>232</v>
      </c>
    </row>
    <row r="140" spans="1:47" s="2" customFormat="1" ht="19.5">
      <c r="A140" s="37"/>
      <c r="B140" s="38"/>
      <c r="C140" s="39"/>
      <c r="D140" s="187" t="s">
        <v>150</v>
      </c>
      <c r="E140" s="39"/>
      <c r="F140" s="188" t="s">
        <v>233</v>
      </c>
      <c r="G140" s="39"/>
      <c r="H140" s="39"/>
      <c r="I140" s="189"/>
      <c r="J140" s="39"/>
      <c r="K140" s="39"/>
      <c r="L140" s="42"/>
      <c r="M140" s="190"/>
      <c r="N140" s="191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150</v>
      </c>
      <c r="AU140" s="20" t="s">
        <v>80</v>
      </c>
    </row>
    <row r="141" spans="2:63" s="11" customFormat="1" ht="25.9" customHeight="1">
      <c r="B141" s="160"/>
      <c r="C141" s="161"/>
      <c r="D141" s="162" t="s">
        <v>71</v>
      </c>
      <c r="E141" s="163" t="s">
        <v>234</v>
      </c>
      <c r="F141" s="163" t="s">
        <v>235</v>
      </c>
      <c r="G141" s="161"/>
      <c r="H141" s="161"/>
      <c r="I141" s="164"/>
      <c r="J141" s="165">
        <f>BK141</f>
        <v>0</v>
      </c>
      <c r="K141" s="161"/>
      <c r="L141" s="166"/>
      <c r="M141" s="167"/>
      <c r="N141" s="168"/>
      <c r="O141" s="168"/>
      <c r="P141" s="169">
        <f>SUM(P142:P146)</f>
        <v>0</v>
      </c>
      <c r="Q141" s="168"/>
      <c r="R141" s="169">
        <f>SUM(R142:R146)</f>
        <v>0</v>
      </c>
      <c r="S141" s="168"/>
      <c r="T141" s="170">
        <f>SUM(T142:T146)</f>
        <v>0</v>
      </c>
      <c r="AR141" s="171" t="s">
        <v>88</v>
      </c>
      <c r="AT141" s="172" t="s">
        <v>71</v>
      </c>
      <c r="AU141" s="172" t="s">
        <v>72</v>
      </c>
      <c r="AY141" s="171" t="s">
        <v>143</v>
      </c>
      <c r="BK141" s="173">
        <f>SUM(BK142:BK146)</f>
        <v>0</v>
      </c>
    </row>
    <row r="142" spans="1:65" s="2" customFormat="1" ht="24.2" customHeight="1">
      <c r="A142" s="37"/>
      <c r="B142" s="38"/>
      <c r="C142" s="174" t="s">
        <v>192</v>
      </c>
      <c r="D142" s="174" t="s">
        <v>144</v>
      </c>
      <c r="E142" s="175" t="s">
        <v>236</v>
      </c>
      <c r="F142" s="176" t="s">
        <v>237</v>
      </c>
      <c r="G142" s="177" t="s">
        <v>147</v>
      </c>
      <c r="H142" s="178">
        <v>7.14</v>
      </c>
      <c r="I142" s="179"/>
      <c r="J142" s="180">
        <f>ROUND(I142*H142,2)</f>
        <v>0</v>
      </c>
      <c r="K142" s="176" t="s">
        <v>148</v>
      </c>
      <c r="L142" s="42"/>
      <c r="M142" s="181" t="s">
        <v>19</v>
      </c>
      <c r="N142" s="182" t="s">
        <v>44</v>
      </c>
      <c r="O142" s="6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5" t="s">
        <v>188</v>
      </c>
      <c r="AT142" s="185" t="s">
        <v>144</v>
      </c>
      <c r="AU142" s="185" t="s">
        <v>80</v>
      </c>
      <c r="AY142" s="20" t="s">
        <v>143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0" t="s">
        <v>88</v>
      </c>
      <c r="BK142" s="186">
        <f>ROUND(I142*H142,2)</f>
        <v>0</v>
      </c>
      <c r="BL142" s="20" t="s">
        <v>188</v>
      </c>
      <c r="BM142" s="185" t="s">
        <v>238</v>
      </c>
    </row>
    <row r="143" spans="2:51" s="12" customFormat="1" ht="11.25">
      <c r="B143" s="192"/>
      <c r="C143" s="193"/>
      <c r="D143" s="187" t="s">
        <v>158</v>
      </c>
      <c r="E143" s="194" t="s">
        <v>19</v>
      </c>
      <c r="F143" s="195" t="s">
        <v>239</v>
      </c>
      <c r="G143" s="193"/>
      <c r="H143" s="196">
        <v>7.14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80</v>
      </c>
      <c r="AV143" s="12" t="s">
        <v>88</v>
      </c>
      <c r="AW143" s="12" t="s">
        <v>34</v>
      </c>
      <c r="AX143" s="12" t="s">
        <v>72</v>
      </c>
      <c r="AY143" s="202" t="s">
        <v>143</v>
      </c>
    </row>
    <row r="144" spans="2:51" s="13" customFormat="1" ht="11.25">
      <c r="B144" s="203"/>
      <c r="C144" s="204"/>
      <c r="D144" s="187" t="s">
        <v>158</v>
      </c>
      <c r="E144" s="205" t="s">
        <v>19</v>
      </c>
      <c r="F144" s="206" t="s">
        <v>161</v>
      </c>
      <c r="G144" s="204"/>
      <c r="H144" s="207">
        <v>7.14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158</v>
      </c>
      <c r="AU144" s="213" t="s">
        <v>80</v>
      </c>
      <c r="AV144" s="13" t="s">
        <v>149</v>
      </c>
      <c r="AW144" s="13" t="s">
        <v>34</v>
      </c>
      <c r="AX144" s="13" t="s">
        <v>80</v>
      </c>
      <c r="AY144" s="213" t="s">
        <v>143</v>
      </c>
    </row>
    <row r="145" spans="1:65" s="2" customFormat="1" ht="21.75" customHeight="1">
      <c r="A145" s="37"/>
      <c r="B145" s="38"/>
      <c r="C145" s="174" t="s">
        <v>240</v>
      </c>
      <c r="D145" s="174" t="s">
        <v>144</v>
      </c>
      <c r="E145" s="175" t="s">
        <v>241</v>
      </c>
      <c r="F145" s="176" t="s">
        <v>242</v>
      </c>
      <c r="G145" s="177" t="s">
        <v>147</v>
      </c>
      <c r="H145" s="178">
        <v>7.14</v>
      </c>
      <c r="I145" s="179"/>
      <c r="J145" s="180">
        <f>ROUND(I145*H145,2)</f>
        <v>0</v>
      </c>
      <c r="K145" s="176" t="s">
        <v>148</v>
      </c>
      <c r="L145" s="42"/>
      <c r="M145" s="181" t="s">
        <v>19</v>
      </c>
      <c r="N145" s="182" t="s">
        <v>44</v>
      </c>
      <c r="O145" s="6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5" t="s">
        <v>188</v>
      </c>
      <c r="AT145" s="185" t="s">
        <v>144</v>
      </c>
      <c r="AU145" s="185" t="s">
        <v>80</v>
      </c>
      <c r="AY145" s="20" t="s">
        <v>143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0" t="s">
        <v>88</v>
      </c>
      <c r="BK145" s="186">
        <f>ROUND(I145*H145,2)</f>
        <v>0</v>
      </c>
      <c r="BL145" s="20" t="s">
        <v>188</v>
      </c>
      <c r="BM145" s="185" t="s">
        <v>243</v>
      </c>
    </row>
    <row r="146" spans="1:65" s="2" customFormat="1" ht="24.2" customHeight="1">
      <c r="A146" s="37"/>
      <c r="B146" s="38"/>
      <c r="C146" s="174" t="s">
        <v>195</v>
      </c>
      <c r="D146" s="174" t="s">
        <v>144</v>
      </c>
      <c r="E146" s="175" t="s">
        <v>244</v>
      </c>
      <c r="F146" s="176" t="s">
        <v>245</v>
      </c>
      <c r="G146" s="177" t="s">
        <v>147</v>
      </c>
      <c r="H146" s="178">
        <v>7.14</v>
      </c>
      <c r="I146" s="179"/>
      <c r="J146" s="180">
        <f>ROUND(I146*H146,2)</f>
        <v>0</v>
      </c>
      <c r="K146" s="176" t="s">
        <v>148</v>
      </c>
      <c r="L146" s="42"/>
      <c r="M146" s="181" t="s">
        <v>19</v>
      </c>
      <c r="N146" s="182" t="s">
        <v>44</v>
      </c>
      <c r="O146" s="67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5" t="s">
        <v>188</v>
      </c>
      <c r="AT146" s="185" t="s">
        <v>144</v>
      </c>
      <c r="AU146" s="185" t="s">
        <v>80</v>
      </c>
      <c r="AY146" s="20" t="s">
        <v>143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88</v>
      </c>
      <c r="BK146" s="186">
        <f>ROUND(I146*H146,2)</f>
        <v>0</v>
      </c>
      <c r="BL146" s="20" t="s">
        <v>188</v>
      </c>
      <c r="BM146" s="185" t="s">
        <v>246</v>
      </c>
    </row>
    <row r="147" spans="2:63" s="11" customFormat="1" ht="25.9" customHeight="1">
      <c r="B147" s="160"/>
      <c r="C147" s="161"/>
      <c r="D147" s="162" t="s">
        <v>71</v>
      </c>
      <c r="E147" s="163" t="s">
        <v>247</v>
      </c>
      <c r="F147" s="163" t="s">
        <v>248</v>
      </c>
      <c r="G147" s="161"/>
      <c r="H147" s="161"/>
      <c r="I147" s="164"/>
      <c r="J147" s="165">
        <f>BK147</f>
        <v>0</v>
      </c>
      <c r="K147" s="161"/>
      <c r="L147" s="166"/>
      <c r="M147" s="167"/>
      <c r="N147" s="168"/>
      <c r="O147" s="168"/>
      <c r="P147" s="169">
        <f>P148</f>
        <v>0</v>
      </c>
      <c r="Q147" s="168"/>
      <c r="R147" s="169">
        <f>R148</f>
        <v>0</v>
      </c>
      <c r="S147" s="168"/>
      <c r="T147" s="170">
        <f>T148</f>
        <v>0</v>
      </c>
      <c r="AR147" s="171" t="s">
        <v>88</v>
      </c>
      <c r="AT147" s="172" t="s">
        <v>71</v>
      </c>
      <c r="AU147" s="172" t="s">
        <v>72</v>
      </c>
      <c r="AY147" s="171" t="s">
        <v>143</v>
      </c>
      <c r="BK147" s="173">
        <f>BK148</f>
        <v>0</v>
      </c>
    </row>
    <row r="148" spans="1:65" s="2" customFormat="1" ht="44.25" customHeight="1">
      <c r="A148" s="37"/>
      <c r="B148" s="38"/>
      <c r="C148" s="174" t="s">
        <v>7</v>
      </c>
      <c r="D148" s="174" t="s">
        <v>144</v>
      </c>
      <c r="E148" s="175" t="s">
        <v>249</v>
      </c>
      <c r="F148" s="176" t="s">
        <v>250</v>
      </c>
      <c r="G148" s="177" t="s">
        <v>251</v>
      </c>
      <c r="H148" s="178">
        <v>10</v>
      </c>
      <c r="I148" s="179"/>
      <c r="J148" s="180">
        <f>ROUND(I148*H148,2)</f>
        <v>0</v>
      </c>
      <c r="K148" s="176" t="s">
        <v>148</v>
      </c>
      <c r="L148" s="42"/>
      <c r="M148" s="181" t="s">
        <v>19</v>
      </c>
      <c r="N148" s="182" t="s">
        <v>44</v>
      </c>
      <c r="O148" s="6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5" t="s">
        <v>188</v>
      </c>
      <c r="AT148" s="185" t="s">
        <v>144</v>
      </c>
      <c r="AU148" s="185" t="s">
        <v>80</v>
      </c>
      <c r="AY148" s="20" t="s">
        <v>143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0" t="s">
        <v>88</v>
      </c>
      <c r="BK148" s="186">
        <f>ROUND(I148*H148,2)</f>
        <v>0</v>
      </c>
      <c r="BL148" s="20" t="s">
        <v>188</v>
      </c>
      <c r="BM148" s="185" t="s">
        <v>252</v>
      </c>
    </row>
    <row r="149" spans="2:63" s="11" customFormat="1" ht="25.9" customHeight="1">
      <c r="B149" s="160"/>
      <c r="C149" s="161"/>
      <c r="D149" s="162" t="s">
        <v>71</v>
      </c>
      <c r="E149" s="163" t="s">
        <v>253</v>
      </c>
      <c r="F149" s="163" t="s">
        <v>254</v>
      </c>
      <c r="G149" s="161"/>
      <c r="H149" s="161"/>
      <c r="I149" s="164"/>
      <c r="J149" s="165">
        <f>BK149</f>
        <v>0</v>
      </c>
      <c r="K149" s="161"/>
      <c r="L149" s="166"/>
      <c r="M149" s="167"/>
      <c r="N149" s="168"/>
      <c r="O149" s="168"/>
      <c r="P149" s="169">
        <f>P150</f>
        <v>0</v>
      </c>
      <c r="Q149" s="168"/>
      <c r="R149" s="169">
        <f>R150</f>
        <v>0</v>
      </c>
      <c r="S149" s="168"/>
      <c r="T149" s="170">
        <f>T150</f>
        <v>0</v>
      </c>
      <c r="AR149" s="171" t="s">
        <v>88</v>
      </c>
      <c r="AT149" s="172" t="s">
        <v>71</v>
      </c>
      <c r="AU149" s="172" t="s">
        <v>72</v>
      </c>
      <c r="AY149" s="171" t="s">
        <v>143</v>
      </c>
      <c r="BK149" s="173">
        <f>BK150</f>
        <v>0</v>
      </c>
    </row>
    <row r="150" spans="1:65" s="2" customFormat="1" ht="16.5" customHeight="1">
      <c r="A150" s="37"/>
      <c r="B150" s="38"/>
      <c r="C150" s="174" t="s">
        <v>201</v>
      </c>
      <c r="D150" s="174" t="s">
        <v>144</v>
      </c>
      <c r="E150" s="175" t="s">
        <v>255</v>
      </c>
      <c r="F150" s="176" t="s">
        <v>256</v>
      </c>
      <c r="G150" s="177" t="s">
        <v>257</v>
      </c>
      <c r="H150" s="178">
        <v>23.8</v>
      </c>
      <c r="I150" s="179"/>
      <c r="J150" s="180">
        <f>ROUND(I150*H150,2)</f>
        <v>0</v>
      </c>
      <c r="K150" s="176" t="s">
        <v>148</v>
      </c>
      <c r="L150" s="42"/>
      <c r="M150" s="181" t="s">
        <v>19</v>
      </c>
      <c r="N150" s="182" t="s">
        <v>44</v>
      </c>
      <c r="O150" s="6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5" t="s">
        <v>188</v>
      </c>
      <c r="AT150" s="185" t="s">
        <v>144</v>
      </c>
      <c r="AU150" s="185" t="s">
        <v>80</v>
      </c>
      <c r="AY150" s="20" t="s">
        <v>143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0" t="s">
        <v>88</v>
      </c>
      <c r="BK150" s="186">
        <f>ROUND(I150*H150,2)</f>
        <v>0</v>
      </c>
      <c r="BL150" s="20" t="s">
        <v>188</v>
      </c>
      <c r="BM150" s="185" t="s">
        <v>258</v>
      </c>
    </row>
    <row r="151" spans="2:63" s="11" customFormat="1" ht="25.9" customHeight="1">
      <c r="B151" s="160"/>
      <c r="C151" s="161"/>
      <c r="D151" s="162" t="s">
        <v>71</v>
      </c>
      <c r="E151" s="163" t="s">
        <v>259</v>
      </c>
      <c r="F151" s="163" t="s">
        <v>260</v>
      </c>
      <c r="G151" s="161"/>
      <c r="H151" s="161"/>
      <c r="I151" s="164"/>
      <c r="J151" s="165">
        <f>BK151</f>
        <v>0</v>
      </c>
      <c r="K151" s="161"/>
      <c r="L151" s="166"/>
      <c r="M151" s="167"/>
      <c r="N151" s="168"/>
      <c r="O151" s="168"/>
      <c r="P151" s="169">
        <f>P152</f>
        <v>0</v>
      </c>
      <c r="Q151" s="168"/>
      <c r="R151" s="169">
        <f>R152</f>
        <v>0</v>
      </c>
      <c r="S151" s="168"/>
      <c r="T151" s="170">
        <f>T152</f>
        <v>0</v>
      </c>
      <c r="AR151" s="171" t="s">
        <v>80</v>
      </c>
      <c r="AT151" s="172" t="s">
        <v>71</v>
      </c>
      <c r="AU151" s="172" t="s">
        <v>72</v>
      </c>
      <c r="AY151" s="171" t="s">
        <v>143</v>
      </c>
      <c r="BK151" s="173">
        <f>BK152</f>
        <v>0</v>
      </c>
    </row>
    <row r="152" spans="1:65" s="2" customFormat="1" ht="33" customHeight="1">
      <c r="A152" s="37"/>
      <c r="B152" s="38"/>
      <c r="C152" s="174" t="s">
        <v>261</v>
      </c>
      <c r="D152" s="174" t="s">
        <v>144</v>
      </c>
      <c r="E152" s="175" t="s">
        <v>262</v>
      </c>
      <c r="F152" s="176" t="s">
        <v>263</v>
      </c>
      <c r="G152" s="177" t="s">
        <v>251</v>
      </c>
      <c r="H152" s="178">
        <v>20</v>
      </c>
      <c r="I152" s="179"/>
      <c r="J152" s="180">
        <f>ROUND(I152*H152,2)</f>
        <v>0</v>
      </c>
      <c r="K152" s="176" t="s">
        <v>148</v>
      </c>
      <c r="L152" s="42"/>
      <c r="M152" s="181" t="s">
        <v>19</v>
      </c>
      <c r="N152" s="182" t="s">
        <v>44</v>
      </c>
      <c r="O152" s="6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5" t="s">
        <v>149</v>
      </c>
      <c r="AT152" s="185" t="s">
        <v>144</v>
      </c>
      <c r="AU152" s="185" t="s">
        <v>80</v>
      </c>
      <c r="AY152" s="20" t="s">
        <v>143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0" t="s">
        <v>88</v>
      </c>
      <c r="BK152" s="186">
        <f>ROUND(I152*H152,2)</f>
        <v>0</v>
      </c>
      <c r="BL152" s="20" t="s">
        <v>149</v>
      </c>
      <c r="BM152" s="185" t="s">
        <v>264</v>
      </c>
    </row>
    <row r="153" spans="2:63" s="11" customFormat="1" ht="25.9" customHeight="1">
      <c r="B153" s="160"/>
      <c r="C153" s="161"/>
      <c r="D153" s="162" t="s">
        <v>71</v>
      </c>
      <c r="E153" s="163" t="s">
        <v>265</v>
      </c>
      <c r="F153" s="163" t="s">
        <v>266</v>
      </c>
      <c r="G153" s="161"/>
      <c r="H153" s="161"/>
      <c r="I153" s="164"/>
      <c r="J153" s="165">
        <f>BK153</f>
        <v>0</v>
      </c>
      <c r="K153" s="161"/>
      <c r="L153" s="166"/>
      <c r="M153" s="167"/>
      <c r="N153" s="168"/>
      <c r="O153" s="168"/>
      <c r="P153" s="169">
        <f>SUM(P154:P172)</f>
        <v>0</v>
      </c>
      <c r="Q153" s="168"/>
      <c r="R153" s="169">
        <f>SUM(R154:R172)</f>
        <v>0</v>
      </c>
      <c r="S153" s="168"/>
      <c r="T153" s="170">
        <f>SUM(T154:T172)</f>
        <v>0</v>
      </c>
      <c r="AR153" s="171" t="s">
        <v>80</v>
      </c>
      <c r="AT153" s="172" t="s">
        <v>71</v>
      </c>
      <c r="AU153" s="172" t="s">
        <v>72</v>
      </c>
      <c r="AY153" s="171" t="s">
        <v>143</v>
      </c>
      <c r="BK153" s="173">
        <f>SUM(BK154:BK172)</f>
        <v>0</v>
      </c>
    </row>
    <row r="154" spans="1:65" s="2" customFormat="1" ht="21.75" customHeight="1">
      <c r="A154" s="37"/>
      <c r="B154" s="38"/>
      <c r="C154" s="174" t="s">
        <v>206</v>
      </c>
      <c r="D154" s="174" t="s">
        <v>144</v>
      </c>
      <c r="E154" s="175" t="s">
        <v>267</v>
      </c>
      <c r="F154" s="176" t="s">
        <v>268</v>
      </c>
      <c r="G154" s="177" t="s">
        <v>269</v>
      </c>
      <c r="H154" s="178">
        <v>0.976</v>
      </c>
      <c r="I154" s="179"/>
      <c r="J154" s="180">
        <f>ROUND(I154*H154,2)</f>
        <v>0</v>
      </c>
      <c r="K154" s="176" t="s">
        <v>148</v>
      </c>
      <c r="L154" s="42"/>
      <c r="M154" s="181" t="s">
        <v>19</v>
      </c>
      <c r="N154" s="182" t="s">
        <v>44</v>
      </c>
      <c r="O154" s="6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5" t="s">
        <v>149</v>
      </c>
      <c r="AT154" s="185" t="s">
        <v>144</v>
      </c>
      <c r="AU154" s="185" t="s">
        <v>80</v>
      </c>
      <c r="AY154" s="20" t="s">
        <v>143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0" t="s">
        <v>88</v>
      </c>
      <c r="BK154" s="186">
        <f>ROUND(I154*H154,2)</f>
        <v>0</v>
      </c>
      <c r="BL154" s="20" t="s">
        <v>149</v>
      </c>
      <c r="BM154" s="185" t="s">
        <v>270</v>
      </c>
    </row>
    <row r="155" spans="2:51" s="12" customFormat="1" ht="11.25">
      <c r="B155" s="192"/>
      <c r="C155" s="193"/>
      <c r="D155" s="187" t="s">
        <v>158</v>
      </c>
      <c r="E155" s="194" t="s">
        <v>19</v>
      </c>
      <c r="F155" s="195" t="s">
        <v>271</v>
      </c>
      <c r="G155" s="193"/>
      <c r="H155" s="196">
        <v>0.976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158</v>
      </c>
      <c r="AU155" s="202" t="s">
        <v>80</v>
      </c>
      <c r="AV155" s="12" t="s">
        <v>88</v>
      </c>
      <c r="AW155" s="12" t="s">
        <v>34</v>
      </c>
      <c r="AX155" s="12" t="s">
        <v>72</v>
      </c>
      <c r="AY155" s="202" t="s">
        <v>143</v>
      </c>
    </row>
    <row r="156" spans="2:51" s="13" customFormat="1" ht="11.25">
      <c r="B156" s="203"/>
      <c r="C156" s="204"/>
      <c r="D156" s="187" t="s">
        <v>158</v>
      </c>
      <c r="E156" s="205" t="s">
        <v>19</v>
      </c>
      <c r="F156" s="206" t="s">
        <v>161</v>
      </c>
      <c r="G156" s="204"/>
      <c r="H156" s="207">
        <v>0.976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158</v>
      </c>
      <c r="AU156" s="213" t="s">
        <v>80</v>
      </c>
      <c r="AV156" s="13" t="s">
        <v>149</v>
      </c>
      <c r="AW156" s="13" t="s">
        <v>34</v>
      </c>
      <c r="AX156" s="13" t="s">
        <v>80</v>
      </c>
      <c r="AY156" s="213" t="s">
        <v>143</v>
      </c>
    </row>
    <row r="157" spans="1:65" s="2" customFormat="1" ht="16.5" customHeight="1">
      <c r="A157" s="37"/>
      <c r="B157" s="38"/>
      <c r="C157" s="174" t="s">
        <v>272</v>
      </c>
      <c r="D157" s="174" t="s">
        <v>144</v>
      </c>
      <c r="E157" s="175" t="s">
        <v>273</v>
      </c>
      <c r="F157" s="176" t="s">
        <v>274</v>
      </c>
      <c r="G157" s="177" t="s">
        <v>269</v>
      </c>
      <c r="H157" s="178">
        <v>14.638</v>
      </c>
      <c r="I157" s="179"/>
      <c r="J157" s="180">
        <f>ROUND(I157*H157,2)</f>
        <v>0</v>
      </c>
      <c r="K157" s="176" t="s">
        <v>148</v>
      </c>
      <c r="L157" s="42"/>
      <c r="M157" s="181" t="s">
        <v>19</v>
      </c>
      <c r="N157" s="182" t="s">
        <v>44</v>
      </c>
      <c r="O157" s="6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5" t="s">
        <v>149</v>
      </c>
      <c r="AT157" s="185" t="s">
        <v>144</v>
      </c>
      <c r="AU157" s="185" t="s">
        <v>80</v>
      </c>
      <c r="AY157" s="20" t="s">
        <v>143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88</v>
      </c>
      <c r="BK157" s="186">
        <f>ROUND(I157*H157,2)</f>
        <v>0</v>
      </c>
      <c r="BL157" s="20" t="s">
        <v>149</v>
      </c>
      <c r="BM157" s="185" t="s">
        <v>275</v>
      </c>
    </row>
    <row r="158" spans="1:47" s="2" customFormat="1" ht="19.5">
      <c r="A158" s="37"/>
      <c r="B158" s="38"/>
      <c r="C158" s="39"/>
      <c r="D158" s="187" t="s">
        <v>150</v>
      </c>
      <c r="E158" s="39"/>
      <c r="F158" s="188" t="s">
        <v>276</v>
      </c>
      <c r="G158" s="39"/>
      <c r="H158" s="39"/>
      <c r="I158" s="189"/>
      <c r="J158" s="39"/>
      <c r="K158" s="39"/>
      <c r="L158" s="42"/>
      <c r="M158" s="190"/>
      <c r="N158" s="191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150</v>
      </c>
      <c r="AU158" s="20" t="s">
        <v>80</v>
      </c>
    </row>
    <row r="159" spans="2:51" s="12" customFormat="1" ht="11.25">
      <c r="B159" s="192"/>
      <c r="C159" s="193"/>
      <c r="D159" s="187" t="s">
        <v>158</v>
      </c>
      <c r="E159" s="194" t="s">
        <v>19</v>
      </c>
      <c r="F159" s="195" t="s">
        <v>277</v>
      </c>
      <c r="G159" s="193"/>
      <c r="H159" s="196">
        <v>14.638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158</v>
      </c>
      <c r="AU159" s="202" t="s">
        <v>80</v>
      </c>
      <c r="AV159" s="12" t="s">
        <v>88</v>
      </c>
      <c r="AW159" s="12" t="s">
        <v>34</v>
      </c>
      <c r="AX159" s="12" t="s">
        <v>72</v>
      </c>
      <c r="AY159" s="202" t="s">
        <v>143</v>
      </c>
    </row>
    <row r="160" spans="2:51" s="13" customFormat="1" ht="11.25">
      <c r="B160" s="203"/>
      <c r="C160" s="204"/>
      <c r="D160" s="187" t="s">
        <v>158</v>
      </c>
      <c r="E160" s="205" t="s">
        <v>19</v>
      </c>
      <c r="F160" s="206" t="s">
        <v>161</v>
      </c>
      <c r="G160" s="204"/>
      <c r="H160" s="207">
        <v>14.638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158</v>
      </c>
      <c r="AU160" s="213" t="s">
        <v>80</v>
      </c>
      <c r="AV160" s="13" t="s">
        <v>149</v>
      </c>
      <c r="AW160" s="13" t="s">
        <v>34</v>
      </c>
      <c r="AX160" s="13" t="s">
        <v>80</v>
      </c>
      <c r="AY160" s="213" t="s">
        <v>143</v>
      </c>
    </row>
    <row r="161" spans="1:65" s="2" customFormat="1" ht="16.5" customHeight="1">
      <c r="A161" s="37"/>
      <c r="B161" s="38"/>
      <c r="C161" s="174" t="s">
        <v>212</v>
      </c>
      <c r="D161" s="174" t="s">
        <v>144</v>
      </c>
      <c r="E161" s="175" t="s">
        <v>278</v>
      </c>
      <c r="F161" s="176" t="s">
        <v>279</v>
      </c>
      <c r="G161" s="177" t="s">
        <v>269</v>
      </c>
      <c r="H161" s="178">
        <v>0.976</v>
      </c>
      <c r="I161" s="179"/>
      <c r="J161" s="180">
        <f>ROUND(I161*H161,2)</f>
        <v>0</v>
      </c>
      <c r="K161" s="176" t="s">
        <v>148</v>
      </c>
      <c r="L161" s="42"/>
      <c r="M161" s="181" t="s">
        <v>19</v>
      </c>
      <c r="N161" s="182" t="s">
        <v>44</v>
      </c>
      <c r="O161" s="6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5" t="s">
        <v>149</v>
      </c>
      <c r="AT161" s="185" t="s">
        <v>144</v>
      </c>
      <c r="AU161" s="185" t="s">
        <v>80</v>
      </c>
      <c r="AY161" s="20" t="s">
        <v>143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0" t="s">
        <v>88</v>
      </c>
      <c r="BK161" s="186">
        <f>ROUND(I161*H161,2)</f>
        <v>0</v>
      </c>
      <c r="BL161" s="20" t="s">
        <v>149</v>
      </c>
      <c r="BM161" s="185" t="s">
        <v>280</v>
      </c>
    </row>
    <row r="162" spans="2:51" s="12" customFormat="1" ht="11.25">
      <c r="B162" s="192"/>
      <c r="C162" s="193"/>
      <c r="D162" s="187" t="s">
        <v>158</v>
      </c>
      <c r="E162" s="194" t="s">
        <v>19</v>
      </c>
      <c r="F162" s="195" t="s">
        <v>271</v>
      </c>
      <c r="G162" s="193"/>
      <c r="H162" s="196">
        <v>0.976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80</v>
      </c>
      <c r="AV162" s="12" t="s">
        <v>88</v>
      </c>
      <c r="AW162" s="12" t="s">
        <v>34</v>
      </c>
      <c r="AX162" s="12" t="s">
        <v>72</v>
      </c>
      <c r="AY162" s="202" t="s">
        <v>143</v>
      </c>
    </row>
    <row r="163" spans="2:51" s="13" customFormat="1" ht="11.25">
      <c r="B163" s="203"/>
      <c r="C163" s="204"/>
      <c r="D163" s="187" t="s">
        <v>158</v>
      </c>
      <c r="E163" s="205" t="s">
        <v>19</v>
      </c>
      <c r="F163" s="206" t="s">
        <v>161</v>
      </c>
      <c r="G163" s="204"/>
      <c r="H163" s="207">
        <v>0.976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158</v>
      </c>
      <c r="AU163" s="213" t="s">
        <v>80</v>
      </c>
      <c r="AV163" s="13" t="s">
        <v>149</v>
      </c>
      <c r="AW163" s="13" t="s">
        <v>34</v>
      </c>
      <c r="AX163" s="13" t="s">
        <v>80</v>
      </c>
      <c r="AY163" s="213" t="s">
        <v>143</v>
      </c>
    </row>
    <row r="164" spans="1:65" s="2" customFormat="1" ht="16.5" customHeight="1">
      <c r="A164" s="37"/>
      <c r="B164" s="38"/>
      <c r="C164" s="174" t="s">
        <v>281</v>
      </c>
      <c r="D164" s="174" t="s">
        <v>144</v>
      </c>
      <c r="E164" s="175" t="s">
        <v>282</v>
      </c>
      <c r="F164" s="176" t="s">
        <v>283</v>
      </c>
      <c r="G164" s="177" t="s">
        <v>269</v>
      </c>
      <c r="H164" s="178">
        <v>11.71</v>
      </c>
      <c r="I164" s="179"/>
      <c r="J164" s="180">
        <f>ROUND(I164*H164,2)</f>
        <v>0</v>
      </c>
      <c r="K164" s="176" t="s">
        <v>148</v>
      </c>
      <c r="L164" s="42"/>
      <c r="M164" s="181" t="s">
        <v>19</v>
      </c>
      <c r="N164" s="182" t="s">
        <v>44</v>
      </c>
      <c r="O164" s="6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5" t="s">
        <v>149</v>
      </c>
      <c r="AT164" s="185" t="s">
        <v>144</v>
      </c>
      <c r="AU164" s="185" t="s">
        <v>80</v>
      </c>
      <c r="AY164" s="20" t="s">
        <v>143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20" t="s">
        <v>88</v>
      </c>
      <c r="BK164" s="186">
        <f>ROUND(I164*H164,2)</f>
        <v>0</v>
      </c>
      <c r="BL164" s="20" t="s">
        <v>149</v>
      </c>
      <c r="BM164" s="185" t="s">
        <v>284</v>
      </c>
    </row>
    <row r="165" spans="2:51" s="12" customFormat="1" ht="11.25">
      <c r="B165" s="192"/>
      <c r="C165" s="193"/>
      <c r="D165" s="187" t="s">
        <v>158</v>
      </c>
      <c r="E165" s="194" t="s">
        <v>19</v>
      </c>
      <c r="F165" s="195" t="s">
        <v>285</v>
      </c>
      <c r="G165" s="193"/>
      <c r="H165" s="196">
        <v>11.71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158</v>
      </c>
      <c r="AU165" s="202" t="s">
        <v>80</v>
      </c>
      <c r="AV165" s="12" t="s">
        <v>88</v>
      </c>
      <c r="AW165" s="12" t="s">
        <v>34</v>
      </c>
      <c r="AX165" s="12" t="s">
        <v>72</v>
      </c>
      <c r="AY165" s="202" t="s">
        <v>143</v>
      </c>
    </row>
    <row r="166" spans="2:51" s="13" customFormat="1" ht="11.25">
      <c r="B166" s="203"/>
      <c r="C166" s="204"/>
      <c r="D166" s="187" t="s">
        <v>158</v>
      </c>
      <c r="E166" s="205" t="s">
        <v>19</v>
      </c>
      <c r="F166" s="206" t="s">
        <v>161</v>
      </c>
      <c r="G166" s="204"/>
      <c r="H166" s="207">
        <v>11.71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158</v>
      </c>
      <c r="AU166" s="213" t="s">
        <v>80</v>
      </c>
      <c r="AV166" s="13" t="s">
        <v>149</v>
      </c>
      <c r="AW166" s="13" t="s">
        <v>34</v>
      </c>
      <c r="AX166" s="13" t="s">
        <v>80</v>
      </c>
      <c r="AY166" s="213" t="s">
        <v>143</v>
      </c>
    </row>
    <row r="167" spans="1:65" s="2" customFormat="1" ht="21.75" customHeight="1">
      <c r="A167" s="37"/>
      <c r="B167" s="38"/>
      <c r="C167" s="174" t="s">
        <v>215</v>
      </c>
      <c r="D167" s="174" t="s">
        <v>144</v>
      </c>
      <c r="E167" s="175" t="s">
        <v>286</v>
      </c>
      <c r="F167" s="176" t="s">
        <v>287</v>
      </c>
      <c r="G167" s="177" t="s">
        <v>269</v>
      </c>
      <c r="H167" s="178">
        <v>0.976</v>
      </c>
      <c r="I167" s="179"/>
      <c r="J167" s="180">
        <f>ROUND(I167*H167,2)</f>
        <v>0</v>
      </c>
      <c r="K167" s="176" t="s">
        <v>148</v>
      </c>
      <c r="L167" s="42"/>
      <c r="M167" s="181" t="s">
        <v>19</v>
      </c>
      <c r="N167" s="182" t="s">
        <v>44</v>
      </c>
      <c r="O167" s="67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5" t="s">
        <v>149</v>
      </c>
      <c r="AT167" s="185" t="s">
        <v>144</v>
      </c>
      <c r="AU167" s="185" t="s">
        <v>80</v>
      </c>
      <c r="AY167" s="20" t="s">
        <v>143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0" t="s">
        <v>88</v>
      </c>
      <c r="BK167" s="186">
        <f>ROUND(I167*H167,2)</f>
        <v>0</v>
      </c>
      <c r="BL167" s="20" t="s">
        <v>149</v>
      </c>
      <c r="BM167" s="185" t="s">
        <v>288</v>
      </c>
    </row>
    <row r="168" spans="2:51" s="12" customFormat="1" ht="11.25">
      <c r="B168" s="192"/>
      <c r="C168" s="193"/>
      <c r="D168" s="187" t="s">
        <v>158</v>
      </c>
      <c r="E168" s="194" t="s">
        <v>19</v>
      </c>
      <c r="F168" s="195" t="s">
        <v>271</v>
      </c>
      <c r="G168" s="193"/>
      <c r="H168" s="196">
        <v>0.976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158</v>
      </c>
      <c r="AU168" s="202" t="s">
        <v>80</v>
      </c>
      <c r="AV168" s="12" t="s">
        <v>88</v>
      </c>
      <c r="AW168" s="12" t="s">
        <v>34</v>
      </c>
      <c r="AX168" s="12" t="s">
        <v>72</v>
      </c>
      <c r="AY168" s="202" t="s">
        <v>143</v>
      </c>
    </row>
    <row r="169" spans="2:51" s="13" customFormat="1" ht="11.25">
      <c r="B169" s="203"/>
      <c r="C169" s="204"/>
      <c r="D169" s="187" t="s">
        <v>158</v>
      </c>
      <c r="E169" s="205" t="s">
        <v>19</v>
      </c>
      <c r="F169" s="206" t="s">
        <v>161</v>
      </c>
      <c r="G169" s="204"/>
      <c r="H169" s="207">
        <v>0.976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158</v>
      </c>
      <c r="AU169" s="213" t="s">
        <v>80</v>
      </c>
      <c r="AV169" s="13" t="s">
        <v>149</v>
      </c>
      <c r="AW169" s="13" t="s">
        <v>34</v>
      </c>
      <c r="AX169" s="13" t="s">
        <v>80</v>
      </c>
      <c r="AY169" s="213" t="s">
        <v>143</v>
      </c>
    </row>
    <row r="170" spans="1:65" s="2" customFormat="1" ht="21.75" customHeight="1">
      <c r="A170" s="37"/>
      <c r="B170" s="38"/>
      <c r="C170" s="174" t="s">
        <v>289</v>
      </c>
      <c r="D170" s="174" t="s">
        <v>144</v>
      </c>
      <c r="E170" s="175" t="s">
        <v>290</v>
      </c>
      <c r="F170" s="176" t="s">
        <v>291</v>
      </c>
      <c r="G170" s="177" t="s">
        <v>269</v>
      </c>
      <c r="H170" s="178">
        <v>0.976</v>
      </c>
      <c r="I170" s="179"/>
      <c r="J170" s="180">
        <f>ROUND(I170*H170,2)</f>
        <v>0</v>
      </c>
      <c r="K170" s="176" t="s">
        <v>148</v>
      </c>
      <c r="L170" s="42"/>
      <c r="M170" s="181" t="s">
        <v>19</v>
      </c>
      <c r="N170" s="182" t="s">
        <v>44</v>
      </c>
      <c r="O170" s="6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5" t="s">
        <v>149</v>
      </c>
      <c r="AT170" s="185" t="s">
        <v>144</v>
      </c>
      <c r="AU170" s="185" t="s">
        <v>80</v>
      </c>
      <c r="AY170" s="20" t="s">
        <v>143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88</v>
      </c>
      <c r="BK170" s="186">
        <f>ROUND(I170*H170,2)</f>
        <v>0</v>
      </c>
      <c r="BL170" s="20" t="s">
        <v>149</v>
      </c>
      <c r="BM170" s="185" t="s">
        <v>292</v>
      </c>
    </row>
    <row r="171" spans="2:51" s="12" customFormat="1" ht="11.25">
      <c r="B171" s="192"/>
      <c r="C171" s="193"/>
      <c r="D171" s="187" t="s">
        <v>158</v>
      </c>
      <c r="E171" s="194" t="s">
        <v>19</v>
      </c>
      <c r="F171" s="195" t="s">
        <v>271</v>
      </c>
      <c r="G171" s="193"/>
      <c r="H171" s="196">
        <v>0.976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158</v>
      </c>
      <c r="AU171" s="202" t="s">
        <v>80</v>
      </c>
      <c r="AV171" s="12" t="s">
        <v>88</v>
      </c>
      <c r="AW171" s="12" t="s">
        <v>34</v>
      </c>
      <c r="AX171" s="12" t="s">
        <v>72</v>
      </c>
      <c r="AY171" s="202" t="s">
        <v>143</v>
      </c>
    </row>
    <row r="172" spans="2:51" s="13" customFormat="1" ht="11.25">
      <c r="B172" s="203"/>
      <c r="C172" s="204"/>
      <c r="D172" s="187" t="s">
        <v>158</v>
      </c>
      <c r="E172" s="205" t="s">
        <v>19</v>
      </c>
      <c r="F172" s="206" t="s">
        <v>161</v>
      </c>
      <c r="G172" s="204"/>
      <c r="H172" s="207">
        <v>0.976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158</v>
      </c>
      <c r="AU172" s="213" t="s">
        <v>80</v>
      </c>
      <c r="AV172" s="13" t="s">
        <v>149</v>
      </c>
      <c r="AW172" s="13" t="s">
        <v>34</v>
      </c>
      <c r="AX172" s="13" t="s">
        <v>80</v>
      </c>
      <c r="AY172" s="213" t="s">
        <v>143</v>
      </c>
    </row>
    <row r="173" spans="2:63" s="11" customFormat="1" ht="25.9" customHeight="1">
      <c r="B173" s="160"/>
      <c r="C173" s="161"/>
      <c r="D173" s="162" t="s">
        <v>71</v>
      </c>
      <c r="E173" s="163" t="s">
        <v>293</v>
      </c>
      <c r="F173" s="163" t="s">
        <v>294</v>
      </c>
      <c r="G173" s="161"/>
      <c r="H173" s="161"/>
      <c r="I173" s="164"/>
      <c r="J173" s="165">
        <f>BK173</f>
        <v>0</v>
      </c>
      <c r="K173" s="161"/>
      <c r="L173" s="166"/>
      <c r="M173" s="167"/>
      <c r="N173" s="168"/>
      <c r="O173" s="168"/>
      <c r="P173" s="169">
        <f>SUM(P174:P177)</f>
        <v>0</v>
      </c>
      <c r="Q173" s="168"/>
      <c r="R173" s="169">
        <f>SUM(R174:R177)</f>
        <v>0</v>
      </c>
      <c r="S173" s="168"/>
      <c r="T173" s="170">
        <f>SUM(T174:T177)</f>
        <v>0</v>
      </c>
      <c r="AR173" s="171" t="s">
        <v>80</v>
      </c>
      <c r="AT173" s="172" t="s">
        <v>71</v>
      </c>
      <c r="AU173" s="172" t="s">
        <v>72</v>
      </c>
      <c r="AY173" s="171" t="s">
        <v>143</v>
      </c>
      <c r="BK173" s="173">
        <f>SUM(BK174:BK177)</f>
        <v>0</v>
      </c>
    </row>
    <row r="174" spans="1:65" s="2" customFormat="1" ht="16.5" customHeight="1">
      <c r="A174" s="37"/>
      <c r="B174" s="38"/>
      <c r="C174" s="174" t="s">
        <v>222</v>
      </c>
      <c r="D174" s="174" t="s">
        <v>144</v>
      </c>
      <c r="E174" s="175" t="s">
        <v>295</v>
      </c>
      <c r="F174" s="176" t="s">
        <v>296</v>
      </c>
      <c r="G174" s="177" t="s">
        <v>297</v>
      </c>
      <c r="H174" s="214"/>
      <c r="I174" s="179"/>
      <c r="J174" s="180">
        <f>ROUND(I174*H174,2)</f>
        <v>0</v>
      </c>
      <c r="K174" s="176" t="s">
        <v>148</v>
      </c>
      <c r="L174" s="42"/>
      <c r="M174" s="181" t="s">
        <v>19</v>
      </c>
      <c r="N174" s="182" t="s">
        <v>44</v>
      </c>
      <c r="O174" s="6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5" t="s">
        <v>149</v>
      </c>
      <c r="AT174" s="185" t="s">
        <v>144</v>
      </c>
      <c r="AU174" s="185" t="s">
        <v>80</v>
      </c>
      <c r="AY174" s="20" t="s">
        <v>143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20" t="s">
        <v>88</v>
      </c>
      <c r="BK174" s="186">
        <f>ROUND(I174*H174,2)</f>
        <v>0</v>
      </c>
      <c r="BL174" s="20" t="s">
        <v>149</v>
      </c>
      <c r="BM174" s="185" t="s">
        <v>298</v>
      </c>
    </row>
    <row r="175" spans="1:65" s="2" customFormat="1" ht="16.5" customHeight="1">
      <c r="A175" s="37"/>
      <c r="B175" s="38"/>
      <c r="C175" s="174" t="s">
        <v>299</v>
      </c>
      <c r="D175" s="174" t="s">
        <v>144</v>
      </c>
      <c r="E175" s="175" t="s">
        <v>300</v>
      </c>
      <c r="F175" s="176" t="s">
        <v>301</v>
      </c>
      <c r="G175" s="177" t="s">
        <v>297</v>
      </c>
      <c r="H175" s="214"/>
      <c r="I175" s="179"/>
      <c r="J175" s="180">
        <f>ROUND(I175*H175,2)</f>
        <v>0</v>
      </c>
      <c r="K175" s="176" t="s">
        <v>148</v>
      </c>
      <c r="L175" s="42"/>
      <c r="M175" s="181" t="s">
        <v>19</v>
      </c>
      <c r="N175" s="182" t="s">
        <v>44</v>
      </c>
      <c r="O175" s="6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5" t="s">
        <v>149</v>
      </c>
      <c r="AT175" s="185" t="s">
        <v>144</v>
      </c>
      <c r="AU175" s="185" t="s">
        <v>80</v>
      </c>
      <c r="AY175" s="20" t="s">
        <v>143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88</v>
      </c>
      <c r="BK175" s="186">
        <f>ROUND(I175*H175,2)</f>
        <v>0</v>
      </c>
      <c r="BL175" s="20" t="s">
        <v>149</v>
      </c>
      <c r="BM175" s="185" t="s">
        <v>302</v>
      </c>
    </row>
    <row r="176" spans="1:47" s="2" customFormat="1" ht="29.25">
      <c r="A176" s="37"/>
      <c r="B176" s="38"/>
      <c r="C176" s="39"/>
      <c r="D176" s="187" t="s">
        <v>150</v>
      </c>
      <c r="E176" s="39"/>
      <c r="F176" s="188" t="s">
        <v>303</v>
      </c>
      <c r="G176" s="39"/>
      <c r="H176" s="39"/>
      <c r="I176" s="189"/>
      <c r="J176" s="39"/>
      <c r="K176" s="39"/>
      <c r="L176" s="42"/>
      <c r="M176" s="190"/>
      <c r="N176" s="191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150</v>
      </c>
      <c r="AU176" s="20" t="s">
        <v>80</v>
      </c>
    </row>
    <row r="177" spans="1:65" s="2" customFormat="1" ht="16.5" customHeight="1">
      <c r="A177" s="37"/>
      <c r="B177" s="38"/>
      <c r="C177" s="174" t="s">
        <v>226</v>
      </c>
      <c r="D177" s="174" t="s">
        <v>144</v>
      </c>
      <c r="E177" s="175" t="s">
        <v>304</v>
      </c>
      <c r="F177" s="176" t="s">
        <v>305</v>
      </c>
      <c r="G177" s="177" t="s">
        <v>297</v>
      </c>
      <c r="H177" s="214"/>
      <c r="I177" s="179"/>
      <c r="J177" s="180">
        <f>ROUND(I177*H177,2)</f>
        <v>0</v>
      </c>
      <c r="K177" s="176" t="s">
        <v>172</v>
      </c>
      <c r="L177" s="42"/>
      <c r="M177" s="181" t="s">
        <v>19</v>
      </c>
      <c r="N177" s="182" t="s">
        <v>44</v>
      </c>
      <c r="O177" s="6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5" t="s">
        <v>149</v>
      </c>
      <c r="AT177" s="185" t="s">
        <v>144</v>
      </c>
      <c r="AU177" s="185" t="s">
        <v>80</v>
      </c>
      <c r="AY177" s="20" t="s">
        <v>143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0" t="s">
        <v>88</v>
      </c>
      <c r="BK177" s="186">
        <f>ROUND(I177*H177,2)</f>
        <v>0</v>
      </c>
      <c r="BL177" s="20" t="s">
        <v>149</v>
      </c>
      <c r="BM177" s="185" t="s">
        <v>306</v>
      </c>
    </row>
    <row r="178" spans="2:63" s="11" customFormat="1" ht="25.9" customHeight="1">
      <c r="B178" s="160"/>
      <c r="C178" s="161"/>
      <c r="D178" s="162" t="s">
        <v>71</v>
      </c>
      <c r="E178" s="163" t="s">
        <v>307</v>
      </c>
      <c r="F178" s="163" t="s">
        <v>308</v>
      </c>
      <c r="G178" s="161"/>
      <c r="H178" s="161"/>
      <c r="I178" s="164"/>
      <c r="J178" s="165">
        <f>BK178</f>
        <v>0</v>
      </c>
      <c r="K178" s="161"/>
      <c r="L178" s="166"/>
      <c r="M178" s="167"/>
      <c r="N178" s="168"/>
      <c r="O178" s="168"/>
      <c r="P178" s="169">
        <f>SUM(P179:P186)</f>
        <v>0</v>
      </c>
      <c r="Q178" s="168"/>
      <c r="R178" s="169">
        <f>SUM(R179:R186)</f>
        <v>0</v>
      </c>
      <c r="S178" s="168"/>
      <c r="T178" s="170">
        <f>SUM(T179:T186)</f>
        <v>0</v>
      </c>
      <c r="AR178" s="171" t="s">
        <v>80</v>
      </c>
      <c r="AT178" s="172" t="s">
        <v>71</v>
      </c>
      <c r="AU178" s="172" t="s">
        <v>72</v>
      </c>
      <c r="AY178" s="171" t="s">
        <v>143</v>
      </c>
      <c r="BK178" s="173">
        <f>SUM(BK179:BK186)</f>
        <v>0</v>
      </c>
    </row>
    <row r="179" spans="1:65" s="2" customFormat="1" ht="16.5" customHeight="1">
      <c r="A179" s="37"/>
      <c r="B179" s="38"/>
      <c r="C179" s="174" t="s">
        <v>309</v>
      </c>
      <c r="D179" s="174" t="s">
        <v>144</v>
      </c>
      <c r="E179" s="175" t="s">
        <v>310</v>
      </c>
      <c r="F179" s="176" t="s">
        <v>311</v>
      </c>
      <c r="G179" s="177" t="s">
        <v>297</v>
      </c>
      <c r="H179" s="214"/>
      <c r="I179" s="179"/>
      <c r="J179" s="180">
        <f>ROUND(I179*H179,2)</f>
        <v>0</v>
      </c>
      <c r="K179" s="176" t="s">
        <v>148</v>
      </c>
      <c r="L179" s="42"/>
      <c r="M179" s="181" t="s">
        <v>19</v>
      </c>
      <c r="N179" s="182" t="s">
        <v>44</v>
      </c>
      <c r="O179" s="6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5" t="s">
        <v>149</v>
      </c>
      <c r="AT179" s="185" t="s">
        <v>144</v>
      </c>
      <c r="AU179" s="185" t="s">
        <v>80</v>
      </c>
      <c r="AY179" s="20" t="s">
        <v>143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88</v>
      </c>
      <c r="BK179" s="186">
        <f>ROUND(I179*H179,2)</f>
        <v>0</v>
      </c>
      <c r="BL179" s="20" t="s">
        <v>149</v>
      </c>
      <c r="BM179" s="185" t="s">
        <v>312</v>
      </c>
    </row>
    <row r="180" spans="1:47" s="2" customFormat="1" ht="29.25">
      <c r="A180" s="37"/>
      <c r="B180" s="38"/>
      <c r="C180" s="39"/>
      <c r="D180" s="187" t="s">
        <v>150</v>
      </c>
      <c r="E180" s="39"/>
      <c r="F180" s="188" t="s">
        <v>313</v>
      </c>
      <c r="G180" s="39"/>
      <c r="H180" s="39"/>
      <c r="I180" s="189"/>
      <c r="J180" s="39"/>
      <c r="K180" s="39"/>
      <c r="L180" s="42"/>
      <c r="M180" s="190"/>
      <c r="N180" s="191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150</v>
      </c>
      <c r="AU180" s="20" t="s">
        <v>80</v>
      </c>
    </row>
    <row r="181" spans="1:65" s="2" customFormat="1" ht="16.5" customHeight="1">
      <c r="A181" s="37"/>
      <c r="B181" s="38"/>
      <c r="C181" s="174" t="s">
        <v>232</v>
      </c>
      <c r="D181" s="174" t="s">
        <v>144</v>
      </c>
      <c r="E181" s="175" t="s">
        <v>314</v>
      </c>
      <c r="F181" s="176" t="s">
        <v>315</v>
      </c>
      <c r="G181" s="177" t="s">
        <v>297</v>
      </c>
      <c r="H181" s="214"/>
      <c r="I181" s="179"/>
      <c r="J181" s="180">
        <f>ROUND(I181*H181,2)</f>
        <v>0</v>
      </c>
      <c r="K181" s="176" t="s">
        <v>148</v>
      </c>
      <c r="L181" s="42"/>
      <c r="M181" s="181" t="s">
        <v>19</v>
      </c>
      <c r="N181" s="182" t="s">
        <v>44</v>
      </c>
      <c r="O181" s="6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5" t="s">
        <v>149</v>
      </c>
      <c r="AT181" s="185" t="s">
        <v>144</v>
      </c>
      <c r="AU181" s="185" t="s">
        <v>80</v>
      </c>
      <c r="AY181" s="20" t="s">
        <v>143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0" t="s">
        <v>88</v>
      </c>
      <c r="BK181" s="186">
        <f>ROUND(I181*H181,2)</f>
        <v>0</v>
      </c>
      <c r="BL181" s="20" t="s">
        <v>149</v>
      </c>
      <c r="BM181" s="185" t="s">
        <v>316</v>
      </c>
    </row>
    <row r="182" spans="1:65" s="2" customFormat="1" ht="16.5" customHeight="1">
      <c r="A182" s="37"/>
      <c r="B182" s="38"/>
      <c r="C182" s="174" t="s">
        <v>317</v>
      </c>
      <c r="D182" s="174" t="s">
        <v>144</v>
      </c>
      <c r="E182" s="175" t="s">
        <v>318</v>
      </c>
      <c r="F182" s="176" t="s">
        <v>319</v>
      </c>
      <c r="G182" s="177" t="s">
        <v>297</v>
      </c>
      <c r="H182" s="214"/>
      <c r="I182" s="179"/>
      <c r="J182" s="180">
        <f>ROUND(I182*H182,2)</f>
        <v>0</v>
      </c>
      <c r="K182" s="176" t="s">
        <v>148</v>
      </c>
      <c r="L182" s="42"/>
      <c r="M182" s="181" t="s">
        <v>19</v>
      </c>
      <c r="N182" s="182" t="s">
        <v>44</v>
      </c>
      <c r="O182" s="67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5" t="s">
        <v>149</v>
      </c>
      <c r="AT182" s="185" t="s">
        <v>144</v>
      </c>
      <c r="AU182" s="185" t="s">
        <v>80</v>
      </c>
      <c r="AY182" s="20" t="s">
        <v>143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20" t="s">
        <v>88</v>
      </c>
      <c r="BK182" s="186">
        <f>ROUND(I182*H182,2)</f>
        <v>0</v>
      </c>
      <c r="BL182" s="20" t="s">
        <v>149</v>
      </c>
      <c r="BM182" s="185" t="s">
        <v>320</v>
      </c>
    </row>
    <row r="183" spans="1:47" s="2" customFormat="1" ht="48.75">
      <c r="A183" s="37"/>
      <c r="B183" s="38"/>
      <c r="C183" s="39"/>
      <c r="D183" s="187" t="s">
        <v>150</v>
      </c>
      <c r="E183" s="39"/>
      <c r="F183" s="188" t="s">
        <v>321</v>
      </c>
      <c r="G183" s="39"/>
      <c r="H183" s="39"/>
      <c r="I183" s="189"/>
      <c r="J183" s="39"/>
      <c r="K183" s="39"/>
      <c r="L183" s="42"/>
      <c r="M183" s="190"/>
      <c r="N183" s="191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150</v>
      </c>
      <c r="AU183" s="20" t="s">
        <v>80</v>
      </c>
    </row>
    <row r="184" spans="1:65" s="2" customFormat="1" ht="16.5" customHeight="1">
      <c r="A184" s="37"/>
      <c r="B184" s="38"/>
      <c r="C184" s="174" t="s">
        <v>238</v>
      </c>
      <c r="D184" s="174" t="s">
        <v>144</v>
      </c>
      <c r="E184" s="175" t="s">
        <v>322</v>
      </c>
      <c r="F184" s="176" t="s">
        <v>323</v>
      </c>
      <c r="G184" s="177" t="s">
        <v>297</v>
      </c>
      <c r="H184" s="214"/>
      <c r="I184" s="179"/>
      <c r="J184" s="180">
        <f>ROUND(I184*H184,2)</f>
        <v>0</v>
      </c>
      <c r="K184" s="176" t="s">
        <v>148</v>
      </c>
      <c r="L184" s="42"/>
      <c r="M184" s="181" t="s">
        <v>19</v>
      </c>
      <c r="N184" s="182" t="s">
        <v>44</v>
      </c>
      <c r="O184" s="6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5" t="s">
        <v>149</v>
      </c>
      <c r="AT184" s="185" t="s">
        <v>144</v>
      </c>
      <c r="AU184" s="185" t="s">
        <v>80</v>
      </c>
      <c r="AY184" s="20" t="s">
        <v>143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88</v>
      </c>
      <c r="BK184" s="186">
        <f>ROUND(I184*H184,2)</f>
        <v>0</v>
      </c>
      <c r="BL184" s="20" t="s">
        <v>149</v>
      </c>
      <c r="BM184" s="185" t="s">
        <v>324</v>
      </c>
    </row>
    <row r="185" spans="1:47" s="2" customFormat="1" ht="58.5">
      <c r="A185" s="37"/>
      <c r="B185" s="38"/>
      <c r="C185" s="39"/>
      <c r="D185" s="187" t="s">
        <v>150</v>
      </c>
      <c r="E185" s="39"/>
      <c r="F185" s="188" t="s">
        <v>325</v>
      </c>
      <c r="G185" s="39"/>
      <c r="H185" s="39"/>
      <c r="I185" s="189"/>
      <c r="J185" s="39"/>
      <c r="K185" s="39"/>
      <c r="L185" s="42"/>
      <c r="M185" s="190"/>
      <c r="N185" s="191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150</v>
      </c>
      <c r="AU185" s="20" t="s">
        <v>80</v>
      </c>
    </row>
    <row r="186" spans="1:65" s="2" customFormat="1" ht="16.5" customHeight="1">
      <c r="A186" s="37"/>
      <c r="B186" s="38"/>
      <c r="C186" s="174" t="s">
        <v>326</v>
      </c>
      <c r="D186" s="174" t="s">
        <v>144</v>
      </c>
      <c r="E186" s="175" t="s">
        <v>327</v>
      </c>
      <c r="F186" s="176" t="s">
        <v>328</v>
      </c>
      <c r="G186" s="177" t="s">
        <v>329</v>
      </c>
      <c r="H186" s="178">
        <v>1</v>
      </c>
      <c r="I186" s="179"/>
      <c r="J186" s="180">
        <f>ROUND(I186*H186,2)</f>
        <v>0</v>
      </c>
      <c r="K186" s="176" t="s">
        <v>148</v>
      </c>
      <c r="L186" s="42"/>
      <c r="M186" s="215" t="s">
        <v>19</v>
      </c>
      <c r="N186" s="216" t="s">
        <v>44</v>
      </c>
      <c r="O186" s="217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5" t="s">
        <v>149</v>
      </c>
      <c r="AT186" s="185" t="s">
        <v>144</v>
      </c>
      <c r="AU186" s="185" t="s">
        <v>80</v>
      </c>
      <c r="AY186" s="20" t="s">
        <v>143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0" t="s">
        <v>88</v>
      </c>
      <c r="BK186" s="186">
        <f>ROUND(I186*H186,2)</f>
        <v>0</v>
      </c>
      <c r="BL186" s="20" t="s">
        <v>149</v>
      </c>
      <c r="BM186" s="185" t="s">
        <v>330</v>
      </c>
    </row>
    <row r="187" spans="1:31" s="2" customFormat="1" ht="6.95" customHeight="1">
      <c r="A187" s="37"/>
      <c r="B187" s="50"/>
      <c r="C187" s="51"/>
      <c r="D187" s="51"/>
      <c r="E187" s="51"/>
      <c r="F187" s="51"/>
      <c r="G187" s="51"/>
      <c r="H187" s="51"/>
      <c r="I187" s="51"/>
      <c r="J187" s="51"/>
      <c r="K187" s="51"/>
      <c r="L187" s="42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algorithmName="SHA-512" hashValue="YRo6JiluiW2bmezuQ3O9RJX5FL1AjGISat46EgxGif84oZlpcEI8rGA+ie8pxIffaFLqCTqDFVQZMBwpp6YT8Q==" saltValue="fNqCQFdwYvTv9JBZIr5RyA2u4BUrG6Y2o3sqoK0mb1dvcQbin6u3xdivJfRD9/VBFiYJ4g3585ErnUfaZwd6aQ==" spinCount="100000" sheet="1" objects="1" scenarios="1" formatColumns="0" formatRows="0" autoFilter="0"/>
  <autoFilter ref="C91:K18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2:12" s="1" customFormat="1" ht="12" customHeight="1">
      <c r="B8" s="23"/>
      <c r="D8" s="115" t="s">
        <v>109</v>
      </c>
      <c r="L8" s="23"/>
    </row>
    <row r="9" spans="1:31" s="2" customFormat="1" ht="16.5" customHeight="1">
      <c r="A9" s="37"/>
      <c r="B9" s="42"/>
      <c r="C9" s="37"/>
      <c r="D9" s="37"/>
      <c r="E9" s="397" t="s">
        <v>331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332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9" t="s">
        <v>333</v>
      </c>
      <c r="F11" s="400"/>
      <c r="G11" s="400"/>
      <c r="H11" s="40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26. 3. 2024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1" t="str">
        <f>'Rekapitulace stavby'!E14</f>
        <v>Vyplň údaj</v>
      </c>
      <c r="F20" s="402"/>
      <c r="G20" s="402"/>
      <c r="H20" s="402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35</v>
      </c>
      <c r="E25" s="37"/>
      <c r="F25" s="37"/>
      <c r="G25" s="37"/>
      <c r="H25" s="37"/>
      <c r="I25" s="115" t="s">
        <v>26</v>
      </c>
      <c r="J25" s="106" t="s">
        <v>32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33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3" t="s">
        <v>37</v>
      </c>
      <c r="F29" s="403"/>
      <c r="G29" s="403"/>
      <c r="H29" s="40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ROUND(J101,2)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ROUND((SUM(BE101:BE229)),2)</f>
        <v>0</v>
      </c>
      <c r="G35" s="37"/>
      <c r="H35" s="37"/>
      <c r="I35" s="127">
        <v>0.21</v>
      </c>
      <c r="J35" s="126">
        <f>ROUND(((SUM(BE101:BE229))*I35),2)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ROUND((SUM(BF101:BF229)),2)</f>
        <v>0</v>
      </c>
      <c r="G36" s="37"/>
      <c r="H36" s="37"/>
      <c r="I36" s="127">
        <v>0.12</v>
      </c>
      <c r="J36" s="126">
        <f>ROUND(((SUM(BF101:BF229))*I36),2)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ROUND((SUM(BG101:BG229)),2)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ROUND((SUM(BH101:BH229)),2)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ROUND((SUM(BI101:BI229)),2)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111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4" t="str">
        <f>E7</f>
        <v>Sanace zdiva budovy Hospic Frýdek-Místek, p.o.</v>
      </c>
      <c r="F50" s="405"/>
      <c r="G50" s="405"/>
      <c r="H50" s="405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4" t="s">
        <v>331</v>
      </c>
      <c r="F52" s="406"/>
      <c r="G52" s="406"/>
      <c r="H52" s="406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332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3" t="str">
        <f>E11</f>
        <v>SA 02 - Sanace - ETAPA I.</v>
      </c>
      <c r="F54" s="406"/>
      <c r="G54" s="406"/>
      <c r="H54" s="406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I. J. Pešiny 3640, 738 01, Frýdek-Místek</v>
      </c>
      <c r="G56" s="39"/>
      <c r="H56" s="39"/>
      <c r="I56" s="32" t="s">
        <v>23</v>
      </c>
      <c r="J56" s="62" t="str">
        <f>IF(J14="","",J14)</f>
        <v>26. 3. 2024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Statutární město Frýdek-Místek</v>
      </c>
      <c r="G58" s="39"/>
      <c r="H58" s="39"/>
      <c r="I58" s="32" t="s">
        <v>31</v>
      </c>
      <c r="J58" s="35" t="str">
        <f>E23</f>
        <v>BENEPRO, a.s., Tovární 33, Český Těšín, 737 01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40.15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BENEPRO, a.s., Tovární 33, Český Těšín, 737 01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112</v>
      </c>
      <c r="D61" s="140"/>
      <c r="E61" s="140"/>
      <c r="F61" s="140"/>
      <c r="G61" s="140"/>
      <c r="H61" s="140"/>
      <c r="I61" s="140"/>
      <c r="J61" s="141" t="s">
        <v>113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J101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114</v>
      </c>
    </row>
    <row r="64" spans="2:12" s="9" customFormat="1" ht="24.95" customHeight="1">
      <c r="B64" s="143"/>
      <c r="C64" s="144"/>
      <c r="D64" s="145" t="s">
        <v>334</v>
      </c>
      <c r="E64" s="146"/>
      <c r="F64" s="146"/>
      <c r="G64" s="146"/>
      <c r="H64" s="146"/>
      <c r="I64" s="146"/>
      <c r="J64" s="147">
        <f>J102</f>
        <v>0</v>
      </c>
      <c r="K64" s="144"/>
      <c r="L64" s="148"/>
    </row>
    <row r="65" spans="2:12" s="9" customFormat="1" ht="24.95" customHeight="1">
      <c r="B65" s="143"/>
      <c r="C65" s="144"/>
      <c r="D65" s="145" t="s">
        <v>115</v>
      </c>
      <c r="E65" s="146"/>
      <c r="F65" s="146"/>
      <c r="G65" s="146"/>
      <c r="H65" s="146"/>
      <c r="I65" s="146"/>
      <c r="J65" s="147">
        <f>J111</f>
        <v>0</v>
      </c>
      <c r="K65" s="144"/>
      <c r="L65" s="148"/>
    </row>
    <row r="66" spans="2:12" s="9" customFormat="1" ht="24.95" customHeight="1">
      <c r="B66" s="143"/>
      <c r="C66" s="144"/>
      <c r="D66" s="145" t="s">
        <v>116</v>
      </c>
      <c r="E66" s="146"/>
      <c r="F66" s="146"/>
      <c r="G66" s="146"/>
      <c r="H66" s="146"/>
      <c r="I66" s="146"/>
      <c r="J66" s="147">
        <f>J140</f>
        <v>0</v>
      </c>
      <c r="K66" s="144"/>
      <c r="L66" s="148"/>
    </row>
    <row r="67" spans="2:12" s="9" customFormat="1" ht="24.95" customHeight="1">
      <c r="B67" s="143"/>
      <c r="C67" s="144"/>
      <c r="D67" s="145" t="s">
        <v>117</v>
      </c>
      <c r="E67" s="146"/>
      <c r="F67" s="146"/>
      <c r="G67" s="146"/>
      <c r="H67" s="146"/>
      <c r="I67" s="146"/>
      <c r="J67" s="147">
        <f>J144</f>
        <v>0</v>
      </c>
      <c r="K67" s="144"/>
      <c r="L67" s="148"/>
    </row>
    <row r="68" spans="2:12" s="9" customFormat="1" ht="24.95" customHeight="1">
      <c r="B68" s="143"/>
      <c r="C68" s="144"/>
      <c r="D68" s="145" t="s">
        <v>118</v>
      </c>
      <c r="E68" s="146"/>
      <c r="F68" s="146"/>
      <c r="G68" s="146"/>
      <c r="H68" s="146"/>
      <c r="I68" s="146"/>
      <c r="J68" s="147">
        <f>J146</f>
        <v>0</v>
      </c>
      <c r="K68" s="144"/>
      <c r="L68" s="148"/>
    </row>
    <row r="69" spans="2:12" s="9" customFormat="1" ht="24.95" customHeight="1">
      <c r="B69" s="143"/>
      <c r="C69" s="144"/>
      <c r="D69" s="145" t="s">
        <v>119</v>
      </c>
      <c r="E69" s="146"/>
      <c r="F69" s="146"/>
      <c r="G69" s="146"/>
      <c r="H69" s="146"/>
      <c r="I69" s="146"/>
      <c r="J69" s="147">
        <f>J148</f>
        <v>0</v>
      </c>
      <c r="K69" s="144"/>
      <c r="L69" s="148"/>
    </row>
    <row r="70" spans="2:12" s="9" customFormat="1" ht="24.95" customHeight="1">
      <c r="B70" s="143"/>
      <c r="C70" s="144"/>
      <c r="D70" s="145" t="s">
        <v>120</v>
      </c>
      <c r="E70" s="146"/>
      <c r="F70" s="146"/>
      <c r="G70" s="146"/>
      <c r="H70" s="146"/>
      <c r="I70" s="146"/>
      <c r="J70" s="147">
        <f>J156</f>
        <v>0</v>
      </c>
      <c r="K70" s="144"/>
      <c r="L70" s="148"/>
    </row>
    <row r="71" spans="2:12" s="9" customFormat="1" ht="24.95" customHeight="1">
      <c r="B71" s="143"/>
      <c r="C71" s="144"/>
      <c r="D71" s="145" t="s">
        <v>121</v>
      </c>
      <c r="E71" s="146"/>
      <c r="F71" s="146"/>
      <c r="G71" s="146"/>
      <c r="H71" s="146"/>
      <c r="I71" s="146"/>
      <c r="J71" s="147">
        <f>J165</f>
        <v>0</v>
      </c>
      <c r="K71" s="144"/>
      <c r="L71" s="148"/>
    </row>
    <row r="72" spans="2:12" s="9" customFormat="1" ht="24.95" customHeight="1">
      <c r="B72" s="143"/>
      <c r="C72" s="144"/>
      <c r="D72" s="145" t="s">
        <v>122</v>
      </c>
      <c r="E72" s="146"/>
      <c r="F72" s="146"/>
      <c r="G72" s="146"/>
      <c r="H72" s="146"/>
      <c r="I72" s="146"/>
      <c r="J72" s="147">
        <f>J180</f>
        <v>0</v>
      </c>
      <c r="K72" s="144"/>
      <c r="L72" s="148"/>
    </row>
    <row r="73" spans="2:12" s="9" customFormat="1" ht="24.95" customHeight="1">
      <c r="B73" s="143"/>
      <c r="C73" s="144"/>
      <c r="D73" s="145" t="s">
        <v>335</v>
      </c>
      <c r="E73" s="146"/>
      <c r="F73" s="146"/>
      <c r="G73" s="146"/>
      <c r="H73" s="146"/>
      <c r="I73" s="146"/>
      <c r="J73" s="147">
        <f>J182</f>
        <v>0</v>
      </c>
      <c r="K73" s="144"/>
      <c r="L73" s="148"/>
    </row>
    <row r="74" spans="2:12" s="9" customFormat="1" ht="24.95" customHeight="1">
      <c r="B74" s="143"/>
      <c r="C74" s="144"/>
      <c r="D74" s="145" t="s">
        <v>123</v>
      </c>
      <c r="E74" s="146"/>
      <c r="F74" s="146"/>
      <c r="G74" s="146"/>
      <c r="H74" s="146"/>
      <c r="I74" s="146"/>
      <c r="J74" s="147">
        <f>J185</f>
        <v>0</v>
      </c>
      <c r="K74" s="144"/>
      <c r="L74" s="148"/>
    </row>
    <row r="75" spans="2:12" s="9" customFormat="1" ht="24.95" customHeight="1">
      <c r="B75" s="143"/>
      <c r="C75" s="144"/>
      <c r="D75" s="145" t="s">
        <v>336</v>
      </c>
      <c r="E75" s="146"/>
      <c r="F75" s="146"/>
      <c r="G75" s="146"/>
      <c r="H75" s="146"/>
      <c r="I75" s="146"/>
      <c r="J75" s="147">
        <f>J189</f>
        <v>0</v>
      </c>
      <c r="K75" s="144"/>
      <c r="L75" s="148"/>
    </row>
    <row r="76" spans="2:12" s="9" customFormat="1" ht="24.95" customHeight="1">
      <c r="B76" s="143"/>
      <c r="C76" s="144"/>
      <c r="D76" s="145" t="s">
        <v>124</v>
      </c>
      <c r="E76" s="146"/>
      <c r="F76" s="146"/>
      <c r="G76" s="146"/>
      <c r="H76" s="146"/>
      <c r="I76" s="146"/>
      <c r="J76" s="147">
        <f>J194</f>
        <v>0</v>
      </c>
      <c r="K76" s="144"/>
      <c r="L76" s="148"/>
    </row>
    <row r="77" spans="2:12" s="9" customFormat="1" ht="24.95" customHeight="1">
      <c r="B77" s="143"/>
      <c r="C77" s="144"/>
      <c r="D77" s="145" t="s">
        <v>125</v>
      </c>
      <c r="E77" s="146"/>
      <c r="F77" s="146"/>
      <c r="G77" s="146"/>
      <c r="H77" s="146"/>
      <c r="I77" s="146"/>
      <c r="J77" s="147">
        <f>J196</f>
        <v>0</v>
      </c>
      <c r="K77" s="144"/>
      <c r="L77" s="148"/>
    </row>
    <row r="78" spans="2:12" s="9" customFormat="1" ht="24.95" customHeight="1">
      <c r="B78" s="143"/>
      <c r="C78" s="144"/>
      <c r="D78" s="145" t="s">
        <v>126</v>
      </c>
      <c r="E78" s="146"/>
      <c r="F78" s="146"/>
      <c r="G78" s="146"/>
      <c r="H78" s="146"/>
      <c r="I78" s="146"/>
      <c r="J78" s="147">
        <f>J216</f>
        <v>0</v>
      </c>
      <c r="K78" s="144"/>
      <c r="L78" s="148"/>
    </row>
    <row r="79" spans="2:12" s="9" customFormat="1" ht="24.95" customHeight="1">
      <c r="B79" s="143"/>
      <c r="C79" s="144"/>
      <c r="D79" s="145" t="s">
        <v>127</v>
      </c>
      <c r="E79" s="146"/>
      <c r="F79" s="146"/>
      <c r="G79" s="146"/>
      <c r="H79" s="146"/>
      <c r="I79" s="146"/>
      <c r="J79" s="147">
        <f>J221</f>
        <v>0</v>
      </c>
      <c r="K79" s="144"/>
      <c r="L79" s="148"/>
    </row>
    <row r="80" spans="1:31" s="2" customFormat="1" ht="21.7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5" spans="1:31" s="2" customFormat="1" ht="6.95" customHeight="1">
      <c r="A85" s="37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24.95" customHeight="1">
      <c r="A86" s="37"/>
      <c r="B86" s="38"/>
      <c r="C86" s="26" t="s">
        <v>128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16</v>
      </c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404" t="str">
        <f>E7</f>
        <v>Sanace zdiva budovy Hospic Frýdek-Místek, p.o.</v>
      </c>
      <c r="F89" s="405"/>
      <c r="G89" s="405"/>
      <c r="H89" s="405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2:12" s="1" customFormat="1" ht="12" customHeight="1">
      <c r="B90" s="24"/>
      <c r="C90" s="32" t="s">
        <v>109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1:31" s="2" customFormat="1" ht="16.5" customHeight="1">
      <c r="A91" s="37"/>
      <c r="B91" s="38"/>
      <c r="C91" s="39"/>
      <c r="D91" s="39"/>
      <c r="E91" s="404" t="s">
        <v>331</v>
      </c>
      <c r="F91" s="406"/>
      <c r="G91" s="406"/>
      <c r="H91" s="406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332</v>
      </c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353" t="str">
        <f>E11</f>
        <v>SA 02 - Sanace - ETAPA I.</v>
      </c>
      <c r="F93" s="406"/>
      <c r="G93" s="406"/>
      <c r="H93" s="406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2" t="s">
        <v>21</v>
      </c>
      <c r="D95" s="39"/>
      <c r="E95" s="39"/>
      <c r="F95" s="30" t="str">
        <f>F14</f>
        <v>I. J. Pešiny 3640, 738 01, Frýdek-Místek</v>
      </c>
      <c r="G95" s="39"/>
      <c r="H95" s="39"/>
      <c r="I95" s="32" t="s">
        <v>23</v>
      </c>
      <c r="J95" s="62" t="str">
        <f>IF(J14="","",J14)</f>
        <v>26. 3. 2024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40.15" customHeight="1">
      <c r="A97" s="37"/>
      <c r="B97" s="38"/>
      <c r="C97" s="32" t="s">
        <v>25</v>
      </c>
      <c r="D97" s="39"/>
      <c r="E97" s="39"/>
      <c r="F97" s="30" t="str">
        <f>E17</f>
        <v>Statutární město Frýdek-Místek</v>
      </c>
      <c r="G97" s="39"/>
      <c r="H97" s="39"/>
      <c r="I97" s="32" t="s">
        <v>31</v>
      </c>
      <c r="J97" s="35" t="str">
        <f>E23</f>
        <v>BENEPRO, a.s., Tovární 33, Český Těšín, 737 01</v>
      </c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40.15" customHeight="1">
      <c r="A98" s="37"/>
      <c r="B98" s="38"/>
      <c r="C98" s="32" t="s">
        <v>29</v>
      </c>
      <c r="D98" s="39"/>
      <c r="E98" s="39"/>
      <c r="F98" s="30" t="str">
        <f>IF(E20="","",E20)</f>
        <v>Vyplň údaj</v>
      </c>
      <c r="G98" s="39"/>
      <c r="H98" s="39"/>
      <c r="I98" s="32" t="s">
        <v>35</v>
      </c>
      <c r="J98" s="35" t="str">
        <f>E26</f>
        <v>BENEPRO, a.s., Tovární 33, Český Těšín, 737 01</v>
      </c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5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0" customFormat="1" ht="29.25" customHeight="1">
      <c r="A100" s="149"/>
      <c r="B100" s="150"/>
      <c r="C100" s="151" t="s">
        <v>129</v>
      </c>
      <c r="D100" s="152" t="s">
        <v>57</v>
      </c>
      <c r="E100" s="152" t="s">
        <v>53</v>
      </c>
      <c r="F100" s="152" t="s">
        <v>54</v>
      </c>
      <c r="G100" s="152" t="s">
        <v>130</v>
      </c>
      <c r="H100" s="152" t="s">
        <v>131</v>
      </c>
      <c r="I100" s="152" t="s">
        <v>132</v>
      </c>
      <c r="J100" s="152" t="s">
        <v>113</v>
      </c>
      <c r="K100" s="153" t="s">
        <v>133</v>
      </c>
      <c r="L100" s="154"/>
      <c r="M100" s="71" t="s">
        <v>19</v>
      </c>
      <c r="N100" s="72" t="s">
        <v>42</v>
      </c>
      <c r="O100" s="72" t="s">
        <v>134</v>
      </c>
      <c r="P100" s="72" t="s">
        <v>135</v>
      </c>
      <c r="Q100" s="72" t="s">
        <v>136</v>
      </c>
      <c r="R100" s="72" t="s">
        <v>137</v>
      </c>
      <c r="S100" s="72" t="s">
        <v>138</v>
      </c>
      <c r="T100" s="73" t="s">
        <v>139</v>
      </c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</row>
    <row r="101" spans="1:63" s="2" customFormat="1" ht="22.9" customHeight="1">
      <c r="A101" s="37"/>
      <c r="B101" s="38"/>
      <c r="C101" s="78" t="s">
        <v>140</v>
      </c>
      <c r="D101" s="39"/>
      <c r="E101" s="39"/>
      <c r="F101" s="39"/>
      <c r="G101" s="39"/>
      <c r="H101" s="39"/>
      <c r="I101" s="39"/>
      <c r="J101" s="155">
        <f>BK101</f>
        <v>0</v>
      </c>
      <c r="K101" s="39"/>
      <c r="L101" s="42"/>
      <c r="M101" s="74"/>
      <c r="N101" s="156"/>
      <c r="O101" s="75"/>
      <c r="P101" s="157">
        <f>P102+P111+P140+P144+P146+P148+P156+P165+P180+P182+P185+P189+P194+P196+P216+P221</f>
        <v>0</v>
      </c>
      <c r="Q101" s="75"/>
      <c r="R101" s="157">
        <f>R102+R111+R140+R144+R146+R148+R156+R165+R180+R182+R185+R189+R194+R196+R216+R221</f>
        <v>0</v>
      </c>
      <c r="S101" s="75"/>
      <c r="T101" s="158">
        <f>T102+T111+T140+T144+T146+T148+T156+T165+T180+T182+T185+T189+T194+T196+T216+T221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</v>
      </c>
      <c r="AU101" s="20" t="s">
        <v>114</v>
      </c>
      <c r="BK101" s="159">
        <f>BK102+BK111+BK140+BK144+BK146+BK148+BK156+BK165+BK180+BK182+BK185+BK189+BK194+BK196+BK216+BK221</f>
        <v>0</v>
      </c>
    </row>
    <row r="102" spans="2:63" s="11" customFormat="1" ht="25.9" customHeight="1">
      <c r="B102" s="160"/>
      <c r="C102" s="161"/>
      <c r="D102" s="162" t="s">
        <v>71</v>
      </c>
      <c r="E102" s="163" t="s">
        <v>80</v>
      </c>
      <c r="F102" s="163" t="s">
        <v>337</v>
      </c>
      <c r="G102" s="161"/>
      <c r="H102" s="161"/>
      <c r="I102" s="164"/>
      <c r="J102" s="165">
        <f>BK102</f>
        <v>0</v>
      </c>
      <c r="K102" s="161"/>
      <c r="L102" s="166"/>
      <c r="M102" s="167"/>
      <c r="N102" s="168"/>
      <c r="O102" s="168"/>
      <c r="P102" s="169">
        <f>SUM(P103:P110)</f>
        <v>0</v>
      </c>
      <c r="Q102" s="168"/>
      <c r="R102" s="169">
        <f>SUM(R103:R110)</f>
        <v>0</v>
      </c>
      <c r="S102" s="168"/>
      <c r="T102" s="170">
        <f>SUM(T103:T110)</f>
        <v>0</v>
      </c>
      <c r="AR102" s="171" t="s">
        <v>80</v>
      </c>
      <c r="AT102" s="172" t="s">
        <v>71</v>
      </c>
      <c r="AU102" s="172" t="s">
        <v>72</v>
      </c>
      <c r="AY102" s="171" t="s">
        <v>143</v>
      </c>
      <c r="BK102" s="173">
        <f>SUM(BK103:BK110)</f>
        <v>0</v>
      </c>
    </row>
    <row r="103" spans="1:65" s="2" customFormat="1" ht="16.5" customHeight="1">
      <c r="A103" s="37"/>
      <c r="B103" s="38"/>
      <c r="C103" s="174" t="s">
        <v>80</v>
      </c>
      <c r="D103" s="174" t="s">
        <v>144</v>
      </c>
      <c r="E103" s="175" t="s">
        <v>338</v>
      </c>
      <c r="F103" s="176" t="s">
        <v>339</v>
      </c>
      <c r="G103" s="177" t="s">
        <v>171</v>
      </c>
      <c r="H103" s="178">
        <v>7.38</v>
      </c>
      <c r="I103" s="179"/>
      <c r="J103" s="180">
        <f>ROUND(I103*H103,2)</f>
        <v>0</v>
      </c>
      <c r="K103" s="176" t="s">
        <v>148</v>
      </c>
      <c r="L103" s="42"/>
      <c r="M103" s="181" t="s">
        <v>19</v>
      </c>
      <c r="N103" s="182" t="s">
        <v>44</v>
      </c>
      <c r="O103" s="6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5" t="s">
        <v>149</v>
      </c>
      <c r="AT103" s="185" t="s">
        <v>144</v>
      </c>
      <c r="AU103" s="185" t="s">
        <v>80</v>
      </c>
      <c r="AY103" s="20" t="s">
        <v>143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88</v>
      </c>
      <c r="BK103" s="186">
        <f>ROUND(I103*H103,2)</f>
        <v>0</v>
      </c>
      <c r="BL103" s="20" t="s">
        <v>149</v>
      </c>
      <c r="BM103" s="185" t="s">
        <v>88</v>
      </c>
    </row>
    <row r="104" spans="1:65" s="2" customFormat="1" ht="16.5" customHeight="1">
      <c r="A104" s="37"/>
      <c r="B104" s="38"/>
      <c r="C104" s="174" t="s">
        <v>88</v>
      </c>
      <c r="D104" s="174" t="s">
        <v>144</v>
      </c>
      <c r="E104" s="175" t="s">
        <v>340</v>
      </c>
      <c r="F104" s="176" t="s">
        <v>341</v>
      </c>
      <c r="G104" s="177" t="s">
        <v>171</v>
      </c>
      <c r="H104" s="178">
        <v>7.38</v>
      </c>
      <c r="I104" s="179"/>
      <c r="J104" s="180">
        <f>ROUND(I104*H104,2)</f>
        <v>0</v>
      </c>
      <c r="K104" s="176" t="s">
        <v>148</v>
      </c>
      <c r="L104" s="42"/>
      <c r="M104" s="181" t="s">
        <v>19</v>
      </c>
      <c r="N104" s="182" t="s">
        <v>44</v>
      </c>
      <c r="O104" s="67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5" t="s">
        <v>149</v>
      </c>
      <c r="AT104" s="185" t="s">
        <v>144</v>
      </c>
      <c r="AU104" s="185" t="s">
        <v>80</v>
      </c>
      <c r="AY104" s="20" t="s">
        <v>143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88</v>
      </c>
      <c r="BK104" s="186">
        <f>ROUND(I104*H104,2)</f>
        <v>0</v>
      </c>
      <c r="BL104" s="20" t="s">
        <v>149</v>
      </c>
      <c r="BM104" s="185" t="s">
        <v>149</v>
      </c>
    </row>
    <row r="105" spans="1:65" s="2" customFormat="1" ht="21.75" customHeight="1">
      <c r="A105" s="37"/>
      <c r="B105" s="38"/>
      <c r="C105" s="174" t="s">
        <v>153</v>
      </c>
      <c r="D105" s="174" t="s">
        <v>144</v>
      </c>
      <c r="E105" s="175" t="s">
        <v>342</v>
      </c>
      <c r="F105" s="176" t="s">
        <v>343</v>
      </c>
      <c r="G105" s="177" t="s">
        <v>171</v>
      </c>
      <c r="H105" s="178">
        <v>7.38</v>
      </c>
      <c r="I105" s="179"/>
      <c r="J105" s="180">
        <f>ROUND(I105*H105,2)</f>
        <v>0</v>
      </c>
      <c r="K105" s="176" t="s">
        <v>148</v>
      </c>
      <c r="L105" s="42"/>
      <c r="M105" s="181" t="s">
        <v>19</v>
      </c>
      <c r="N105" s="182" t="s">
        <v>44</v>
      </c>
      <c r="O105" s="67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5" t="s">
        <v>149</v>
      </c>
      <c r="AT105" s="185" t="s">
        <v>144</v>
      </c>
      <c r="AU105" s="185" t="s">
        <v>80</v>
      </c>
      <c r="AY105" s="20" t="s">
        <v>143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88</v>
      </c>
      <c r="BK105" s="186">
        <f>ROUND(I105*H105,2)</f>
        <v>0</v>
      </c>
      <c r="BL105" s="20" t="s">
        <v>149</v>
      </c>
      <c r="BM105" s="185" t="s">
        <v>156</v>
      </c>
    </row>
    <row r="106" spans="1:65" s="2" customFormat="1" ht="21.75" customHeight="1">
      <c r="A106" s="37"/>
      <c r="B106" s="38"/>
      <c r="C106" s="174" t="s">
        <v>149</v>
      </c>
      <c r="D106" s="174" t="s">
        <v>144</v>
      </c>
      <c r="E106" s="175" t="s">
        <v>344</v>
      </c>
      <c r="F106" s="176" t="s">
        <v>345</v>
      </c>
      <c r="G106" s="177" t="s">
        <v>171</v>
      </c>
      <c r="H106" s="178">
        <v>7.38</v>
      </c>
      <c r="I106" s="179"/>
      <c r="J106" s="180">
        <f>ROUND(I106*H106,2)</f>
        <v>0</v>
      </c>
      <c r="K106" s="176" t="s">
        <v>148</v>
      </c>
      <c r="L106" s="42"/>
      <c r="M106" s="181" t="s">
        <v>19</v>
      </c>
      <c r="N106" s="182" t="s">
        <v>44</v>
      </c>
      <c r="O106" s="67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5" t="s">
        <v>149</v>
      </c>
      <c r="AT106" s="185" t="s">
        <v>144</v>
      </c>
      <c r="AU106" s="185" t="s">
        <v>80</v>
      </c>
      <c r="AY106" s="20" t="s">
        <v>143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88</v>
      </c>
      <c r="BK106" s="186">
        <f>ROUND(I106*H106,2)</f>
        <v>0</v>
      </c>
      <c r="BL106" s="20" t="s">
        <v>149</v>
      </c>
      <c r="BM106" s="185" t="s">
        <v>164</v>
      </c>
    </row>
    <row r="107" spans="1:47" s="2" customFormat="1" ht="19.5">
      <c r="A107" s="37"/>
      <c r="B107" s="38"/>
      <c r="C107" s="39"/>
      <c r="D107" s="187" t="s">
        <v>150</v>
      </c>
      <c r="E107" s="39"/>
      <c r="F107" s="188" t="s">
        <v>346</v>
      </c>
      <c r="G107" s="39"/>
      <c r="H107" s="39"/>
      <c r="I107" s="189"/>
      <c r="J107" s="39"/>
      <c r="K107" s="39"/>
      <c r="L107" s="42"/>
      <c r="M107" s="190"/>
      <c r="N107" s="191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150</v>
      </c>
      <c r="AU107" s="20" t="s">
        <v>80</v>
      </c>
    </row>
    <row r="108" spans="1:65" s="2" customFormat="1" ht="16.5" customHeight="1">
      <c r="A108" s="37"/>
      <c r="B108" s="38"/>
      <c r="C108" s="174" t="s">
        <v>168</v>
      </c>
      <c r="D108" s="174" t="s">
        <v>144</v>
      </c>
      <c r="E108" s="175" t="s">
        <v>347</v>
      </c>
      <c r="F108" s="176" t="s">
        <v>348</v>
      </c>
      <c r="G108" s="177" t="s">
        <v>171</v>
      </c>
      <c r="H108" s="178">
        <v>7.38</v>
      </c>
      <c r="I108" s="179"/>
      <c r="J108" s="180">
        <f>ROUND(I108*H108,2)</f>
        <v>0</v>
      </c>
      <c r="K108" s="176" t="s">
        <v>148</v>
      </c>
      <c r="L108" s="42"/>
      <c r="M108" s="181" t="s">
        <v>19</v>
      </c>
      <c r="N108" s="182" t="s">
        <v>44</v>
      </c>
      <c r="O108" s="6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5" t="s">
        <v>149</v>
      </c>
      <c r="AT108" s="185" t="s">
        <v>144</v>
      </c>
      <c r="AU108" s="185" t="s">
        <v>80</v>
      </c>
      <c r="AY108" s="20" t="s">
        <v>143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88</v>
      </c>
      <c r="BK108" s="186">
        <f>ROUND(I108*H108,2)</f>
        <v>0</v>
      </c>
      <c r="BL108" s="20" t="s">
        <v>149</v>
      </c>
      <c r="BM108" s="185" t="s">
        <v>173</v>
      </c>
    </row>
    <row r="109" spans="1:65" s="2" customFormat="1" ht="21.75" customHeight="1">
      <c r="A109" s="37"/>
      <c r="B109" s="38"/>
      <c r="C109" s="174" t="s">
        <v>156</v>
      </c>
      <c r="D109" s="174" t="s">
        <v>144</v>
      </c>
      <c r="E109" s="175" t="s">
        <v>349</v>
      </c>
      <c r="F109" s="176" t="s">
        <v>350</v>
      </c>
      <c r="G109" s="177" t="s">
        <v>171</v>
      </c>
      <c r="H109" s="178">
        <v>7.38</v>
      </c>
      <c r="I109" s="179"/>
      <c r="J109" s="180">
        <f>ROUND(I109*H109,2)</f>
        <v>0</v>
      </c>
      <c r="K109" s="176" t="s">
        <v>148</v>
      </c>
      <c r="L109" s="42"/>
      <c r="M109" s="181" t="s">
        <v>19</v>
      </c>
      <c r="N109" s="182" t="s">
        <v>44</v>
      </c>
      <c r="O109" s="67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5" t="s">
        <v>149</v>
      </c>
      <c r="AT109" s="185" t="s">
        <v>144</v>
      </c>
      <c r="AU109" s="185" t="s">
        <v>80</v>
      </c>
      <c r="AY109" s="20" t="s">
        <v>143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0" t="s">
        <v>88</v>
      </c>
      <c r="BK109" s="186">
        <f>ROUND(I109*H109,2)</f>
        <v>0</v>
      </c>
      <c r="BL109" s="20" t="s">
        <v>149</v>
      </c>
      <c r="BM109" s="185" t="s">
        <v>8</v>
      </c>
    </row>
    <row r="110" spans="1:65" s="2" customFormat="1" ht="16.5" customHeight="1">
      <c r="A110" s="37"/>
      <c r="B110" s="38"/>
      <c r="C110" s="174" t="s">
        <v>179</v>
      </c>
      <c r="D110" s="174" t="s">
        <v>144</v>
      </c>
      <c r="E110" s="175" t="s">
        <v>351</v>
      </c>
      <c r="F110" s="176" t="s">
        <v>352</v>
      </c>
      <c r="G110" s="177" t="s">
        <v>171</v>
      </c>
      <c r="H110" s="178">
        <v>7.38</v>
      </c>
      <c r="I110" s="179"/>
      <c r="J110" s="180">
        <f>ROUND(I110*H110,2)</f>
        <v>0</v>
      </c>
      <c r="K110" s="176" t="s">
        <v>148</v>
      </c>
      <c r="L110" s="42"/>
      <c r="M110" s="181" t="s">
        <v>19</v>
      </c>
      <c r="N110" s="182" t="s">
        <v>44</v>
      </c>
      <c r="O110" s="6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5" t="s">
        <v>149</v>
      </c>
      <c r="AT110" s="185" t="s">
        <v>144</v>
      </c>
      <c r="AU110" s="185" t="s">
        <v>80</v>
      </c>
      <c r="AY110" s="20" t="s">
        <v>143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88</v>
      </c>
      <c r="BK110" s="186">
        <f>ROUND(I110*H110,2)</f>
        <v>0</v>
      </c>
      <c r="BL110" s="20" t="s">
        <v>149</v>
      </c>
      <c r="BM110" s="185" t="s">
        <v>182</v>
      </c>
    </row>
    <row r="111" spans="2:63" s="11" customFormat="1" ht="25.9" customHeight="1">
      <c r="B111" s="160"/>
      <c r="C111" s="161"/>
      <c r="D111" s="162" t="s">
        <v>71</v>
      </c>
      <c r="E111" s="163" t="s">
        <v>141</v>
      </c>
      <c r="F111" s="163" t="s">
        <v>142</v>
      </c>
      <c r="G111" s="161"/>
      <c r="H111" s="161"/>
      <c r="I111" s="164"/>
      <c r="J111" s="165">
        <f>BK111</f>
        <v>0</v>
      </c>
      <c r="K111" s="161"/>
      <c r="L111" s="166"/>
      <c r="M111" s="167"/>
      <c r="N111" s="168"/>
      <c r="O111" s="168"/>
      <c r="P111" s="169">
        <f>SUM(P112:P139)</f>
        <v>0</v>
      </c>
      <c r="Q111" s="168"/>
      <c r="R111" s="169">
        <f>SUM(R112:R139)</f>
        <v>0</v>
      </c>
      <c r="S111" s="168"/>
      <c r="T111" s="170">
        <f>SUM(T112:T139)</f>
        <v>0</v>
      </c>
      <c r="AR111" s="171" t="s">
        <v>80</v>
      </c>
      <c r="AT111" s="172" t="s">
        <v>71</v>
      </c>
      <c r="AU111" s="172" t="s">
        <v>72</v>
      </c>
      <c r="AY111" s="171" t="s">
        <v>143</v>
      </c>
      <c r="BK111" s="173">
        <f>SUM(BK112:BK139)</f>
        <v>0</v>
      </c>
    </row>
    <row r="112" spans="1:65" s="2" customFormat="1" ht="24.2" customHeight="1">
      <c r="A112" s="37"/>
      <c r="B112" s="38"/>
      <c r="C112" s="174" t="s">
        <v>164</v>
      </c>
      <c r="D112" s="174" t="s">
        <v>144</v>
      </c>
      <c r="E112" s="175" t="s">
        <v>145</v>
      </c>
      <c r="F112" s="176" t="s">
        <v>146</v>
      </c>
      <c r="G112" s="177" t="s">
        <v>147</v>
      </c>
      <c r="H112" s="178">
        <v>72.2</v>
      </c>
      <c r="I112" s="179"/>
      <c r="J112" s="180">
        <f>ROUND(I112*H112,2)</f>
        <v>0</v>
      </c>
      <c r="K112" s="176" t="s">
        <v>148</v>
      </c>
      <c r="L112" s="42"/>
      <c r="M112" s="181" t="s">
        <v>19</v>
      </c>
      <c r="N112" s="182" t="s">
        <v>44</v>
      </c>
      <c r="O112" s="67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5" t="s">
        <v>149</v>
      </c>
      <c r="AT112" s="185" t="s">
        <v>144</v>
      </c>
      <c r="AU112" s="185" t="s">
        <v>80</v>
      </c>
      <c r="AY112" s="20" t="s">
        <v>143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88</v>
      </c>
      <c r="BK112" s="186">
        <f>ROUND(I112*H112,2)</f>
        <v>0</v>
      </c>
      <c r="BL112" s="20" t="s">
        <v>149</v>
      </c>
      <c r="BM112" s="185" t="s">
        <v>188</v>
      </c>
    </row>
    <row r="113" spans="1:47" s="2" customFormat="1" ht="19.5">
      <c r="A113" s="37"/>
      <c r="B113" s="38"/>
      <c r="C113" s="39"/>
      <c r="D113" s="187" t="s">
        <v>150</v>
      </c>
      <c r="E113" s="39"/>
      <c r="F113" s="188" t="s">
        <v>151</v>
      </c>
      <c r="G113" s="39"/>
      <c r="H113" s="39"/>
      <c r="I113" s="189"/>
      <c r="J113" s="39"/>
      <c r="K113" s="39"/>
      <c r="L113" s="42"/>
      <c r="M113" s="190"/>
      <c r="N113" s="191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150</v>
      </c>
      <c r="AU113" s="20" t="s">
        <v>80</v>
      </c>
    </row>
    <row r="114" spans="1:65" s="2" customFormat="1" ht="24.2" customHeight="1">
      <c r="A114" s="37"/>
      <c r="B114" s="38"/>
      <c r="C114" s="174" t="s">
        <v>189</v>
      </c>
      <c r="D114" s="174" t="s">
        <v>144</v>
      </c>
      <c r="E114" s="175" t="s">
        <v>145</v>
      </c>
      <c r="F114" s="176" t="s">
        <v>146</v>
      </c>
      <c r="G114" s="177" t="s">
        <v>147</v>
      </c>
      <c r="H114" s="178">
        <v>72.2</v>
      </c>
      <c r="I114" s="179"/>
      <c r="J114" s="180">
        <f>ROUND(I114*H114,2)</f>
        <v>0</v>
      </c>
      <c r="K114" s="176" t="s">
        <v>148</v>
      </c>
      <c r="L114" s="42"/>
      <c r="M114" s="181" t="s">
        <v>19</v>
      </c>
      <c r="N114" s="182" t="s">
        <v>44</v>
      </c>
      <c r="O114" s="67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5" t="s">
        <v>149</v>
      </c>
      <c r="AT114" s="185" t="s">
        <v>144</v>
      </c>
      <c r="AU114" s="185" t="s">
        <v>80</v>
      </c>
      <c r="AY114" s="20" t="s">
        <v>143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88</v>
      </c>
      <c r="BK114" s="186">
        <f>ROUND(I114*H114,2)</f>
        <v>0</v>
      </c>
      <c r="BL114" s="20" t="s">
        <v>149</v>
      </c>
      <c r="BM114" s="185" t="s">
        <v>192</v>
      </c>
    </row>
    <row r="115" spans="1:47" s="2" customFormat="1" ht="19.5">
      <c r="A115" s="37"/>
      <c r="B115" s="38"/>
      <c r="C115" s="39"/>
      <c r="D115" s="187" t="s">
        <v>150</v>
      </c>
      <c r="E115" s="39"/>
      <c r="F115" s="188" t="s">
        <v>152</v>
      </c>
      <c r="G115" s="39"/>
      <c r="H115" s="39"/>
      <c r="I115" s="189"/>
      <c r="J115" s="39"/>
      <c r="K115" s="39"/>
      <c r="L115" s="42"/>
      <c r="M115" s="190"/>
      <c r="N115" s="191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150</v>
      </c>
      <c r="AU115" s="20" t="s">
        <v>80</v>
      </c>
    </row>
    <row r="116" spans="1:65" s="2" customFormat="1" ht="37.9" customHeight="1">
      <c r="A116" s="37"/>
      <c r="B116" s="38"/>
      <c r="C116" s="174" t="s">
        <v>173</v>
      </c>
      <c r="D116" s="174" t="s">
        <v>144</v>
      </c>
      <c r="E116" s="175" t="s">
        <v>353</v>
      </c>
      <c r="F116" s="176" t="s">
        <v>354</v>
      </c>
      <c r="G116" s="177" t="s">
        <v>147</v>
      </c>
      <c r="H116" s="178">
        <v>23.1</v>
      </c>
      <c r="I116" s="179"/>
      <c r="J116" s="180">
        <f>ROUND(I116*H116,2)</f>
        <v>0</v>
      </c>
      <c r="K116" s="176" t="s">
        <v>148</v>
      </c>
      <c r="L116" s="42"/>
      <c r="M116" s="181" t="s">
        <v>19</v>
      </c>
      <c r="N116" s="182" t="s">
        <v>44</v>
      </c>
      <c r="O116" s="67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5" t="s">
        <v>149</v>
      </c>
      <c r="AT116" s="185" t="s">
        <v>144</v>
      </c>
      <c r="AU116" s="185" t="s">
        <v>80</v>
      </c>
      <c r="AY116" s="20" t="s">
        <v>143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88</v>
      </c>
      <c r="BK116" s="186">
        <f>ROUND(I116*H116,2)</f>
        <v>0</v>
      </c>
      <c r="BL116" s="20" t="s">
        <v>149</v>
      </c>
      <c r="BM116" s="185" t="s">
        <v>195</v>
      </c>
    </row>
    <row r="117" spans="1:47" s="2" customFormat="1" ht="19.5">
      <c r="A117" s="37"/>
      <c r="B117" s="38"/>
      <c r="C117" s="39"/>
      <c r="D117" s="187" t="s">
        <v>150</v>
      </c>
      <c r="E117" s="39"/>
      <c r="F117" s="188" t="s">
        <v>355</v>
      </c>
      <c r="G117" s="39"/>
      <c r="H117" s="39"/>
      <c r="I117" s="189"/>
      <c r="J117" s="39"/>
      <c r="K117" s="39"/>
      <c r="L117" s="42"/>
      <c r="M117" s="190"/>
      <c r="N117" s="191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150</v>
      </c>
      <c r="AU117" s="20" t="s">
        <v>80</v>
      </c>
    </row>
    <row r="118" spans="2:51" s="12" customFormat="1" ht="11.25">
      <c r="B118" s="192"/>
      <c r="C118" s="193"/>
      <c r="D118" s="187" t="s">
        <v>158</v>
      </c>
      <c r="E118" s="194" t="s">
        <v>19</v>
      </c>
      <c r="F118" s="195" t="s">
        <v>356</v>
      </c>
      <c r="G118" s="193"/>
      <c r="H118" s="196">
        <v>23.1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80</v>
      </c>
      <c r="AV118" s="12" t="s">
        <v>88</v>
      </c>
      <c r="AW118" s="12" t="s">
        <v>34</v>
      </c>
      <c r="AX118" s="12" t="s">
        <v>72</v>
      </c>
      <c r="AY118" s="202" t="s">
        <v>143</v>
      </c>
    </row>
    <row r="119" spans="2:51" s="13" customFormat="1" ht="11.25">
      <c r="B119" s="203"/>
      <c r="C119" s="204"/>
      <c r="D119" s="187" t="s">
        <v>158</v>
      </c>
      <c r="E119" s="205" t="s">
        <v>19</v>
      </c>
      <c r="F119" s="206" t="s">
        <v>161</v>
      </c>
      <c r="G119" s="204"/>
      <c r="H119" s="207">
        <v>23.1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158</v>
      </c>
      <c r="AU119" s="213" t="s">
        <v>80</v>
      </c>
      <c r="AV119" s="13" t="s">
        <v>149</v>
      </c>
      <c r="AW119" s="13" t="s">
        <v>34</v>
      </c>
      <c r="AX119" s="13" t="s">
        <v>80</v>
      </c>
      <c r="AY119" s="213" t="s">
        <v>143</v>
      </c>
    </row>
    <row r="120" spans="1:65" s="2" customFormat="1" ht="37.9" customHeight="1">
      <c r="A120" s="37"/>
      <c r="B120" s="38"/>
      <c r="C120" s="174" t="s">
        <v>198</v>
      </c>
      <c r="D120" s="174" t="s">
        <v>144</v>
      </c>
      <c r="E120" s="175" t="s">
        <v>154</v>
      </c>
      <c r="F120" s="176" t="s">
        <v>357</v>
      </c>
      <c r="G120" s="177" t="s">
        <v>147</v>
      </c>
      <c r="H120" s="178">
        <v>72.2</v>
      </c>
      <c r="I120" s="179"/>
      <c r="J120" s="180">
        <f>ROUND(I120*H120,2)</f>
        <v>0</v>
      </c>
      <c r="K120" s="176" t="s">
        <v>148</v>
      </c>
      <c r="L120" s="42"/>
      <c r="M120" s="181" t="s">
        <v>19</v>
      </c>
      <c r="N120" s="182" t="s">
        <v>44</v>
      </c>
      <c r="O120" s="67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5" t="s">
        <v>149</v>
      </c>
      <c r="AT120" s="185" t="s">
        <v>144</v>
      </c>
      <c r="AU120" s="185" t="s">
        <v>80</v>
      </c>
      <c r="AY120" s="20" t="s">
        <v>143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88</v>
      </c>
      <c r="BK120" s="186">
        <f>ROUND(I120*H120,2)</f>
        <v>0</v>
      </c>
      <c r="BL120" s="20" t="s">
        <v>149</v>
      </c>
      <c r="BM120" s="185" t="s">
        <v>201</v>
      </c>
    </row>
    <row r="121" spans="1:47" s="2" customFormat="1" ht="48.75">
      <c r="A121" s="37"/>
      <c r="B121" s="38"/>
      <c r="C121" s="39"/>
      <c r="D121" s="187" t="s">
        <v>150</v>
      </c>
      <c r="E121" s="39"/>
      <c r="F121" s="188" t="s">
        <v>157</v>
      </c>
      <c r="G121" s="39"/>
      <c r="H121" s="39"/>
      <c r="I121" s="189"/>
      <c r="J121" s="39"/>
      <c r="K121" s="39"/>
      <c r="L121" s="42"/>
      <c r="M121" s="190"/>
      <c r="N121" s="191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150</v>
      </c>
      <c r="AU121" s="20" t="s">
        <v>80</v>
      </c>
    </row>
    <row r="122" spans="2:51" s="12" customFormat="1" ht="11.25">
      <c r="B122" s="192"/>
      <c r="C122" s="193"/>
      <c r="D122" s="187" t="s">
        <v>158</v>
      </c>
      <c r="E122" s="194" t="s">
        <v>19</v>
      </c>
      <c r="F122" s="195" t="s">
        <v>358</v>
      </c>
      <c r="G122" s="193"/>
      <c r="H122" s="196">
        <v>19.4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158</v>
      </c>
      <c r="AU122" s="202" t="s">
        <v>80</v>
      </c>
      <c r="AV122" s="12" t="s">
        <v>88</v>
      </c>
      <c r="AW122" s="12" t="s">
        <v>34</v>
      </c>
      <c r="AX122" s="12" t="s">
        <v>72</v>
      </c>
      <c r="AY122" s="202" t="s">
        <v>143</v>
      </c>
    </row>
    <row r="123" spans="2:51" s="12" customFormat="1" ht="22.5">
      <c r="B123" s="192"/>
      <c r="C123" s="193"/>
      <c r="D123" s="187" t="s">
        <v>158</v>
      </c>
      <c r="E123" s="194" t="s">
        <v>19</v>
      </c>
      <c r="F123" s="195" t="s">
        <v>359</v>
      </c>
      <c r="G123" s="193"/>
      <c r="H123" s="196">
        <v>52.8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80</v>
      </c>
      <c r="AV123" s="12" t="s">
        <v>88</v>
      </c>
      <c r="AW123" s="12" t="s">
        <v>34</v>
      </c>
      <c r="AX123" s="12" t="s">
        <v>72</v>
      </c>
      <c r="AY123" s="202" t="s">
        <v>143</v>
      </c>
    </row>
    <row r="124" spans="2:51" s="13" customFormat="1" ht="11.25">
      <c r="B124" s="203"/>
      <c r="C124" s="204"/>
      <c r="D124" s="187" t="s">
        <v>158</v>
      </c>
      <c r="E124" s="205" t="s">
        <v>19</v>
      </c>
      <c r="F124" s="206" t="s">
        <v>161</v>
      </c>
      <c r="G124" s="204"/>
      <c r="H124" s="207">
        <v>72.2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158</v>
      </c>
      <c r="AU124" s="213" t="s">
        <v>80</v>
      </c>
      <c r="AV124" s="13" t="s">
        <v>149</v>
      </c>
      <c r="AW124" s="13" t="s">
        <v>34</v>
      </c>
      <c r="AX124" s="13" t="s">
        <v>80</v>
      </c>
      <c r="AY124" s="213" t="s">
        <v>143</v>
      </c>
    </row>
    <row r="125" spans="1:65" s="2" customFormat="1" ht="24.2" customHeight="1">
      <c r="A125" s="37"/>
      <c r="B125" s="38"/>
      <c r="C125" s="174" t="s">
        <v>8</v>
      </c>
      <c r="D125" s="174" t="s">
        <v>144</v>
      </c>
      <c r="E125" s="175" t="s">
        <v>162</v>
      </c>
      <c r="F125" s="176" t="s">
        <v>163</v>
      </c>
      <c r="G125" s="177" t="s">
        <v>147</v>
      </c>
      <c r="H125" s="178">
        <v>311.46</v>
      </c>
      <c r="I125" s="179"/>
      <c r="J125" s="180">
        <f>ROUND(I125*H125,2)</f>
        <v>0</v>
      </c>
      <c r="K125" s="176" t="s">
        <v>148</v>
      </c>
      <c r="L125" s="42"/>
      <c r="M125" s="181" t="s">
        <v>19</v>
      </c>
      <c r="N125" s="182" t="s">
        <v>44</v>
      </c>
      <c r="O125" s="6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5" t="s">
        <v>149</v>
      </c>
      <c r="AT125" s="185" t="s">
        <v>144</v>
      </c>
      <c r="AU125" s="185" t="s">
        <v>80</v>
      </c>
      <c r="AY125" s="20" t="s">
        <v>143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88</v>
      </c>
      <c r="BK125" s="186">
        <f>ROUND(I125*H125,2)</f>
        <v>0</v>
      </c>
      <c r="BL125" s="20" t="s">
        <v>149</v>
      </c>
      <c r="BM125" s="185" t="s">
        <v>206</v>
      </c>
    </row>
    <row r="126" spans="1:47" s="2" customFormat="1" ht="19.5">
      <c r="A126" s="37"/>
      <c r="B126" s="38"/>
      <c r="C126" s="39"/>
      <c r="D126" s="187" t="s">
        <v>150</v>
      </c>
      <c r="E126" s="39"/>
      <c r="F126" s="188" t="s">
        <v>165</v>
      </c>
      <c r="G126" s="39"/>
      <c r="H126" s="39"/>
      <c r="I126" s="189"/>
      <c r="J126" s="39"/>
      <c r="K126" s="39"/>
      <c r="L126" s="42"/>
      <c r="M126" s="190"/>
      <c r="N126" s="191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150</v>
      </c>
      <c r="AU126" s="20" t="s">
        <v>80</v>
      </c>
    </row>
    <row r="127" spans="2:51" s="12" customFormat="1" ht="11.25">
      <c r="B127" s="192"/>
      <c r="C127" s="193"/>
      <c r="D127" s="187" t="s">
        <v>158</v>
      </c>
      <c r="E127" s="194" t="s">
        <v>19</v>
      </c>
      <c r="F127" s="195" t="s">
        <v>360</v>
      </c>
      <c r="G127" s="193"/>
      <c r="H127" s="196">
        <v>56.26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80</v>
      </c>
      <c r="AV127" s="12" t="s">
        <v>88</v>
      </c>
      <c r="AW127" s="12" t="s">
        <v>34</v>
      </c>
      <c r="AX127" s="12" t="s">
        <v>72</v>
      </c>
      <c r="AY127" s="202" t="s">
        <v>143</v>
      </c>
    </row>
    <row r="128" spans="2:51" s="12" customFormat="1" ht="22.5">
      <c r="B128" s="192"/>
      <c r="C128" s="193"/>
      <c r="D128" s="187" t="s">
        <v>158</v>
      </c>
      <c r="E128" s="194" t="s">
        <v>19</v>
      </c>
      <c r="F128" s="195" t="s">
        <v>361</v>
      </c>
      <c r="G128" s="193"/>
      <c r="H128" s="196">
        <v>255.2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158</v>
      </c>
      <c r="AU128" s="202" t="s">
        <v>80</v>
      </c>
      <c r="AV128" s="12" t="s">
        <v>88</v>
      </c>
      <c r="AW128" s="12" t="s">
        <v>34</v>
      </c>
      <c r="AX128" s="12" t="s">
        <v>72</v>
      </c>
      <c r="AY128" s="202" t="s">
        <v>143</v>
      </c>
    </row>
    <row r="129" spans="2:51" s="13" customFormat="1" ht="11.25">
      <c r="B129" s="203"/>
      <c r="C129" s="204"/>
      <c r="D129" s="187" t="s">
        <v>158</v>
      </c>
      <c r="E129" s="205" t="s">
        <v>19</v>
      </c>
      <c r="F129" s="206" t="s">
        <v>161</v>
      </c>
      <c r="G129" s="204"/>
      <c r="H129" s="207">
        <v>311.46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158</v>
      </c>
      <c r="AU129" s="213" t="s">
        <v>80</v>
      </c>
      <c r="AV129" s="13" t="s">
        <v>149</v>
      </c>
      <c r="AW129" s="13" t="s">
        <v>34</v>
      </c>
      <c r="AX129" s="13" t="s">
        <v>80</v>
      </c>
      <c r="AY129" s="213" t="s">
        <v>143</v>
      </c>
    </row>
    <row r="130" spans="1:65" s="2" customFormat="1" ht="16.5" customHeight="1">
      <c r="A130" s="37"/>
      <c r="B130" s="38"/>
      <c r="C130" s="174" t="s">
        <v>209</v>
      </c>
      <c r="D130" s="174" t="s">
        <v>144</v>
      </c>
      <c r="E130" s="175" t="s">
        <v>169</v>
      </c>
      <c r="F130" s="176" t="s">
        <v>170</v>
      </c>
      <c r="G130" s="177" t="s">
        <v>171</v>
      </c>
      <c r="H130" s="178">
        <v>1026.699</v>
      </c>
      <c r="I130" s="179"/>
      <c r="J130" s="180">
        <f>ROUND(I130*H130,2)</f>
        <v>0</v>
      </c>
      <c r="K130" s="176" t="s">
        <v>172</v>
      </c>
      <c r="L130" s="42"/>
      <c r="M130" s="181" t="s">
        <v>19</v>
      </c>
      <c r="N130" s="182" t="s">
        <v>44</v>
      </c>
      <c r="O130" s="6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5" t="s">
        <v>149</v>
      </c>
      <c r="AT130" s="185" t="s">
        <v>144</v>
      </c>
      <c r="AU130" s="185" t="s">
        <v>80</v>
      </c>
      <c r="AY130" s="20" t="s">
        <v>143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0" t="s">
        <v>88</v>
      </c>
      <c r="BK130" s="186">
        <f>ROUND(I130*H130,2)</f>
        <v>0</v>
      </c>
      <c r="BL130" s="20" t="s">
        <v>149</v>
      </c>
      <c r="BM130" s="185" t="s">
        <v>212</v>
      </c>
    </row>
    <row r="131" spans="1:47" s="2" customFormat="1" ht="19.5">
      <c r="A131" s="37"/>
      <c r="B131" s="38"/>
      <c r="C131" s="39"/>
      <c r="D131" s="187" t="s">
        <v>150</v>
      </c>
      <c r="E131" s="39"/>
      <c r="F131" s="188" t="s">
        <v>174</v>
      </c>
      <c r="G131" s="39"/>
      <c r="H131" s="39"/>
      <c r="I131" s="189"/>
      <c r="J131" s="39"/>
      <c r="K131" s="39"/>
      <c r="L131" s="42"/>
      <c r="M131" s="190"/>
      <c r="N131" s="191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150</v>
      </c>
      <c r="AU131" s="20" t="s">
        <v>80</v>
      </c>
    </row>
    <row r="132" spans="1:65" s="2" customFormat="1" ht="16.5" customHeight="1">
      <c r="A132" s="37"/>
      <c r="B132" s="38"/>
      <c r="C132" s="174" t="s">
        <v>182</v>
      </c>
      <c r="D132" s="174" t="s">
        <v>144</v>
      </c>
      <c r="E132" s="175" t="s">
        <v>175</v>
      </c>
      <c r="F132" s="176" t="s">
        <v>176</v>
      </c>
      <c r="G132" s="177" t="s">
        <v>177</v>
      </c>
      <c r="H132" s="178">
        <v>107.4</v>
      </c>
      <c r="I132" s="179"/>
      <c r="J132" s="180">
        <f>ROUND(I132*H132,2)</f>
        <v>0</v>
      </c>
      <c r="K132" s="176" t="s">
        <v>172</v>
      </c>
      <c r="L132" s="42"/>
      <c r="M132" s="181" t="s">
        <v>19</v>
      </c>
      <c r="N132" s="182" t="s">
        <v>44</v>
      </c>
      <c r="O132" s="6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5" t="s">
        <v>149</v>
      </c>
      <c r="AT132" s="185" t="s">
        <v>144</v>
      </c>
      <c r="AU132" s="185" t="s">
        <v>80</v>
      </c>
      <c r="AY132" s="20" t="s">
        <v>143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0" t="s">
        <v>88</v>
      </c>
      <c r="BK132" s="186">
        <f>ROUND(I132*H132,2)</f>
        <v>0</v>
      </c>
      <c r="BL132" s="20" t="s">
        <v>149</v>
      </c>
      <c r="BM132" s="185" t="s">
        <v>215</v>
      </c>
    </row>
    <row r="133" spans="2:51" s="12" customFormat="1" ht="22.5">
      <c r="B133" s="192"/>
      <c r="C133" s="193"/>
      <c r="D133" s="187" t="s">
        <v>158</v>
      </c>
      <c r="E133" s="194" t="s">
        <v>19</v>
      </c>
      <c r="F133" s="195" t="s">
        <v>362</v>
      </c>
      <c r="G133" s="193"/>
      <c r="H133" s="196">
        <v>107.4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158</v>
      </c>
      <c r="AU133" s="202" t="s">
        <v>80</v>
      </c>
      <c r="AV133" s="12" t="s">
        <v>88</v>
      </c>
      <c r="AW133" s="12" t="s">
        <v>34</v>
      </c>
      <c r="AX133" s="12" t="s">
        <v>72</v>
      </c>
      <c r="AY133" s="202" t="s">
        <v>143</v>
      </c>
    </row>
    <row r="134" spans="2:51" s="13" customFormat="1" ht="11.25">
      <c r="B134" s="203"/>
      <c r="C134" s="204"/>
      <c r="D134" s="187" t="s">
        <v>158</v>
      </c>
      <c r="E134" s="205" t="s">
        <v>19</v>
      </c>
      <c r="F134" s="206" t="s">
        <v>161</v>
      </c>
      <c r="G134" s="204"/>
      <c r="H134" s="207">
        <v>107.4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158</v>
      </c>
      <c r="AU134" s="213" t="s">
        <v>80</v>
      </c>
      <c r="AV134" s="13" t="s">
        <v>149</v>
      </c>
      <c r="AW134" s="13" t="s">
        <v>34</v>
      </c>
      <c r="AX134" s="13" t="s">
        <v>80</v>
      </c>
      <c r="AY134" s="213" t="s">
        <v>143</v>
      </c>
    </row>
    <row r="135" spans="1:65" s="2" customFormat="1" ht="16.5" customHeight="1">
      <c r="A135" s="37"/>
      <c r="B135" s="38"/>
      <c r="C135" s="174" t="s">
        <v>219</v>
      </c>
      <c r="D135" s="174" t="s">
        <v>144</v>
      </c>
      <c r="E135" s="175" t="s">
        <v>180</v>
      </c>
      <c r="F135" s="176" t="s">
        <v>181</v>
      </c>
      <c r="G135" s="177" t="s">
        <v>147</v>
      </c>
      <c r="H135" s="178">
        <v>86.09</v>
      </c>
      <c r="I135" s="179"/>
      <c r="J135" s="180">
        <f>ROUND(I135*H135,2)</f>
        <v>0</v>
      </c>
      <c r="K135" s="176" t="s">
        <v>172</v>
      </c>
      <c r="L135" s="42"/>
      <c r="M135" s="181" t="s">
        <v>19</v>
      </c>
      <c r="N135" s="182" t="s">
        <v>44</v>
      </c>
      <c r="O135" s="6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5" t="s">
        <v>149</v>
      </c>
      <c r="AT135" s="185" t="s">
        <v>144</v>
      </c>
      <c r="AU135" s="185" t="s">
        <v>80</v>
      </c>
      <c r="AY135" s="20" t="s">
        <v>143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0" t="s">
        <v>88</v>
      </c>
      <c r="BK135" s="186">
        <f>ROUND(I135*H135,2)</f>
        <v>0</v>
      </c>
      <c r="BL135" s="20" t="s">
        <v>149</v>
      </c>
      <c r="BM135" s="185" t="s">
        <v>222</v>
      </c>
    </row>
    <row r="136" spans="2:51" s="12" customFormat="1" ht="11.25">
      <c r="B136" s="192"/>
      <c r="C136" s="193"/>
      <c r="D136" s="187" t="s">
        <v>158</v>
      </c>
      <c r="E136" s="194" t="s">
        <v>19</v>
      </c>
      <c r="F136" s="195" t="s">
        <v>358</v>
      </c>
      <c r="G136" s="193"/>
      <c r="H136" s="196">
        <v>19.4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80</v>
      </c>
      <c r="AV136" s="12" t="s">
        <v>88</v>
      </c>
      <c r="AW136" s="12" t="s">
        <v>34</v>
      </c>
      <c r="AX136" s="12" t="s">
        <v>72</v>
      </c>
      <c r="AY136" s="202" t="s">
        <v>143</v>
      </c>
    </row>
    <row r="137" spans="2:51" s="12" customFormat="1" ht="22.5">
      <c r="B137" s="192"/>
      <c r="C137" s="193"/>
      <c r="D137" s="187" t="s">
        <v>158</v>
      </c>
      <c r="E137" s="194" t="s">
        <v>19</v>
      </c>
      <c r="F137" s="195" t="s">
        <v>359</v>
      </c>
      <c r="G137" s="193"/>
      <c r="H137" s="196">
        <v>52.8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80</v>
      </c>
      <c r="AV137" s="12" t="s">
        <v>88</v>
      </c>
      <c r="AW137" s="12" t="s">
        <v>34</v>
      </c>
      <c r="AX137" s="12" t="s">
        <v>72</v>
      </c>
      <c r="AY137" s="202" t="s">
        <v>143</v>
      </c>
    </row>
    <row r="138" spans="2:51" s="12" customFormat="1" ht="11.25">
      <c r="B138" s="192"/>
      <c r="C138" s="193"/>
      <c r="D138" s="187" t="s">
        <v>158</v>
      </c>
      <c r="E138" s="194" t="s">
        <v>19</v>
      </c>
      <c r="F138" s="195" t="s">
        <v>363</v>
      </c>
      <c r="G138" s="193"/>
      <c r="H138" s="196">
        <v>13.89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80</v>
      </c>
      <c r="AV138" s="12" t="s">
        <v>88</v>
      </c>
      <c r="AW138" s="12" t="s">
        <v>34</v>
      </c>
      <c r="AX138" s="12" t="s">
        <v>72</v>
      </c>
      <c r="AY138" s="202" t="s">
        <v>143</v>
      </c>
    </row>
    <row r="139" spans="2:51" s="13" customFormat="1" ht="11.25">
      <c r="B139" s="203"/>
      <c r="C139" s="204"/>
      <c r="D139" s="187" t="s">
        <v>158</v>
      </c>
      <c r="E139" s="205" t="s">
        <v>19</v>
      </c>
      <c r="F139" s="206" t="s">
        <v>161</v>
      </c>
      <c r="G139" s="204"/>
      <c r="H139" s="207">
        <v>86.09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158</v>
      </c>
      <c r="AU139" s="213" t="s">
        <v>80</v>
      </c>
      <c r="AV139" s="13" t="s">
        <v>149</v>
      </c>
      <c r="AW139" s="13" t="s">
        <v>34</v>
      </c>
      <c r="AX139" s="13" t="s">
        <v>80</v>
      </c>
      <c r="AY139" s="213" t="s">
        <v>143</v>
      </c>
    </row>
    <row r="140" spans="2:63" s="11" customFormat="1" ht="25.9" customHeight="1">
      <c r="B140" s="160"/>
      <c r="C140" s="161"/>
      <c r="D140" s="162" t="s">
        <v>71</v>
      </c>
      <c r="E140" s="163" t="s">
        <v>183</v>
      </c>
      <c r="F140" s="163" t="s">
        <v>184</v>
      </c>
      <c r="G140" s="161"/>
      <c r="H140" s="161"/>
      <c r="I140" s="164"/>
      <c r="J140" s="165">
        <f>BK140</f>
        <v>0</v>
      </c>
      <c r="K140" s="161"/>
      <c r="L140" s="166"/>
      <c r="M140" s="167"/>
      <c r="N140" s="168"/>
      <c r="O140" s="168"/>
      <c r="P140" s="169">
        <f>SUM(P141:P143)</f>
        <v>0</v>
      </c>
      <c r="Q140" s="168"/>
      <c r="R140" s="169">
        <f>SUM(R141:R143)</f>
        <v>0</v>
      </c>
      <c r="S140" s="168"/>
      <c r="T140" s="170">
        <f>SUM(T141:T143)</f>
        <v>0</v>
      </c>
      <c r="AR140" s="171" t="s">
        <v>80</v>
      </c>
      <c r="AT140" s="172" t="s">
        <v>71</v>
      </c>
      <c r="AU140" s="172" t="s">
        <v>72</v>
      </c>
      <c r="AY140" s="171" t="s">
        <v>143</v>
      </c>
      <c r="BK140" s="173">
        <f>SUM(BK141:BK143)</f>
        <v>0</v>
      </c>
    </row>
    <row r="141" spans="1:65" s="2" customFormat="1" ht="37.9" customHeight="1">
      <c r="A141" s="37"/>
      <c r="B141" s="38"/>
      <c r="C141" s="174" t="s">
        <v>188</v>
      </c>
      <c r="D141" s="174" t="s">
        <v>144</v>
      </c>
      <c r="E141" s="175" t="s">
        <v>185</v>
      </c>
      <c r="F141" s="176" t="s">
        <v>186</v>
      </c>
      <c r="G141" s="177" t="s">
        <v>187</v>
      </c>
      <c r="H141" s="178">
        <v>90</v>
      </c>
      <c r="I141" s="179"/>
      <c r="J141" s="180">
        <f>ROUND(I141*H141,2)</f>
        <v>0</v>
      </c>
      <c r="K141" s="176" t="s">
        <v>148</v>
      </c>
      <c r="L141" s="42"/>
      <c r="M141" s="181" t="s">
        <v>19</v>
      </c>
      <c r="N141" s="182" t="s">
        <v>44</v>
      </c>
      <c r="O141" s="6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5" t="s">
        <v>149</v>
      </c>
      <c r="AT141" s="185" t="s">
        <v>144</v>
      </c>
      <c r="AU141" s="185" t="s">
        <v>80</v>
      </c>
      <c r="AY141" s="20" t="s">
        <v>143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0" t="s">
        <v>88</v>
      </c>
      <c r="BK141" s="186">
        <f>ROUND(I141*H141,2)</f>
        <v>0</v>
      </c>
      <c r="BL141" s="20" t="s">
        <v>149</v>
      </c>
      <c r="BM141" s="185" t="s">
        <v>226</v>
      </c>
    </row>
    <row r="142" spans="1:65" s="2" customFormat="1" ht="24.2" customHeight="1">
      <c r="A142" s="37"/>
      <c r="B142" s="38"/>
      <c r="C142" s="174" t="s">
        <v>229</v>
      </c>
      <c r="D142" s="174" t="s">
        <v>144</v>
      </c>
      <c r="E142" s="175" t="s">
        <v>190</v>
      </c>
      <c r="F142" s="176" t="s">
        <v>191</v>
      </c>
      <c r="G142" s="177" t="s">
        <v>187</v>
      </c>
      <c r="H142" s="178">
        <v>40</v>
      </c>
      <c r="I142" s="179"/>
      <c r="J142" s="180">
        <f>ROUND(I142*H142,2)</f>
        <v>0</v>
      </c>
      <c r="K142" s="176" t="s">
        <v>148</v>
      </c>
      <c r="L142" s="42"/>
      <c r="M142" s="181" t="s">
        <v>19</v>
      </c>
      <c r="N142" s="182" t="s">
        <v>44</v>
      </c>
      <c r="O142" s="6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5" t="s">
        <v>149</v>
      </c>
      <c r="AT142" s="185" t="s">
        <v>144</v>
      </c>
      <c r="AU142" s="185" t="s">
        <v>80</v>
      </c>
      <c r="AY142" s="20" t="s">
        <v>143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0" t="s">
        <v>88</v>
      </c>
      <c r="BK142" s="186">
        <f>ROUND(I142*H142,2)</f>
        <v>0</v>
      </c>
      <c r="BL142" s="20" t="s">
        <v>149</v>
      </c>
      <c r="BM142" s="185" t="s">
        <v>232</v>
      </c>
    </row>
    <row r="143" spans="1:65" s="2" customFormat="1" ht="33" customHeight="1">
      <c r="A143" s="37"/>
      <c r="B143" s="38"/>
      <c r="C143" s="174" t="s">
        <v>192</v>
      </c>
      <c r="D143" s="174" t="s">
        <v>144</v>
      </c>
      <c r="E143" s="175" t="s">
        <v>193</v>
      </c>
      <c r="F143" s="176" t="s">
        <v>194</v>
      </c>
      <c r="G143" s="177" t="s">
        <v>187</v>
      </c>
      <c r="H143" s="178">
        <v>25</v>
      </c>
      <c r="I143" s="179"/>
      <c r="J143" s="180">
        <f>ROUND(I143*H143,2)</f>
        <v>0</v>
      </c>
      <c r="K143" s="176" t="s">
        <v>148</v>
      </c>
      <c r="L143" s="42"/>
      <c r="M143" s="181" t="s">
        <v>19</v>
      </c>
      <c r="N143" s="182" t="s">
        <v>44</v>
      </c>
      <c r="O143" s="6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5" t="s">
        <v>149</v>
      </c>
      <c r="AT143" s="185" t="s">
        <v>144</v>
      </c>
      <c r="AU143" s="185" t="s">
        <v>80</v>
      </c>
      <c r="AY143" s="20" t="s">
        <v>143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0" t="s">
        <v>88</v>
      </c>
      <c r="BK143" s="186">
        <f>ROUND(I143*H143,2)</f>
        <v>0</v>
      </c>
      <c r="BL143" s="20" t="s">
        <v>149</v>
      </c>
      <c r="BM143" s="185" t="s">
        <v>238</v>
      </c>
    </row>
    <row r="144" spans="2:63" s="11" customFormat="1" ht="25.9" customHeight="1">
      <c r="B144" s="160"/>
      <c r="C144" s="161"/>
      <c r="D144" s="162" t="s">
        <v>71</v>
      </c>
      <c r="E144" s="163" t="s">
        <v>196</v>
      </c>
      <c r="F144" s="163" t="s">
        <v>197</v>
      </c>
      <c r="G144" s="161"/>
      <c r="H144" s="161"/>
      <c r="I144" s="164"/>
      <c r="J144" s="165">
        <f>BK144</f>
        <v>0</v>
      </c>
      <c r="K144" s="161"/>
      <c r="L144" s="166"/>
      <c r="M144" s="167"/>
      <c r="N144" s="168"/>
      <c r="O144" s="168"/>
      <c r="P144" s="169">
        <f>P145</f>
        <v>0</v>
      </c>
      <c r="Q144" s="168"/>
      <c r="R144" s="169">
        <f>R145</f>
        <v>0</v>
      </c>
      <c r="S144" s="168"/>
      <c r="T144" s="170">
        <f>T145</f>
        <v>0</v>
      </c>
      <c r="AR144" s="171" t="s">
        <v>80</v>
      </c>
      <c r="AT144" s="172" t="s">
        <v>71</v>
      </c>
      <c r="AU144" s="172" t="s">
        <v>72</v>
      </c>
      <c r="AY144" s="171" t="s">
        <v>143</v>
      </c>
      <c r="BK144" s="173">
        <f>BK145</f>
        <v>0</v>
      </c>
    </row>
    <row r="145" spans="1:65" s="2" customFormat="1" ht="16.5" customHeight="1">
      <c r="A145" s="37"/>
      <c r="B145" s="38"/>
      <c r="C145" s="174" t="s">
        <v>240</v>
      </c>
      <c r="D145" s="174" t="s">
        <v>144</v>
      </c>
      <c r="E145" s="175" t="s">
        <v>199</v>
      </c>
      <c r="F145" s="176" t="s">
        <v>200</v>
      </c>
      <c r="G145" s="177" t="s">
        <v>147</v>
      </c>
      <c r="H145" s="178">
        <v>311.46</v>
      </c>
      <c r="I145" s="179"/>
      <c r="J145" s="180">
        <f>ROUND(I145*H145,2)</f>
        <v>0</v>
      </c>
      <c r="K145" s="176" t="s">
        <v>148</v>
      </c>
      <c r="L145" s="42"/>
      <c r="M145" s="181" t="s">
        <v>19</v>
      </c>
      <c r="N145" s="182" t="s">
        <v>44</v>
      </c>
      <c r="O145" s="6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5" t="s">
        <v>149</v>
      </c>
      <c r="AT145" s="185" t="s">
        <v>144</v>
      </c>
      <c r="AU145" s="185" t="s">
        <v>80</v>
      </c>
      <c r="AY145" s="20" t="s">
        <v>143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0" t="s">
        <v>88</v>
      </c>
      <c r="BK145" s="186">
        <f>ROUND(I145*H145,2)</f>
        <v>0</v>
      </c>
      <c r="BL145" s="20" t="s">
        <v>149</v>
      </c>
      <c r="BM145" s="185" t="s">
        <v>243</v>
      </c>
    </row>
    <row r="146" spans="2:63" s="11" customFormat="1" ht="25.9" customHeight="1">
      <c r="B146" s="160"/>
      <c r="C146" s="161"/>
      <c r="D146" s="162" t="s">
        <v>71</v>
      </c>
      <c r="E146" s="163" t="s">
        <v>202</v>
      </c>
      <c r="F146" s="163" t="s">
        <v>203</v>
      </c>
      <c r="G146" s="161"/>
      <c r="H146" s="161"/>
      <c r="I146" s="164"/>
      <c r="J146" s="165">
        <f>BK146</f>
        <v>0</v>
      </c>
      <c r="K146" s="161"/>
      <c r="L146" s="166"/>
      <c r="M146" s="167"/>
      <c r="N146" s="168"/>
      <c r="O146" s="168"/>
      <c r="P146" s="169">
        <f>P147</f>
        <v>0</v>
      </c>
      <c r="Q146" s="168"/>
      <c r="R146" s="169">
        <f>R147</f>
        <v>0</v>
      </c>
      <c r="S146" s="168"/>
      <c r="T146" s="170">
        <f>T147</f>
        <v>0</v>
      </c>
      <c r="AR146" s="171" t="s">
        <v>80</v>
      </c>
      <c r="AT146" s="172" t="s">
        <v>71</v>
      </c>
      <c r="AU146" s="172" t="s">
        <v>72</v>
      </c>
      <c r="AY146" s="171" t="s">
        <v>143</v>
      </c>
      <c r="BK146" s="173">
        <f>BK147</f>
        <v>0</v>
      </c>
    </row>
    <row r="147" spans="1:65" s="2" customFormat="1" ht="16.5" customHeight="1">
      <c r="A147" s="37"/>
      <c r="B147" s="38"/>
      <c r="C147" s="174" t="s">
        <v>195</v>
      </c>
      <c r="D147" s="174" t="s">
        <v>144</v>
      </c>
      <c r="E147" s="175" t="s">
        <v>204</v>
      </c>
      <c r="F147" s="176" t="s">
        <v>205</v>
      </c>
      <c r="G147" s="177" t="s">
        <v>147</v>
      </c>
      <c r="H147" s="178">
        <v>338.36</v>
      </c>
      <c r="I147" s="179"/>
      <c r="J147" s="180">
        <f>ROUND(I147*H147,2)</f>
        <v>0</v>
      </c>
      <c r="K147" s="176" t="s">
        <v>148</v>
      </c>
      <c r="L147" s="42"/>
      <c r="M147" s="181" t="s">
        <v>19</v>
      </c>
      <c r="N147" s="182" t="s">
        <v>44</v>
      </c>
      <c r="O147" s="6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5" t="s">
        <v>149</v>
      </c>
      <c r="AT147" s="185" t="s">
        <v>144</v>
      </c>
      <c r="AU147" s="185" t="s">
        <v>80</v>
      </c>
      <c r="AY147" s="20" t="s">
        <v>143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0" t="s">
        <v>88</v>
      </c>
      <c r="BK147" s="186">
        <f>ROUND(I147*H147,2)</f>
        <v>0</v>
      </c>
      <c r="BL147" s="20" t="s">
        <v>149</v>
      </c>
      <c r="BM147" s="185" t="s">
        <v>246</v>
      </c>
    </row>
    <row r="148" spans="2:63" s="11" customFormat="1" ht="25.9" customHeight="1">
      <c r="B148" s="160"/>
      <c r="C148" s="161"/>
      <c r="D148" s="162" t="s">
        <v>71</v>
      </c>
      <c r="E148" s="163" t="s">
        <v>207</v>
      </c>
      <c r="F148" s="163" t="s">
        <v>208</v>
      </c>
      <c r="G148" s="161"/>
      <c r="H148" s="161"/>
      <c r="I148" s="164"/>
      <c r="J148" s="165">
        <f>BK148</f>
        <v>0</v>
      </c>
      <c r="K148" s="161"/>
      <c r="L148" s="166"/>
      <c r="M148" s="167"/>
      <c r="N148" s="168"/>
      <c r="O148" s="168"/>
      <c r="P148" s="169">
        <f>SUM(P149:P155)</f>
        <v>0</v>
      </c>
      <c r="Q148" s="168"/>
      <c r="R148" s="169">
        <f>SUM(R149:R155)</f>
        <v>0</v>
      </c>
      <c r="S148" s="168"/>
      <c r="T148" s="170">
        <f>SUM(T149:T155)</f>
        <v>0</v>
      </c>
      <c r="AR148" s="171" t="s">
        <v>80</v>
      </c>
      <c r="AT148" s="172" t="s">
        <v>71</v>
      </c>
      <c r="AU148" s="172" t="s">
        <v>72</v>
      </c>
      <c r="AY148" s="171" t="s">
        <v>143</v>
      </c>
      <c r="BK148" s="173">
        <f>SUM(BK149:BK155)</f>
        <v>0</v>
      </c>
    </row>
    <row r="149" spans="1:65" s="2" customFormat="1" ht="16.5" customHeight="1">
      <c r="A149" s="37"/>
      <c r="B149" s="38"/>
      <c r="C149" s="174" t="s">
        <v>7</v>
      </c>
      <c r="D149" s="174" t="s">
        <v>144</v>
      </c>
      <c r="E149" s="175" t="s">
        <v>210</v>
      </c>
      <c r="F149" s="176" t="s">
        <v>211</v>
      </c>
      <c r="G149" s="177" t="s">
        <v>147</v>
      </c>
      <c r="H149" s="178">
        <v>86.09</v>
      </c>
      <c r="I149" s="179"/>
      <c r="J149" s="180">
        <f>ROUND(I149*H149,2)</f>
        <v>0</v>
      </c>
      <c r="K149" s="176" t="s">
        <v>148</v>
      </c>
      <c r="L149" s="42"/>
      <c r="M149" s="181" t="s">
        <v>19</v>
      </c>
      <c r="N149" s="182" t="s">
        <v>44</v>
      </c>
      <c r="O149" s="6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5" t="s">
        <v>149</v>
      </c>
      <c r="AT149" s="185" t="s">
        <v>144</v>
      </c>
      <c r="AU149" s="185" t="s">
        <v>80</v>
      </c>
      <c r="AY149" s="20" t="s">
        <v>143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88</v>
      </c>
      <c r="BK149" s="186">
        <f>ROUND(I149*H149,2)</f>
        <v>0</v>
      </c>
      <c r="BL149" s="20" t="s">
        <v>149</v>
      </c>
      <c r="BM149" s="185" t="s">
        <v>252</v>
      </c>
    </row>
    <row r="150" spans="1:65" s="2" customFormat="1" ht="16.5" customHeight="1">
      <c r="A150" s="37"/>
      <c r="B150" s="38"/>
      <c r="C150" s="174" t="s">
        <v>201</v>
      </c>
      <c r="D150" s="174" t="s">
        <v>144</v>
      </c>
      <c r="E150" s="175" t="s">
        <v>213</v>
      </c>
      <c r="F150" s="176" t="s">
        <v>214</v>
      </c>
      <c r="G150" s="177" t="s">
        <v>147</v>
      </c>
      <c r="H150" s="178">
        <v>86.09</v>
      </c>
      <c r="I150" s="179"/>
      <c r="J150" s="180">
        <f>ROUND(I150*H150,2)</f>
        <v>0</v>
      </c>
      <c r="K150" s="176" t="s">
        <v>148</v>
      </c>
      <c r="L150" s="42"/>
      <c r="M150" s="181" t="s">
        <v>19</v>
      </c>
      <c r="N150" s="182" t="s">
        <v>44</v>
      </c>
      <c r="O150" s="6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5" t="s">
        <v>149</v>
      </c>
      <c r="AT150" s="185" t="s">
        <v>144</v>
      </c>
      <c r="AU150" s="185" t="s">
        <v>80</v>
      </c>
      <c r="AY150" s="20" t="s">
        <v>143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0" t="s">
        <v>88</v>
      </c>
      <c r="BK150" s="186">
        <f>ROUND(I150*H150,2)</f>
        <v>0</v>
      </c>
      <c r="BL150" s="20" t="s">
        <v>149</v>
      </c>
      <c r="BM150" s="185" t="s">
        <v>258</v>
      </c>
    </row>
    <row r="151" spans="1:47" s="2" customFormat="1" ht="48.75">
      <c r="A151" s="37"/>
      <c r="B151" s="38"/>
      <c r="C151" s="39"/>
      <c r="D151" s="187" t="s">
        <v>150</v>
      </c>
      <c r="E151" s="39"/>
      <c r="F151" s="188" t="s">
        <v>216</v>
      </c>
      <c r="G151" s="39"/>
      <c r="H151" s="39"/>
      <c r="I151" s="189"/>
      <c r="J151" s="39"/>
      <c r="K151" s="39"/>
      <c r="L151" s="42"/>
      <c r="M151" s="190"/>
      <c r="N151" s="191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150</v>
      </c>
      <c r="AU151" s="20" t="s">
        <v>80</v>
      </c>
    </row>
    <row r="152" spans="2:51" s="12" customFormat="1" ht="11.25">
      <c r="B152" s="192"/>
      <c r="C152" s="193"/>
      <c r="D152" s="187" t="s">
        <v>158</v>
      </c>
      <c r="E152" s="194" t="s">
        <v>19</v>
      </c>
      <c r="F152" s="195" t="s">
        <v>358</v>
      </c>
      <c r="G152" s="193"/>
      <c r="H152" s="196">
        <v>19.4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80</v>
      </c>
      <c r="AV152" s="12" t="s">
        <v>88</v>
      </c>
      <c r="AW152" s="12" t="s">
        <v>34</v>
      </c>
      <c r="AX152" s="12" t="s">
        <v>72</v>
      </c>
      <c r="AY152" s="202" t="s">
        <v>143</v>
      </c>
    </row>
    <row r="153" spans="2:51" s="12" customFormat="1" ht="22.5">
      <c r="B153" s="192"/>
      <c r="C153" s="193"/>
      <c r="D153" s="187" t="s">
        <v>158</v>
      </c>
      <c r="E153" s="194" t="s">
        <v>19</v>
      </c>
      <c r="F153" s="195" t="s">
        <v>359</v>
      </c>
      <c r="G153" s="193"/>
      <c r="H153" s="196">
        <v>52.8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80</v>
      </c>
      <c r="AV153" s="12" t="s">
        <v>88</v>
      </c>
      <c r="AW153" s="12" t="s">
        <v>34</v>
      </c>
      <c r="AX153" s="12" t="s">
        <v>72</v>
      </c>
      <c r="AY153" s="202" t="s">
        <v>143</v>
      </c>
    </row>
    <row r="154" spans="2:51" s="12" customFormat="1" ht="11.25">
      <c r="B154" s="192"/>
      <c r="C154" s="193"/>
      <c r="D154" s="187" t="s">
        <v>158</v>
      </c>
      <c r="E154" s="194" t="s">
        <v>19</v>
      </c>
      <c r="F154" s="195" t="s">
        <v>363</v>
      </c>
      <c r="G154" s="193"/>
      <c r="H154" s="196">
        <v>13.89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80</v>
      </c>
      <c r="AV154" s="12" t="s">
        <v>88</v>
      </c>
      <c r="AW154" s="12" t="s">
        <v>34</v>
      </c>
      <c r="AX154" s="12" t="s">
        <v>72</v>
      </c>
      <c r="AY154" s="202" t="s">
        <v>143</v>
      </c>
    </row>
    <row r="155" spans="2:51" s="13" customFormat="1" ht="11.25">
      <c r="B155" s="203"/>
      <c r="C155" s="204"/>
      <c r="D155" s="187" t="s">
        <v>158</v>
      </c>
      <c r="E155" s="205" t="s">
        <v>19</v>
      </c>
      <c r="F155" s="206" t="s">
        <v>161</v>
      </c>
      <c r="G155" s="204"/>
      <c r="H155" s="207">
        <v>86.09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158</v>
      </c>
      <c r="AU155" s="213" t="s">
        <v>80</v>
      </c>
      <c r="AV155" s="13" t="s">
        <v>149</v>
      </c>
      <c r="AW155" s="13" t="s">
        <v>34</v>
      </c>
      <c r="AX155" s="13" t="s">
        <v>80</v>
      </c>
      <c r="AY155" s="213" t="s">
        <v>143</v>
      </c>
    </row>
    <row r="156" spans="2:63" s="11" customFormat="1" ht="25.9" customHeight="1">
      <c r="B156" s="160"/>
      <c r="C156" s="161"/>
      <c r="D156" s="162" t="s">
        <v>71</v>
      </c>
      <c r="E156" s="163" t="s">
        <v>217</v>
      </c>
      <c r="F156" s="163" t="s">
        <v>218</v>
      </c>
      <c r="G156" s="161"/>
      <c r="H156" s="161"/>
      <c r="I156" s="164"/>
      <c r="J156" s="165">
        <f>BK156</f>
        <v>0</v>
      </c>
      <c r="K156" s="161"/>
      <c r="L156" s="166"/>
      <c r="M156" s="167"/>
      <c r="N156" s="168"/>
      <c r="O156" s="168"/>
      <c r="P156" s="169">
        <f>SUM(P157:P164)</f>
        <v>0</v>
      </c>
      <c r="Q156" s="168"/>
      <c r="R156" s="169">
        <f>SUM(R157:R164)</f>
        <v>0</v>
      </c>
      <c r="S156" s="168"/>
      <c r="T156" s="170">
        <f>SUM(T157:T164)</f>
        <v>0</v>
      </c>
      <c r="AR156" s="171" t="s">
        <v>80</v>
      </c>
      <c r="AT156" s="172" t="s">
        <v>71</v>
      </c>
      <c r="AU156" s="172" t="s">
        <v>72</v>
      </c>
      <c r="AY156" s="171" t="s">
        <v>143</v>
      </c>
      <c r="BK156" s="173">
        <f>SUM(BK157:BK164)</f>
        <v>0</v>
      </c>
    </row>
    <row r="157" spans="1:65" s="2" customFormat="1" ht="24.2" customHeight="1">
      <c r="A157" s="37"/>
      <c r="B157" s="38"/>
      <c r="C157" s="174" t="s">
        <v>261</v>
      </c>
      <c r="D157" s="174" t="s">
        <v>144</v>
      </c>
      <c r="E157" s="175" t="s">
        <v>220</v>
      </c>
      <c r="F157" s="176" t="s">
        <v>221</v>
      </c>
      <c r="G157" s="177" t="s">
        <v>147</v>
      </c>
      <c r="H157" s="178">
        <v>20.9</v>
      </c>
      <c r="I157" s="179"/>
      <c r="J157" s="180">
        <f>ROUND(I157*H157,2)</f>
        <v>0</v>
      </c>
      <c r="K157" s="176" t="s">
        <v>172</v>
      </c>
      <c r="L157" s="42"/>
      <c r="M157" s="181" t="s">
        <v>19</v>
      </c>
      <c r="N157" s="182" t="s">
        <v>44</v>
      </c>
      <c r="O157" s="6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5" t="s">
        <v>149</v>
      </c>
      <c r="AT157" s="185" t="s">
        <v>144</v>
      </c>
      <c r="AU157" s="185" t="s">
        <v>80</v>
      </c>
      <c r="AY157" s="20" t="s">
        <v>143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88</v>
      </c>
      <c r="BK157" s="186">
        <f>ROUND(I157*H157,2)</f>
        <v>0</v>
      </c>
      <c r="BL157" s="20" t="s">
        <v>149</v>
      </c>
      <c r="BM157" s="185" t="s">
        <v>264</v>
      </c>
    </row>
    <row r="158" spans="1:47" s="2" customFormat="1" ht="19.5">
      <c r="A158" s="37"/>
      <c r="B158" s="38"/>
      <c r="C158" s="39"/>
      <c r="D158" s="187" t="s">
        <v>150</v>
      </c>
      <c r="E158" s="39"/>
      <c r="F158" s="188" t="s">
        <v>223</v>
      </c>
      <c r="G158" s="39"/>
      <c r="H158" s="39"/>
      <c r="I158" s="189"/>
      <c r="J158" s="39"/>
      <c r="K158" s="39"/>
      <c r="L158" s="42"/>
      <c r="M158" s="190"/>
      <c r="N158" s="191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150</v>
      </c>
      <c r="AU158" s="20" t="s">
        <v>80</v>
      </c>
    </row>
    <row r="159" spans="1:65" s="2" customFormat="1" ht="37.9" customHeight="1">
      <c r="A159" s="37"/>
      <c r="B159" s="38"/>
      <c r="C159" s="174" t="s">
        <v>206</v>
      </c>
      <c r="D159" s="174" t="s">
        <v>144</v>
      </c>
      <c r="E159" s="175" t="s">
        <v>224</v>
      </c>
      <c r="F159" s="176" t="s">
        <v>225</v>
      </c>
      <c r="G159" s="177" t="s">
        <v>147</v>
      </c>
      <c r="H159" s="178">
        <v>20.9</v>
      </c>
      <c r="I159" s="179"/>
      <c r="J159" s="180">
        <f>ROUND(I159*H159,2)</f>
        <v>0</v>
      </c>
      <c r="K159" s="176" t="s">
        <v>172</v>
      </c>
      <c r="L159" s="42"/>
      <c r="M159" s="181" t="s">
        <v>19</v>
      </c>
      <c r="N159" s="182" t="s">
        <v>44</v>
      </c>
      <c r="O159" s="6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5" t="s">
        <v>149</v>
      </c>
      <c r="AT159" s="185" t="s">
        <v>144</v>
      </c>
      <c r="AU159" s="185" t="s">
        <v>80</v>
      </c>
      <c r="AY159" s="20" t="s">
        <v>143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0" t="s">
        <v>88</v>
      </c>
      <c r="BK159" s="186">
        <f>ROUND(I159*H159,2)</f>
        <v>0</v>
      </c>
      <c r="BL159" s="20" t="s">
        <v>149</v>
      </c>
      <c r="BM159" s="185" t="s">
        <v>270</v>
      </c>
    </row>
    <row r="160" spans="1:47" s="2" customFormat="1" ht="29.25">
      <c r="A160" s="37"/>
      <c r="B160" s="38"/>
      <c r="C160" s="39"/>
      <c r="D160" s="187" t="s">
        <v>150</v>
      </c>
      <c r="E160" s="39"/>
      <c r="F160" s="188" t="s">
        <v>227</v>
      </c>
      <c r="G160" s="39"/>
      <c r="H160" s="39"/>
      <c r="I160" s="189"/>
      <c r="J160" s="39"/>
      <c r="K160" s="39"/>
      <c r="L160" s="42"/>
      <c r="M160" s="190"/>
      <c r="N160" s="191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150</v>
      </c>
      <c r="AU160" s="20" t="s">
        <v>80</v>
      </c>
    </row>
    <row r="161" spans="2:51" s="12" customFormat="1" ht="11.25">
      <c r="B161" s="192"/>
      <c r="C161" s="193"/>
      <c r="D161" s="187" t="s">
        <v>158</v>
      </c>
      <c r="E161" s="194" t="s">
        <v>19</v>
      </c>
      <c r="F161" s="195" t="s">
        <v>364</v>
      </c>
      <c r="G161" s="193"/>
      <c r="H161" s="196">
        <v>20.9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158</v>
      </c>
      <c r="AU161" s="202" t="s">
        <v>80</v>
      </c>
      <c r="AV161" s="12" t="s">
        <v>88</v>
      </c>
      <c r="AW161" s="12" t="s">
        <v>34</v>
      </c>
      <c r="AX161" s="12" t="s">
        <v>72</v>
      </c>
      <c r="AY161" s="202" t="s">
        <v>143</v>
      </c>
    </row>
    <row r="162" spans="2:51" s="13" customFormat="1" ht="11.25">
      <c r="B162" s="203"/>
      <c r="C162" s="204"/>
      <c r="D162" s="187" t="s">
        <v>158</v>
      </c>
      <c r="E162" s="205" t="s">
        <v>19</v>
      </c>
      <c r="F162" s="206" t="s">
        <v>161</v>
      </c>
      <c r="G162" s="204"/>
      <c r="H162" s="207">
        <v>20.9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158</v>
      </c>
      <c r="AU162" s="213" t="s">
        <v>80</v>
      </c>
      <c r="AV162" s="13" t="s">
        <v>149</v>
      </c>
      <c r="AW162" s="13" t="s">
        <v>34</v>
      </c>
      <c r="AX162" s="13" t="s">
        <v>80</v>
      </c>
      <c r="AY162" s="213" t="s">
        <v>143</v>
      </c>
    </row>
    <row r="163" spans="1:65" s="2" customFormat="1" ht="16.5" customHeight="1">
      <c r="A163" s="37"/>
      <c r="B163" s="38"/>
      <c r="C163" s="174" t="s">
        <v>272</v>
      </c>
      <c r="D163" s="174" t="s">
        <v>144</v>
      </c>
      <c r="E163" s="175" t="s">
        <v>230</v>
      </c>
      <c r="F163" s="176" t="s">
        <v>231</v>
      </c>
      <c r="G163" s="177" t="s">
        <v>147</v>
      </c>
      <c r="H163" s="178">
        <v>20.9</v>
      </c>
      <c r="I163" s="179"/>
      <c r="J163" s="180">
        <f>ROUND(I163*H163,2)</f>
        <v>0</v>
      </c>
      <c r="K163" s="176" t="s">
        <v>172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149</v>
      </c>
      <c r="AT163" s="185" t="s">
        <v>144</v>
      </c>
      <c r="AU163" s="185" t="s">
        <v>80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149</v>
      </c>
      <c r="BM163" s="185" t="s">
        <v>275</v>
      </c>
    </row>
    <row r="164" spans="1:47" s="2" customFormat="1" ht="19.5">
      <c r="A164" s="37"/>
      <c r="B164" s="38"/>
      <c r="C164" s="39"/>
      <c r="D164" s="187" t="s">
        <v>150</v>
      </c>
      <c r="E164" s="39"/>
      <c r="F164" s="188" t="s">
        <v>233</v>
      </c>
      <c r="G164" s="39"/>
      <c r="H164" s="39"/>
      <c r="I164" s="189"/>
      <c r="J164" s="39"/>
      <c r="K164" s="39"/>
      <c r="L164" s="42"/>
      <c r="M164" s="190"/>
      <c r="N164" s="191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150</v>
      </c>
      <c r="AU164" s="20" t="s">
        <v>80</v>
      </c>
    </row>
    <row r="165" spans="2:63" s="11" customFormat="1" ht="25.9" customHeight="1">
      <c r="B165" s="160"/>
      <c r="C165" s="161"/>
      <c r="D165" s="162" t="s">
        <v>71</v>
      </c>
      <c r="E165" s="163" t="s">
        <v>234</v>
      </c>
      <c r="F165" s="163" t="s">
        <v>235</v>
      </c>
      <c r="G165" s="161"/>
      <c r="H165" s="161"/>
      <c r="I165" s="164"/>
      <c r="J165" s="165">
        <f>BK165</f>
        <v>0</v>
      </c>
      <c r="K165" s="161"/>
      <c r="L165" s="166"/>
      <c r="M165" s="167"/>
      <c r="N165" s="168"/>
      <c r="O165" s="168"/>
      <c r="P165" s="169">
        <f>SUM(P166:P179)</f>
        <v>0</v>
      </c>
      <c r="Q165" s="168"/>
      <c r="R165" s="169">
        <f>SUM(R166:R179)</f>
        <v>0</v>
      </c>
      <c r="S165" s="168"/>
      <c r="T165" s="170">
        <f>SUM(T166:T179)</f>
        <v>0</v>
      </c>
      <c r="AR165" s="171" t="s">
        <v>88</v>
      </c>
      <c r="AT165" s="172" t="s">
        <v>71</v>
      </c>
      <c r="AU165" s="172" t="s">
        <v>72</v>
      </c>
      <c r="AY165" s="171" t="s">
        <v>143</v>
      </c>
      <c r="BK165" s="173">
        <f>SUM(BK166:BK179)</f>
        <v>0</v>
      </c>
    </row>
    <row r="166" spans="1:65" s="2" customFormat="1" ht="16.5" customHeight="1">
      <c r="A166" s="37"/>
      <c r="B166" s="38"/>
      <c r="C166" s="174" t="s">
        <v>212</v>
      </c>
      <c r="D166" s="174" t="s">
        <v>144</v>
      </c>
      <c r="E166" s="175" t="s">
        <v>365</v>
      </c>
      <c r="F166" s="176" t="s">
        <v>366</v>
      </c>
      <c r="G166" s="177" t="s">
        <v>147</v>
      </c>
      <c r="H166" s="178">
        <v>18.45</v>
      </c>
      <c r="I166" s="179"/>
      <c r="J166" s="180">
        <f>ROUND(I166*H166,2)</f>
        <v>0</v>
      </c>
      <c r="K166" s="176" t="s">
        <v>148</v>
      </c>
      <c r="L166" s="42"/>
      <c r="M166" s="181" t="s">
        <v>19</v>
      </c>
      <c r="N166" s="182" t="s">
        <v>44</v>
      </c>
      <c r="O166" s="67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5" t="s">
        <v>188</v>
      </c>
      <c r="AT166" s="185" t="s">
        <v>144</v>
      </c>
      <c r="AU166" s="185" t="s">
        <v>80</v>
      </c>
      <c r="AY166" s="20" t="s">
        <v>143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20" t="s">
        <v>88</v>
      </c>
      <c r="BK166" s="186">
        <f>ROUND(I166*H166,2)</f>
        <v>0</v>
      </c>
      <c r="BL166" s="20" t="s">
        <v>188</v>
      </c>
      <c r="BM166" s="185" t="s">
        <v>280</v>
      </c>
    </row>
    <row r="167" spans="2:51" s="12" customFormat="1" ht="11.25">
      <c r="B167" s="192"/>
      <c r="C167" s="193"/>
      <c r="D167" s="187" t="s">
        <v>158</v>
      </c>
      <c r="E167" s="194" t="s">
        <v>19</v>
      </c>
      <c r="F167" s="195" t="s">
        <v>367</v>
      </c>
      <c r="G167" s="193"/>
      <c r="H167" s="196">
        <v>18.45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158</v>
      </c>
      <c r="AU167" s="202" t="s">
        <v>80</v>
      </c>
      <c r="AV167" s="12" t="s">
        <v>88</v>
      </c>
      <c r="AW167" s="12" t="s">
        <v>34</v>
      </c>
      <c r="AX167" s="12" t="s">
        <v>72</v>
      </c>
      <c r="AY167" s="202" t="s">
        <v>143</v>
      </c>
    </row>
    <row r="168" spans="2:51" s="13" customFormat="1" ht="11.25">
      <c r="B168" s="203"/>
      <c r="C168" s="204"/>
      <c r="D168" s="187" t="s">
        <v>158</v>
      </c>
      <c r="E168" s="205" t="s">
        <v>19</v>
      </c>
      <c r="F168" s="206" t="s">
        <v>161</v>
      </c>
      <c r="G168" s="204"/>
      <c r="H168" s="207">
        <v>18.45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158</v>
      </c>
      <c r="AU168" s="213" t="s">
        <v>80</v>
      </c>
      <c r="AV168" s="13" t="s">
        <v>149</v>
      </c>
      <c r="AW168" s="13" t="s">
        <v>34</v>
      </c>
      <c r="AX168" s="13" t="s">
        <v>80</v>
      </c>
      <c r="AY168" s="213" t="s">
        <v>143</v>
      </c>
    </row>
    <row r="169" spans="1:65" s="2" customFormat="1" ht="24.2" customHeight="1">
      <c r="A169" s="37"/>
      <c r="B169" s="38"/>
      <c r="C169" s="174" t="s">
        <v>281</v>
      </c>
      <c r="D169" s="174" t="s">
        <v>144</v>
      </c>
      <c r="E169" s="175" t="s">
        <v>236</v>
      </c>
      <c r="F169" s="176" t="s">
        <v>237</v>
      </c>
      <c r="G169" s="177" t="s">
        <v>147</v>
      </c>
      <c r="H169" s="178">
        <v>57.06</v>
      </c>
      <c r="I169" s="179"/>
      <c r="J169" s="180">
        <f>ROUND(I169*H169,2)</f>
        <v>0</v>
      </c>
      <c r="K169" s="176" t="s">
        <v>148</v>
      </c>
      <c r="L169" s="42"/>
      <c r="M169" s="181" t="s">
        <v>19</v>
      </c>
      <c r="N169" s="182" t="s">
        <v>44</v>
      </c>
      <c r="O169" s="67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5" t="s">
        <v>188</v>
      </c>
      <c r="AT169" s="185" t="s">
        <v>144</v>
      </c>
      <c r="AU169" s="185" t="s">
        <v>80</v>
      </c>
      <c r="AY169" s="20" t="s">
        <v>143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20" t="s">
        <v>88</v>
      </c>
      <c r="BK169" s="186">
        <f>ROUND(I169*H169,2)</f>
        <v>0</v>
      </c>
      <c r="BL169" s="20" t="s">
        <v>188</v>
      </c>
      <c r="BM169" s="185" t="s">
        <v>284</v>
      </c>
    </row>
    <row r="170" spans="1:65" s="2" customFormat="1" ht="21.75" customHeight="1">
      <c r="A170" s="37"/>
      <c r="B170" s="38"/>
      <c r="C170" s="174" t="s">
        <v>215</v>
      </c>
      <c r="D170" s="174" t="s">
        <v>144</v>
      </c>
      <c r="E170" s="175" t="s">
        <v>241</v>
      </c>
      <c r="F170" s="176" t="s">
        <v>242</v>
      </c>
      <c r="G170" s="177" t="s">
        <v>147</v>
      </c>
      <c r="H170" s="178">
        <v>57.06</v>
      </c>
      <c r="I170" s="179"/>
      <c r="J170" s="180">
        <f>ROUND(I170*H170,2)</f>
        <v>0</v>
      </c>
      <c r="K170" s="176" t="s">
        <v>148</v>
      </c>
      <c r="L170" s="42"/>
      <c r="M170" s="181" t="s">
        <v>19</v>
      </c>
      <c r="N170" s="182" t="s">
        <v>44</v>
      </c>
      <c r="O170" s="6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5" t="s">
        <v>188</v>
      </c>
      <c r="AT170" s="185" t="s">
        <v>144</v>
      </c>
      <c r="AU170" s="185" t="s">
        <v>80</v>
      </c>
      <c r="AY170" s="20" t="s">
        <v>143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88</v>
      </c>
      <c r="BK170" s="186">
        <f>ROUND(I170*H170,2)</f>
        <v>0</v>
      </c>
      <c r="BL170" s="20" t="s">
        <v>188</v>
      </c>
      <c r="BM170" s="185" t="s">
        <v>288</v>
      </c>
    </row>
    <row r="171" spans="1:65" s="2" customFormat="1" ht="24.2" customHeight="1">
      <c r="A171" s="37"/>
      <c r="B171" s="38"/>
      <c r="C171" s="174" t="s">
        <v>289</v>
      </c>
      <c r="D171" s="174" t="s">
        <v>144</v>
      </c>
      <c r="E171" s="175" t="s">
        <v>244</v>
      </c>
      <c r="F171" s="176" t="s">
        <v>245</v>
      </c>
      <c r="G171" s="177" t="s">
        <v>147</v>
      </c>
      <c r="H171" s="178">
        <v>44.76</v>
      </c>
      <c r="I171" s="179"/>
      <c r="J171" s="180">
        <f>ROUND(I171*H171,2)</f>
        <v>0</v>
      </c>
      <c r="K171" s="176" t="s">
        <v>148</v>
      </c>
      <c r="L171" s="42"/>
      <c r="M171" s="181" t="s">
        <v>19</v>
      </c>
      <c r="N171" s="182" t="s">
        <v>44</v>
      </c>
      <c r="O171" s="6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5" t="s">
        <v>188</v>
      </c>
      <c r="AT171" s="185" t="s">
        <v>144</v>
      </c>
      <c r="AU171" s="185" t="s">
        <v>80</v>
      </c>
      <c r="AY171" s="20" t="s">
        <v>143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0" t="s">
        <v>88</v>
      </c>
      <c r="BK171" s="186">
        <f>ROUND(I171*H171,2)</f>
        <v>0</v>
      </c>
      <c r="BL171" s="20" t="s">
        <v>188</v>
      </c>
      <c r="BM171" s="185" t="s">
        <v>292</v>
      </c>
    </row>
    <row r="172" spans="2:51" s="12" customFormat="1" ht="33.75">
      <c r="B172" s="192"/>
      <c r="C172" s="193"/>
      <c r="D172" s="187" t="s">
        <v>158</v>
      </c>
      <c r="E172" s="194" t="s">
        <v>19</v>
      </c>
      <c r="F172" s="195" t="s">
        <v>368</v>
      </c>
      <c r="G172" s="193"/>
      <c r="H172" s="196">
        <v>44.76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80</v>
      </c>
      <c r="AV172" s="12" t="s">
        <v>88</v>
      </c>
      <c r="AW172" s="12" t="s">
        <v>34</v>
      </c>
      <c r="AX172" s="12" t="s">
        <v>72</v>
      </c>
      <c r="AY172" s="202" t="s">
        <v>143</v>
      </c>
    </row>
    <row r="173" spans="2:51" s="13" customFormat="1" ht="11.25">
      <c r="B173" s="203"/>
      <c r="C173" s="204"/>
      <c r="D173" s="187" t="s">
        <v>158</v>
      </c>
      <c r="E173" s="205" t="s">
        <v>19</v>
      </c>
      <c r="F173" s="206" t="s">
        <v>161</v>
      </c>
      <c r="G173" s="204"/>
      <c r="H173" s="207">
        <v>44.76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158</v>
      </c>
      <c r="AU173" s="213" t="s">
        <v>80</v>
      </c>
      <c r="AV173" s="13" t="s">
        <v>149</v>
      </c>
      <c r="AW173" s="13" t="s">
        <v>34</v>
      </c>
      <c r="AX173" s="13" t="s">
        <v>80</v>
      </c>
      <c r="AY173" s="213" t="s">
        <v>143</v>
      </c>
    </row>
    <row r="174" spans="1:65" s="2" customFormat="1" ht="24.2" customHeight="1">
      <c r="A174" s="37"/>
      <c r="B174" s="38"/>
      <c r="C174" s="174" t="s">
        <v>222</v>
      </c>
      <c r="D174" s="174" t="s">
        <v>144</v>
      </c>
      <c r="E174" s="175" t="s">
        <v>369</v>
      </c>
      <c r="F174" s="176" t="s">
        <v>370</v>
      </c>
      <c r="G174" s="177" t="s">
        <v>147</v>
      </c>
      <c r="H174" s="178">
        <v>12.3</v>
      </c>
      <c r="I174" s="179"/>
      <c r="J174" s="180">
        <f>ROUND(I174*H174,2)</f>
        <v>0</v>
      </c>
      <c r="K174" s="176" t="s">
        <v>148</v>
      </c>
      <c r="L174" s="42"/>
      <c r="M174" s="181" t="s">
        <v>19</v>
      </c>
      <c r="N174" s="182" t="s">
        <v>44</v>
      </c>
      <c r="O174" s="6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5" t="s">
        <v>188</v>
      </c>
      <c r="AT174" s="185" t="s">
        <v>144</v>
      </c>
      <c r="AU174" s="185" t="s">
        <v>80</v>
      </c>
      <c r="AY174" s="20" t="s">
        <v>143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20" t="s">
        <v>88</v>
      </c>
      <c r="BK174" s="186">
        <f>ROUND(I174*H174,2)</f>
        <v>0</v>
      </c>
      <c r="BL174" s="20" t="s">
        <v>188</v>
      </c>
      <c r="BM174" s="185" t="s">
        <v>298</v>
      </c>
    </row>
    <row r="175" spans="1:47" s="2" customFormat="1" ht="19.5">
      <c r="A175" s="37"/>
      <c r="B175" s="38"/>
      <c r="C175" s="39"/>
      <c r="D175" s="187" t="s">
        <v>150</v>
      </c>
      <c r="E175" s="39"/>
      <c r="F175" s="188" t="s">
        <v>371</v>
      </c>
      <c r="G175" s="39"/>
      <c r="H175" s="39"/>
      <c r="I175" s="189"/>
      <c r="J175" s="39"/>
      <c r="K175" s="39"/>
      <c r="L175" s="42"/>
      <c r="M175" s="190"/>
      <c r="N175" s="191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150</v>
      </c>
      <c r="AU175" s="20" t="s">
        <v>80</v>
      </c>
    </row>
    <row r="176" spans="2:51" s="12" customFormat="1" ht="11.25">
      <c r="B176" s="192"/>
      <c r="C176" s="193"/>
      <c r="D176" s="187" t="s">
        <v>158</v>
      </c>
      <c r="E176" s="194" t="s">
        <v>19</v>
      </c>
      <c r="F176" s="195" t="s">
        <v>372</v>
      </c>
      <c r="G176" s="193"/>
      <c r="H176" s="196">
        <v>12.3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80</v>
      </c>
      <c r="AV176" s="12" t="s">
        <v>88</v>
      </c>
      <c r="AW176" s="12" t="s">
        <v>34</v>
      </c>
      <c r="AX176" s="12" t="s">
        <v>72</v>
      </c>
      <c r="AY176" s="202" t="s">
        <v>143</v>
      </c>
    </row>
    <row r="177" spans="2:51" s="13" customFormat="1" ht="11.25">
      <c r="B177" s="203"/>
      <c r="C177" s="204"/>
      <c r="D177" s="187" t="s">
        <v>158</v>
      </c>
      <c r="E177" s="205" t="s">
        <v>19</v>
      </c>
      <c r="F177" s="206" t="s">
        <v>161</v>
      </c>
      <c r="G177" s="204"/>
      <c r="H177" s="207">
        <v>12.3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158</v>
      </c>
      <c r="AU177" s="213" t="s">
        <v>80</v>
      </c>
      <c r="AV177" s="13" t="s">
        <v>149</v>
      </c>
      <c r="AW177" s="13" t="s">
        <v>34</v>
      </c>
      <c r="AX177" s="13" t="s">
        <v>80</v>
      </c>
      <c r="AY177" s="213" t="s">
        <v>143</v>
      </c>
    </row>
    <row r="178" spans="1:65" s="2" customFormat="1" ht="33" customHeight="1">
      <c r="A178" s="37"/>
      <c r="B178" s="38"/>
      <c r="C178" s="174" t="s">
        <v>299</v>
      </c>
      <c r="D178" s="174" t="s">
        <v>144</v>
      </c>
      <c r="E178" s="175" t="s">
        <v>373</v>
      </c>
      <c r="F178" s="176" t="s">
        <v>374</v>
      </c>
      <c r="G178" s="177" t="s">
        <v>251</v>
      </c>
      <c r="H178" s="178">
        <v>30</v>
      </c>
      <c r="I178" s="179"/>
      <c r="J178" s="180">
        <f>ROUND(I178*H178,2)</f>
        <v>0</v>
      </c>
      <c r="K178" s="176" t="s">
        <v>148</v>
      </c>
      <c r="L178" s="42"/>
      <c r="M178" s="181" t="s">
        <v>19</v>
      </c>
      <c r="N178" s="182" t="s">
        <v>44</v>
      </c>
      <c r="O178" s="67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5" t="s">
        <v>188</v>
      </c>
      <c r="AT178" s="185" t="s">
        <v>144</v>
      </c>
      <c r="AU178" s="185" t="s">
        <v>80</v>
      </c>
      <c r="AY178" s="20" t="s">
        <v>143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20" t="s">
        <v>88</v>
      </c>
      <c r="BK178" s="186">
        <f>ROUND(I178*H178,2)</f>
        <v>0</v>
      </c>
      <c r="BL178" s="20" t="s">
        <v>188</v>
      </c>
      <c r="BM178" s="185" t="s">
        <v>302</v>
      </c>
    </row>
    <row r="179" spans="1:65" s="2" customFormat="1" ht="21.75" customHeight="1">
      <c r="A179" s="37"/>
      <c r="B179" s="38"/>
      <c r="C179" s="174" t="s">
        <v>226</v>
      </c>
      <c r="D179" s="174" t="s">
        <v>144</v>
      </c>
      <c r="E179" s="175" t="s">
        <v>375</v>
      </c>
      <c r="F179" s="176" t="s">
        <v>376</v>
      </c>
      <c r="G179" s="177" t="s">
        <v>297</v>
      </c>
      <c r="H179" s="214"/>
      <c r="I179" s="179"/>
      <c r="J179" s="180">
        <f>ROUND(I179*H179,2)</f>
        <v>0</v>
      </c>
      <c r="K179" s="176" t="s">
        <v>148</v>
      </c>
      <c r="L179" s="42"/>
      <c r="M179" s="181" t="s">
        <v>19</v>
      </c>
      <c r="N179" s="182" t="s">
        <v>44</v>
      </c>
      <c r="O179" s="6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5" t="s">
        <v>188</v>
      </c>
      <c r="AT179" s="185" t="s">
        <v>144</v>
      </c>
      <c r="AU179" s="185" t="s">
        <v>80</v>
      </c>
      <c r="AY179" s="20" t="s">
        <v>143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88</v>
      </c>
      <c r="BK179" s="186">
        <f>ROUND(I179*H179,2)</f>
        <v>0</v>
      </c>
      <c r="BL179" s="20" t="s">
        <v>188</v>
      </c>
      <c r="BM179" s="185" t="s">
        <v>306</v>
      </c>
    </row>
    <row r="180" spans="2:63" s="11" customFormat="1" ht="25.9" customHeight="1">
      <c r="B180" s="160"/>
      <c r="C180" s="161"/>
      <c r="D180" s="162" t="s">
        <v>71</v>
      </c>
      <c r="E180" s="163" t="s">
        <v>247</v>
      </c>
      <c r="F180" s="163" t="s">
        <v>248</v>
      </c>
      <c r="G180" s="161"/>
      <c r="H180" s="161"/>
      <c r="I180" s="164"/>
      <c r="J180" s="165">
        <f>BK180</f>
        <v>0</v>
      </c>
      <c r="K180" s="161"/>
      <c r="L180" s="166"/>
      <c r="M180" s="167"/>
      <c r="N180" s="168"/>
      <c r="O180" s="168"/>
      <c r="P180" s="169">
        <f>P181</f>
        <v>0</v>
      </c>
      <c r="Q180" s="168"/>
      <c r="R180" s="169">
        <f>R181</f>
        <v>0</v>
      </c>
      <c r="S180" s="168"/>
      <c r="T180" s="170">
        <f>T181</f>
        <v>0</v>
      </c>
      <c r="AR180" s="171" t="s">
        <v>88</v>
      </c>
      <c r="AT180" s="172" t="s">
        <v>71</v>
      </c>
      <c r="AU180" s="172" t="s">
        <v>72</v>
      </c>
      <c r="AY180" s="171" t="s">
        <v>143</v>
      </c>
      <c r="BK180" s="173">
        <f>BK181</f>
        <v>0</v>
      </c>
    </row>
    <row r="181" spans="1:65" s="2" customFormat="1" ht="44.25" customHeight="1">
      <c r="A181" s="37"/>
      <c r="B181" s="38"/>
      <c r="C181" s="174" t="s">
        <v>309</v>
      </c>
      <c r="D181" s="174" t="s">
        <v>144</v>
      </c>
      <c r="E181" s="175" t="s">
        <v>249</v>
      </c>
      <c r="F181" s="176" t="s">
        <v>250</v>
      </c>
      <c r="G181" s="177" t="s">
        <v>251</v>
      </c>
      <c r="H181" s="178">
        <v>90</v>
      </c>
      <c r="I181" s="179"/>
      <c r="J181" s="180">
        <f>ROUND(I181*H181,2)</f>
        <v>0</v>
      </c>
      <c r="K181" s="176" t="s">
        <v>148</v>
      </c>
      <c r="L181" s="42"/>
      <c r="M181" s="181" t="s">
        <v>19</v>
      </c>
      <c r="N181" s="182" t="s">
        <v>44</v>
      </c>
      <c r="O181" s="6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5" t="s">
        <v>188</v>
      </c>
      <c r="AT181" s="185" t="s">
        <v>144</v>
      </c>
      <c r="AU181" s="185" t="s">
        <v>80</v>
      </c>
      <c r="AY181" s="20" t="s">
        <v>143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0" t="s">
        <v>88</v>
      </c>
      <c r="BK181" s="186">
        <f>ROUND(I181*H181,2)</f>
        <v>0</v>
      </c>
      <c r="BL181" s="20" t="s">
        <v>188</v>
      </c>
      <c r="BM181" s="185" t="s">
        <v>312</v>
      </c>
    </row>
    <row r="182" spans="2:63" s="11" customFormat="1" ht="25.9" customHeight="1">
      <c r="B182" s="160"/>
      <c r="C182" s="161"/>
      <c r="D182" s="162" t="s">
        <v>71</v>
      </c>
      <c r="E182" s="163" t="s">
        <v>377</v>
      </c>
      <c r="F182" s="163" t="s">
        <v>378</v>
      </c>
      <c r="G182" s="161"/>
      <c r="H182" s="161"/>
      <c r="I182" s="164"/>
      <c r="J182" s="165">
        <f>BK182</f>
        <v>0</v>
      </c>
      <c r="K182" s="161"/>
      <c r="L182" s="166"/>
      <c r="M182" s="167"/>
      <c r="N182" s="168"/>
      <c r="O182" s="168"/>
      <c r="P182" s="169">
        <f>SUM(P183:P184)</f>
        <v>0</v>
      </c>
      <c r="Q182" s="168"/>
      <c r="R182" s="169">
        <f>SUM(R183:R184)</f>
        <v>0</v>
      </c>
      <c r="S182" s="168"/>
      <c r="T182" s="170">
        <f>SUM(T183:T184)</f>
        <v>0</v>
      </c>
      <c r="AR182" s="171" t="s">
        <v>88</v>
      </c>
      <c r="AT182" s="172" t="s">
        <v>71</v>
      </c>
      <c r="AU182" s="172" t="s">
        <v>72</v>
      </c>
      <c r="AY182" s="171" t="s">
        <v>143</v>
      </c>
      <c r="BK182" s="173">
        <f>SUM(BK183:BK184)</f>
        <v>0</v>
      </c>
    </row>
    <row r="183" spans="1:65" s="2" customFormat="1" ht="16.5" customHeight="1">
      <c r="A183" s="37"/>
      <c r="B183" s="38"/>
      <c r="C183" s="174" t="s">
        <v>232</v>
      </c>
      <c r="D183" s="174" t="s">
        <v>144</v>
      </c>
      <c r="E183" s="175" t="s">
        <v>379</v>
      </c>
      <c r="F183" s="176" t="s">
        <v>380</v>
      </c>
      <c r="G183" s="177" t="s">
        <v>257</v>
      </c>
      <c r="H183" s="178">
        <v>62.2</v>
      </c>
      <c r="I183" s="179"/>
      <c r="J183" s="180">
        <f>ROUND(I183*H183,2)</f>
        <v>0</v>
      </c>
      <c r="K183" s="176" t="s">
        <v>148</v>
      </c>
      <c r="L183" s="42"/>
      <c r="M183" s="181" t="s">
        <v>19</v>
      </c>
      <c r="N183" s="182" t="s">
        <v>44</v>
      </c>
      <c r="O183" s="67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5" t="s">
        <v>188</v>
      </c>
      <c r="AT183" s="185" t="s">
        <v>144</v>
      </c>
      <c r="AU183" s="185" t="s">
        <v>80</v>
      </c>
      <c r="AY183" s="20" t="s">
        <v>143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20" t="s">
        <v>88</v>
      </c>
      <c r="BK183" s="186">
        <f>ROUND(I183*H183,2)</f>
        <v>0</v>
      </c>
      <c r="BL183" s="20" t="s">
        <v>188</v>
      </c>
      <c r="BM183" s="185" t="s">
        <v>316</v>
      </c>
    </row>
    <row r="184" spans="1:65" s="2" customFormat="1" ht="33" customHeight="1">
      <c r="A184" s="37"/>
      <c r="B184" s="38"/>
      <c r="C184" s="174" t="s">
        <v>317</v>
      </c>
      <c r="D184" s="174" t="s">
        <v>144</v>
      </c>
      <c r="E184" s="175" t="s">
        <v>381</v>
      </c>
      <c r="F184" s="176" t="s">
        <v>382</v>
      </c>
      <c r="G184" s="177" t="s">
        <v>257</v>
      </c>
      <c r="H184" s="178">
        <v>62.2</v>
      </c>
      <c r="I184" s="179"/>
      <c r="J184" s="180">
        <f>ROUND(I184*H184,2)</f>
        <v>0</v>
      </c>
      <c r="K184" s="176" t="s">
        <v>148</v>
      </c>
      <c r="L184" s="42"/>
      <c r="M184" s="181" t="s">
        <v>19</v>
      </c>
      <c r="N184" s="182" t="s">
        <v>44</v>
      </c>
      <c r="O184" s="6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5" t="s">
        <v>188</v>
      </c>
      <c r="AT184" s="185" t="s">
        <v>144</v>
      </c>
      <c r="AU184" s="185" t="s">
        <v>80</v>
      </c>
      <c r="AY184" s="20" t="s">
        <v>143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88</v>
      </c>
      <c r="BK184" s="186">
        <f>ROUND(I184*H184,2)</f>
        <v>0</v>
      </c>
      <c r="BL184" s="20" t="s">
        <v>188</v>
      </c>
      <c r="BM184" s="185" t="s">
        <v>320</v>
      </c>
    </row>
    <row r="185" spans="2:63" s="11" customFormat="1" ht="25.9" customHeight="1">
      <c r="B185" s="160"/>
      <c r="C185" s="161"/>
      <c r="D185" s="162" t="s">
        <v>71</v>
      </c>
      <c r="E185" s="163" t="s">
        <v>253</v>
      </c>
      <c r="F185" s="163" t="s">
        <v>254</v>
      </c>
      <c r="G185" s="161"/>
      <c r="H185" s="161"/>
      <c r="I185" s="164"/>
      <c r="J185" s="165">
        <f>BK185</f>
        <v>0</v>
      </c>
      <c r="K185" s="161"/>
      <c r="L185" s="166"/>
      <c r="M185" s="167"/>
      <c r="N185" s="168"/>
      <c r="O185" s="168"/>
      <c r="P185" s="169">
        <f>SUM(P186:P188)</f>
        <v>0</v>
      </c>
      <c r="Q185" s="168"/>
      <c r="R185" s="169">
        <f>SUM(R186:R188)</f>
        <v>0</v>
      </c>
      <c r="S185" s="168"/>
      <c r="T185" s="170">
        <f>SUM(T186:T188)</f>
        <v>0</v>
      </c>
      <c r="AR185" s="171" t="s">
        <v>88</v>
      </c>
      <c r="AT185" s="172" t="s">
        <v>71</v>
      </c>
      <c r="AU185" s="172" t="s">
        <v>72</v>
      </c>
      <c r="AY185" s="171" t="s">
        <v>143</v>
      </c>
      <c r="BK185" s="173">
        <f>SUM(BK186:BK188)</f>
        <v>0</v>
      </c>
    </row>
    <row r="186" spans="1:65" s="2" customFormat="1" ht="16.5" customHeight="1">
      <c r="A186" s="37"/>
      <c r="B186" s="38"/>
      <c r="C186" s="174" t="s">
        <v>238</v>
      </c>
      <c r="D186" s="174" t="s">
        <v>144</v>
      </c>
      <c r="E186" s="175" t="s">
        <v>255</v>
      </c>
      <c r="F186" s="176" t="s">
        <v>256</v>
      </c>
      <c r="G186" s="177" t="s">
        <v>257</v>
      </c>
      <c r="H186" s="178">
        <v>35.9</v>
      </c>
      <c r="I186" s="179"/>
      <c r="J186" s="180">
        <f>ROUND(I186*H186,2)</f>
        <v>0</v>
      </c>
      <c r="K186" s="176" t="s">
        <v>148</v>
      </c>
      <c r="L186" s="42"/>
      <c r="M186" s="181" t="s">
        <v>19</v>
      </c>
      <c r="N186" s="182" t="s">
        <v>44</v>
      </c>
      <c r="O186" s="67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5" t="s">
        <v>188</v>
      </c>
      <c r="AT186" s="185" t="s">
        <v>144</v>
      </c>
      <c r="AU186" s="185" t="s">
        <v>80</v>
      </c>
      <c r="AY186" s="20" t="s">
        <v>143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0" t="s">
        <v>88</v>
      </c>
      <c r="BK186" s="186">
        <f>ROUND(I186*H186,2)</f>
        <v>0</v>
      </c>
      <c r="BL186" s="20" t="s">
        <v>188</v>
      </c>
      <c r="BM186" s="185" t="s">
        <v>324</v>
      </c>
    </row>
    <row r="187" spans="2:51" s="12" customFormat="1" ht="11.25">
      <c r="B187" s="192"/>
      <c r="C187" s="193"/>
      <c r="D187" s="187" t="s">
        <v>158</v>
      </c>
      <c r="E187" s="194" t="s">
        <v>19</v>
      </c>
      <c r="F187" s="195" t="s">
        <v>383</v>
      </c>
      <c r="G187" s="193"/>
      <c r="H187" s="196">
        <v>35.9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158</v>
      </c>
      <c r="AU187" s="202" t="s">
        <v>80</v>
      </c>
      <c r="AV187" s="12" t="s">
        <v>88</v>
      </c>
      <c r="AW187" s="12" t="s">
        <v>34</v>
      </c>
      <c r="AX187" s="12" t="s">
        <v>72</v>
      </c>
      <c r="AY187" s="202" t="s">
        <v>143</v>
      </c>
    </row>
    <row r="188" spans="2:51" s="13" customFormat="1" ht="11.25">
      <c r="B188" s="203"/>
      <c r="C188" s="204"/>
      <c r="D188" s="187" t="s">
        <v>158</v>
      </c>
      <c r="E188" s="205" t="s">
        <v>19</v>
      </c>
      <c r="F188" s="206" t="s">
        <v>161</v>
      </c>
      <c r="G188" s="204"/>
      <c r="H188" s="207">
        <v>35.9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158</v>
      </c>
      <c r="AU188" s="213" t="s">
        <v>80</v>
      </c>
      <c r="AV188" s="13" t="s">
        <v>149</v>
      </c>
      <c r="AW188" s="13" t="s">
        <v>34</v>
      </c>
      <c r="AX188" s="13" t="s">
        <v>80</v>
      </c>
      <c r="AY188" s="213" t="s">
        <v>143</v>
      </c>
    </row>
    <row r="189" spans="2:63" s="11" customFormat="1" ht="25.9" customHeight="1">
      <c r="B189" s="160"/>
      <c r="C189" s="161"/>
      <c r="D189" s="162" t="s">
        <v>71</v>
      </c>
      <c r="E189" s="163" t="s">
        <v>384</v>
      </c>
      <c r="F189" s="163" t="s">
        <v>385</v>
      </c>
      <c r="G189" s="161"/>
      <c r="H189" s="161"/>
      <c r="I189" s="164"/>
      <c r="J189" s="165">
        <f>BK189</f>
        <v>0</v>
      </c>
      <c r="K189" s="161"/>
      <c r="L189" s="166"/>
      <c r="M189" s="167"/>
      <c r="N189" s="168"/>
      <c r="O189" s="168"/>
      <c r="P189" s="169">
        <f>SUM(P190:P193)</f>
        <v>0</v>
      </c>
      <c r="Q189" s="168"/>
      <c r="R189" s="169">
        <f>SUM(R190:R193)</f>
        <v>0</v>
      </c>
      <c r="S189" s="168"/>
      <c r="T189" s="170">
        <f>SUM(T190:T193)</f>
        <v>0</v>
      </c>
      <c r="AR189" s="171" t="s">
        <v>88</v>
      </c>
      <c r="AT189" s="172" t="s">
        <v>71</v>
      </c>
      <c r="AU189" s="172" t="s">
        <v>72</v>
      </c>
      <c r="AY189" s="171" t="s">
        <v>143</v>
      </c>
      <c r="BK189" s="173">
        <f>SUM(BK190:BK193)</f>
        <v>0</v>
      </c>
    </row>
    <row r="190" spans="1:65" s="2" customFormat="1" ht="21.75" customHeight="1">
      <c r="A190" s="37"/>
      <c r="B190" s="38"/>
      <c r="C190" s="174" t="s">
        <v>326</v>
      </c>
      <c r="D190" s="174" t="s">
        <v>144</v>
      </c>
      <c r="E190" s="175" t="s">
        <v>386</v>
      </c>
      <c r="F190" s="176" t="s">
        <v>387</v>
      </c>
      <c r="G190" s="177" t="s">
        <v>147</v>
      </c>
      <c r="H190" s="178">
        <v>23.1</v>
      </c>
      <c r="I190" s="179"/>
      <c r="J190" s="180">
        <f>ROUND(I190*H190,2)</f>
        <v>0</v>
      </c>
      <c r="K190" s="176" t="s">
        <v>148</v>
      </c>
      <c r="L190" s="42"/>
      <c r="M190" s="181" t="s">
        <v>19</v>
      </c>
      <c r="N190" s="182" t="s">
        <v>44</v>
      </c>
      <c r="O190" s="67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5" t="s">
        <v>188</v>
      </c>
      <c r="AT190" s="185" t="s">
        <v>144</v>
      </c>
      <c r="AU190" s="185" t="s">
        <v>80</v>
      </c>
      <c r="AY190" s="20" t="s">
        <v>143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0" t="s">
        <v>88</v>
      </c>
      <c r="BK190" s="186">
        <f>ROUND(I190*H190,2)</f>
        <v>0</v>
      </c>
      <c r="BL190" s="20" t="s">
        <v>188</v>
      </c>
      <c r="BM190" s="185" t="s">
        <v>330</v>
      </c>
    </row>
    <row r="191" spans="1:65" s="2" customFormat="1" ht="21.75" customHeight="1">
      <c r="A191" s="37"/>
      <c r="B191" s="38"/>
      <c r="C191" s="174" t="s">
        <v>243</v>
      </c>
      <c r="D191" s="174" t="s">
        <v>144</v>
      </c>
      <c r="E191" s="175" t="s">
        <v>388</v>
      </c>
      <c r="F191" s="176" t="s">
        <v>389</v>
      </c>
      <c r="G191" s="177" t="s">
        <v>147</v>
      </c>
      <c r="H191" s="178">
        <v>23.1</v>
      </c>
      <c r="I191" s="179"/>
      <c r="J191" s="180">
        <f>ROUND(I191*H191,2)</f>
        <v>0</v>
      </c>
      <c r="K191" s="176" t="s">
        <v>148</v>
      </c>
      <c r="L191" s="42"/>
      <c r="M191" s="181" t="s">
        <v>19</v>
      </c>
      <c r="N191" s="182" t="s">
        <v>44</v>
      </c>
      <c r="O191" s="67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5" t="s">
        <v>188</v>
      </c>
      <c r="AT191" s="185" t="s">
        <v>144</v>
      </c>
      <c r="AU191" s="185" t="s">
        <v>80</v>
      </c>
      <c r="AY191" s="20" t="s">
        <v>143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0" t="s">
        <v>88</v>
      </c>
      <c r="BK191" s="186">
        <f>ROUND(I191*H191,2)</f>
        <v>0</v>
      </c>
      <c r="BL191" s="20" t="s">
        <v>188</v>
      </c>
      <c r="BM191" s="185" t="s">
        <v>390</v>
      </c>
    </row>
    <row r="192" spans="1:65" s="2" customFormat="1" ht="21.75" customHeight="1">
      <c r="A192" s="37"/>
      <c r="B192" s="38"/>
      <c r="C192" s="174" t="s">
        <v>391</v>
      </c>
      <c r="D192" s="174" t="s">
        <v>144</v>
      </c>
      <c r="E192" s="175" t="s">
        <v>392</v>
      </c>
      <c r="F192" s="176" t="s">
        <v>393</v>
      </c>
      <c r="G192" s="177" t="s">
        <v>147</v>
      </c>
      <c r="H192" s="178">
        <v>23.1</v>
      </c>
      <c r="I192" s="179"/>
      <c r="J192" s="180">
        <f>ROUND(I192*H192,2)</f>
        <v>0</v>
      </c>
      <c r="K192" s="176" t="s">
        <v>148</v>
      </c>
      <c r="L192" s="42"/>
      <c r="M192" s="181" t="s">
        <v>19</v>
      </c>
      <c r="N192" s="182" t="s">
        <v>44</v>
      </c>
      <c r="O192" s="67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5" t="s">
        <v>188</v>
      </c>
      <c r="AT192" s="185" t="s">
        <v>144</v>
      </c>
      <c r="AU192" s="185" t="s">
        <v>80</v>
      </c>
      <c r="AY192" s="20" t="s">
        <v>143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20" t="s">
        <v>88</v>
      </c>
      <c r="BK192" s="186">
        <f>ROUND(I192*H192,2)</f>
        <v>0</v>
      </c>
      <c r="BL192" s="20" t="s">
        <v>188</v>
      </c>
      <c r="BM192" s="185" t="s">
        <v>394</v>
      </c>
    </row>
    <row r="193" spans="1:65" s="2" customFormat="1" ht="24.2" customHeight="1">
      <c r="A193" s="37"/>
      <c r="B193" s="38"/>
      <c r="C193" s="174" t="s">
        <v>246</v>
      </c>
      <c r="D193" s="174" t="s">
        <v>144</v>
      </c>
      <c r="E193" s="175" t="s">
        <v>395</v>
      </c>
      <c r="F193" s="176" t="s">
        <v>396</v>
      </c>
      <c r="G193" s="177" t="s">
        <v>147</v>
      </c>
      <c r="H193" s="178">
        <v>23.1</v>
      </c>
      <c r="I193" s="179"/>
      <c r="J193" s="180">
        <f>ROUND(I193*H193,2)</f>
        <v>0</v>
      </c>
      <c r="K193" s="176" t="s">
        <v>148</v>
      </c>
      <c r="L193" s="42"/>
      <c r="M193" s="181" t="s">
        <v>19</v>
      </c>
      <c r="N193" s="182" t="s">
        <v>44</v>
      </c>
      <c r="O193" s="67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5" t="s">
        <v>188</v>
      </c>
      <c r="AT193" s="185" t="s">
        <v>144</v>
      </c>
      <c r="AU193" s="185" t="s">
        <v>80</v>
      </c>
      <c r="AY193" s="20" t="s">
        <v>143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0" t="s">
        <v>88</v>
      </c>
      <c r="BK193" s="186">
        <f>ROUND(I193*H193,2)</f>
        <v>0</v>
      </c>
      <c r="BL193" s="20" t="s">
        <v>188</v>
      </c>
      <c r="BM193" s="185" t="s">
        <v>397</v>
      </c>
    </row>
    <row r="194" spans="2:63" s="11" customFormat="1" ht="25.9" customHeight="1">
      <c r="B194" s="160"/>
      <c r="C194" s="161"/>
      <c r="D194" s="162" t="s">
        <v>71</v>
      </c>
      <c r="E194" s="163" t="s">
        <v>259</v>
      </c>
      <c r="F194" s="163" t="s">
        <v>260</v>
      </c>
      <c r="G194" s="161"/>
      <c r="H194" s="161"/>
      <c r="I194" s="164"/>
      <c r="J194" s="165">
        <f>BK194</f>
        <v>0</v>
      </c>
      <c r="K194" s="161"/>
      <c r="L194" s="166"/>
      <c r="M194" s="167"/>
      <c r="N194" s="168"/>
      <c r="O194" s="168"/>
      <c r="P194" s="169">
        <f>P195</f>
        <v>0</v>
      </c>
      <c r="Q194" s="168"/>
      <c r="R194" s="169">
        <f>R195</f>
        <v>0</v>
      </c>
      <c r="S194" s="168"/>
      <c r="T194" s="170">
        <f>T195</f>
        <v>0</v>
      </c>
      <c r="AR194" s="171" t="s">
        <v>80</v>
      </c>
      <c r="AT194" s="172" t="s">
        <v>71</v>
      </c>
      <c r="AU194" s="172" t="s">
        <v>72</v>
      </c>
      <c r="AY194" s="171" t="s">
        <v>143</v>
      </c>
      <c r="BK194" s="173">
        <f>BK195</f>
        <v>0</v>
      </c>
    </row>
    <row r="195" spans="1:65" s="2" customFormat="1" ht="33" customHeight="1">
      <c r="A195" s="37"/>
      <c r="B195" s="38"/>
      <c r="C195" s="174" t="s">
        <v>398</v>
      </c>
      <c r="D195" s="174" t="s">
        <v>144</v>
      </c>
      <c r="E195" s="175" t="s">
        <v>262</v>
      </c>
      <c r="F195" s="176" t="s">
        <v>263</v>
      </c>
      <c r="G195" s="177" t="s">
        <v>251</v>
      </c>
      <c r="H195" s="178">
        <v>40</v>
      </c>
      <c r="I195" s="179"/>
      <c r="J195" s="180">
        <f>ROUND(I195*H195,2)</f>
        <v>0</v>
      </c>
      <c r="K195" s="176" t="s">
        <v>148</v>
      </c>
      <c r="L195" s="42"/>
      <c r="M195" s="181" t="s">
        <v>19</v>
      </c>
      <c r="N195" s="182" t="s">
        <v>44</v>
      </c>
      <c r="O195" s="67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5" t="s">
        <v>149</v>
      </c>
      <c r="AT195" s="185" t="s">
        <v>144</v>
      </c>
      <c r="AU195" s="185" t="s">
        <v>80</v>
      </c>
      <c r="AY195" s="20" t="s">
        <v>143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0" t="s">
        <v>88</v>
      </c>
      <c r="BK195" s="186">
        <f>ROUND(I195*H195,2)</f>
        <v>0</v>
      </c>
      <c r="BL195" s="20" t="s">
        <v>149</v>
      </c>
      <c r="BM195" s="185" t="s">
        <v>399</v>
      </c>
    </row>
    <row r="196" spans="2:63" s="11" customFormat="1" ht="25.9" customHeight="1">
      <c r="B196" s="160"/>
      <c r="C196" s="161"/>
      <c r="D196" s="162" t="s">
        <v>71</v>
      </c>
      <c r="E196" s="163" t="s">
        <v>265</v>
      </c>
      <c r="F196" s="163" t="s">
        <v>266</v>
      </c>
      <c r="G196" s="161"/>
      <c r="H196" s="161"/>
      <c r="I196" s="164"/>
      <c r="J196" s="165">
        <f>BK196</f>
        <v>0</v>
      </c>
      <c r="K196" s="161"/>
      <c r="L196" s="166"/>
      <c r="M196" s="167"/>
      <c r="N196" s="168"/>
      <c r="O196" s="168"/>
      <c r="P196" s="169">
        <f>SUM(P197:P215)</f>
        <v>0</v>
      </c>
      <c r="Q196" s="168"/>
      <c r="R196" s="169">
        <f>SUM(R197:R215)</f>
        <v>0</v>
      </c>
      <c r="S196" s="168"/>
      <c r="T196" s="170">
        <f>SUM(T197:T215)</f>
        <v>0</v>
      </c>
      <c r="AR196" s="171" t="s">
        <v>80</v>
      </c>
      <c r="AT196" s="172" t="s">
        <v>71</v>
      </c>
      <c r="AU196" s="172" t="s">
        <v>72</v>
      </c>
      <c r="AY196" s="171" t="s">
        <v>143</v>
      </c>
      <c r="BK196" s="173">
        <f>SUM(BK197:BK215)</f>
        <v>0</v>
      </c>
    </row>
    <row r="197" spans="1:65" s="2" customFormat="1" ht="21.75" customHeight="1">
      <c r="A197" s="37"/>
      <c r="B197" s="38"/>
      <c r="C197" s="174" t="s">
        <v>252</v>
      </c>
      <c r="D197" s="174" t="s">
        <v>144</v>
      </c>
      <c r="E197" s="175" t="s">
        <v>267</v>
      </c>
      <c r="F197" s="176" t="s">
        <v>268</v>
      </c>
      <c r="G197" s="177" t="s">
        <v>269</v>
      </c>
      <c r="H197" s="178">
        <v>4.907</v>
      </c>
      <c r="I197" s="179"/>
      <c r="J197" s="180">
        <f>ROUND(I197*H197,2)</f>
        <v>0</v>
      </c>
      <c r="K197" s="176" t="s">
        <v>148</v>
      </c>
      <c r="L197" s="42"/>
      <c r="M197" s="181" t="s">
        <v>19</v>
      </c>
      <c r="N197" s="182" t="s">
        <v>44</v>
      </c>
      <c r="O197" s="67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5" t="s">
        <v>149</v>
      </c>
      <c r="AT197" s="185" t="s">
        <v>144</v>
      </c>
      <c r="AU197" s="185" t="s">
        <v>80</v>
      </c>
      <c r="AY197" s="20" t="s">
        <v>143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0" t="s">
        <v>88</v>
      </c>
      <c r="BK197" s="186">
        <f>ROUND(I197*H197,2)</f>
        <v>0</v>
      </c>
      <c r="BL197" s="20" t="s">
        <v>149</v>
      </c>
      <c r="BM197" s="185" t="s">
        <v>400</v>
      </c>
    </row>
    <row r="198" spans="2:51" s="12" customFormat="1" ht="11.25">
      <c r="B198" s="192"/>
      <c r="C198" s="193"/>
      <c r="D198" s="187" t="s">
        <v>158</v>
      </c>
      <c r="E198" s="194" t="s">
        <v>19</v>
      </c>
      <c r="F198" s="195" t="s">
        <v>401</v>
      </c>
      <c r="G198" s="193"/>
      <c r="H198" s="196">
        <v>4.907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80</v>
      </c>
      <c r="AV198" s="12" t="s">
        <v>88</v>
      </c>
      <c r="AW198" s="12" t="s">
        <v>34</v>
      </c>
      <c r="AX198" s="12" t="s">
        <v>72</v>
      </c>
      <c r="AY198" s="202" t="s">
        <v>143</v>
      </c>
    </row>
    <row r="199" spans="2:51" s="13" customFormat="1" ht="11.25">
      <c r="B199" s="203"/>
      <c r="C199" s="204"/>
      <c r="D199" s="187" t="s">
        <v>158</v>
      </c>
      <c r="E199" s="205" t="s">
        <v>19</v>
      </c>
      <c r="F199" s="206" t="s">
        <v>161</v>
      </c>
      <c r="G199" s="204"/>
      <c r="H199" s="207">
        <v>4.907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158</v>
      </c>
      <c r="AU199" s="213" t="s">
        <v>80</v>
      </c>
      <c r="AV199" s="13" t="s">
        <v>149</v>
      </c>
      <c r="AW199" s="13" t="s">
        <v>34</v>
      </c>
      <c r="AX199" s="13" t="s">
        <v>80</v>
      </c>
      <c r="AY199" s="213" t="s">
        <v>143</v>
      </c>
    </row>
    <row r="200" spans="1:65" s="2" customFormat="1" ht="16.5" customHeight="1">
      <c r="A200" s="37"/>
      <c r="B200" s="38"/>
      <c r="C200" s="174" t="s">
        <v>402</v>
      </c>
      <c r="D200" s="174" t="s">
        <v>144</v>
      </c>
      <c r="E200" s="175" t="s">
        <v>273</v>
      </c>
      <c r="F200" s="176" t="s">
        <v>274</v>
      </c>
      <c r="G200" s="177" t="s">
        <v>269</v>
      </c>
      <c r="H200" s="178">
        <v>73.607</v>
      </c>
      <c r="I200" s="179"/>
      <c r="J200" s="180">
        <f>ROUND(I200*H200,2)</f>
        <v>0</v>
      </c>
      <c r="K200" s="176" t="s">
        <v>148</v>
      </c>
      <c r="L200" s="42"/>
      <c r="M200" s="181" t="s">
        <v>19</v>
      </c>
      <c r="N200" s="182" t="s">
        <v>44</v>
      </c>
      <c r="O200" s="67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5" t="s">
        <v>149</v>
      </c>
      <c r="AT200" s="185" t="s">
        <v>144</v>
      </c>
      <c r="AU200" s="185" t="s">
        <v>80</v>
      </c>
      <c r="AY200" s="20" t="s">
        <v>143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0" t="s">
        <v>88</v>
      </c>
      <c r="BK200" s="186">
        <f>ROUND(I200*H200,2)</f>
        <v>0</v>
      </c>
      <c r="BL200" s="20" t="s">
        <v>149</v>
      </c>
      <c r="BM200" s="185" t="s">
        <v>403</v>
      </c>
    </row>
    <row r="201" spans="1:47" s="2" customFormat="1" ht="19.5">
      <c r="A201" s="37"/>
      <c r="B201" s="38"/>
      <c r="C201" s="39"/>
      <c r="D201" s="187" t="s">
        <v>150</v>
      </c>
      <c r="E201" s="39"/>
      <c r="F201" s="188" t="s">
        <v>276</v>
      </c>
      <c r="G201" s="39"/>
      <c r="H201" s="39"/>
      <c r="I201" s="189"/>
      <c r="J201" s="39"/>
      <c r="K201" s="39"/>
      <c r="L201" s="42"/>
      <c r="M201" s="190"/>
      <c r="N201" s="191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150</v>
      </c>
      <c r="AU201" s="20" t="s">
        <v>80</v>
      </c>
    </row>
    <row r="202" spans="2:51" s="12" customFormat="1" ht="11.25">
      <c r="B202" s="192"/>
      <c r="C202" s="193"/>
      <c r="D202" s="187" t="s">
        <v>158</v>
      </c>
      <c r="E202" s="194" t="s">
        <v>19</v>
      </c>
      <c r="F202" s="195" t="s">
        <v>404</v>
      </c>
      <c r="G202" s="193"/>
      <c r="H202" s="196">
        <v>73.607</v>
      </c>
      <c r="I202" s="197"/>
      <c r="J202" s="193"/>
      <c r="K202" s="193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158</v>
      </c>
      <c r="AU202" s="202" t="s">
        <v>80</v>
      </c>
      <c r="AV202" s="12" t="s">
        <v>88</v>
      </c>
      <c r="AW202" s="12" t="s">
        <v>34</v>
      </c>
      <c r="AX202" s="12" t="s">
        <v>72</v>
      </c>
      <c r="AY202" s="202" t="s">
        <v>143</v>
      </c>
    </row>
    <row r="203" spans="2:51" s="13" customFormat="1" ht="11.25">
      <c r="B203" s="203"/>
      <c r="C203" s="204"/>
      <c r="D203" s="187" t="s">
        <v>158</v>
      </c>
      <c r="E203" s="205" t="s">
        <v>19</v>
      </c>
      <c r="F203" s="206" t="s">
        <v>161</v>
      </c>
      <c r="G203" s="204"/>
      <c r="H203" s="207">
        <v>73.607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158</v>
      </c>
      <c r="AU203" s="213" t="s">
        <v>80</v>
      </c>
      <c r="AV203" s="13" t="s">
        <v>149</v>
      </c>
      <c r="AW203" s="13" t="s">
        <v>34</v>
      </c>
      <c r="AX203" s="13" t="s">
        <v>80</v>
      </c>
      <c r="AY203" s="213" t="s">
        <v>143</v>
      </c>
    </row>
    <row r="204" spans="1:65" s="2" customFormat="1" ht="16.5" customHeight="1">
      <c r="A204" s="37"/>
      <c r="B204" s="38"/>
      <c r="C204" s="174" t="s">
        <v>258</v>
      </c>
      <c r="D204" s="174" t="s">
        <v>144</v>
      </c>
      <c r="E204" s="175" t="s">
        <v>278</v>
      </c>
      <c r="F204" s="176" t="s">
        <v>279</v>
      </c>
      <c r="G204" s="177" t="s">
        <v>269</v>
      </c>
      <c r="H204" s="178">
        <v>4.907</v>
      </c>
      <c r="I204" s="179"/>
      <c r="J204" s="180">
        <f>ROUND(I204*H204,2)</f>
        <v>0</v>
      </c>
      <c r="K204" s="176" t="s">
        <v>148</v>
      </c>
      <c r="L204" s="42"/>
      <c r="M204" s="181" t="s">
        <v>19</v>
      </c>
      <c r="N204" s="182" t="s">
        <v>44</v>
      </c>
      <c r="O204" s="67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5" t="s">
        <v>149</v>
      </c>
      <c r="AT204" s="185" t="s">
        <v>144</v>
      </c>
      <c r="AU204" s="185" t="s">
        <v>80</v>
      </c>
      <c r="AY204" s="20" t="s">
        <v>143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0" t="s">
        <v>88</v>
      </c>
      <c r="BK204" s="186">
        <f>ROUND(I204*H204,2)</f>
        <v>0</v>
      </c>
      <c r="BL204" s="20" t="s">
        <v>149</v>
      </c>
      <c r="BM204" s="185" t="s">
        <v>405</v>
      </c>
    </row>
    <row r="205" spans="2:51" s="12" customFormat="1" ht="11.25">
      <c r="B205" s="192"/>
      <c r="C205" s="193"/>
      <c r="D205" s="187" t="s">
        <v>158</v>
      </c>
      <c r="E205" s="194" t="s">
        <v>19</v>
      </c>
      <c r="F205" s="195" t="s">
        <v>401</v>
      </c>
      <c r="G205" s="193"/>
      <c r="H205" s="196">
        <v>4.907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158</v>
      </c>
      <c r="AU205" s="202" t="s">
        <v>80</v>
      </c>
      <c r="AV205" s="12" t="s">
        <v>88</v>
      </c>
      <c r="AW205" s="12" t="s">
        <v>34</v>
      </c>
      <c r="AX205" s="12" t="s">
        <v>72</v>
      </c>
      <c r="AY205" s="202" t="s">
        <v>143</v>
      </c>
    </row>
    <row r="206" spans="2:51" s="13" customFormat="1" ht="11.25">
      <c r="B206" s="203"/>
      <c r="C206" s="204"/>
      <c r="D206" s="187" t="s">
        <v>158</v>
      </c>
      <c r="E206" s="205" t="s">
        <v>19</v>
      </c>
      <c r="F206" s="206" t="s">
        <v>161</v>
      </c>
      <c r="G206" s="204"/>
      <c r="H206" s="207">
        <v>4.907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158</v>
      </c>
      <c r="AU206" s="213" t="s">
        <v>80</v>
      </c>
      <c r="AV206" s="13" t="s">
        <v>149</v>
      </c>
      <c r="AW206" s="13" t="s">
        <v>34</v>
      </c>
      <c r="AX206" s="13" t="s">
        <v>80</v>
      </c>
      <c r="AY206" s="213" t="s">
        <v>143</v>
      </c>
    </row>
    <row r="207" spans="1:65" s="2" customFormat="1" ht="16.5" customHeight="1">
      <c r="A207" s="37"/>
      <c r="B207" s="38"/>
      <c r="C207" s="174" t="s">
        <v>406</v>
      </c>
      <c r="D207" s="174" t="s">
        <v>144</v>
      </c>
      <c r="E207" s="175" t="s">
        <v>282</v>
      </c>
      <c r="F207" s="176" t="s">
        <v>283</v>
      </c>
      <c r="G207" s="177" t="s">
        <v>269</v>
      </c>
      <c r="H207" s="178">
        <v>58.886</v>
      </c>
      <c r="I207" s="179"/>
      <c r="J207" s="180">
        <f>ROUND(I207*H207,2)</f>
        <v>0</v>
      </c>
      <c r="K207" s="176" t="s">
        <v>148</v>
      </c>
      <c r="L207" s="42"/>
      <c r="M207" s="181" t="s">
        <v>19</v>
      </c>
      <c r="N207" s="182" t="s">
        <v>44</v>
      </c>
      <c r="O207" s="67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5" t="s">
        <v>149</v>
      </c>
      <c r="AT207" s="185" t="s">
        <v>144</v>
      </c>
      <c r="AU207" s="185" t="s">
        <v>80</v>
      </c>
      <c r="AY207" s="20" t="s">
        <v>143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0" t="s">
        <v>88</v>
      </c>
      <c r="BK207" s="186">
        <f>ROUND(I207*H207,2)</f>
        <v>0</v>
      </c>
      <c r="BL207" s="20" t="s">
        <v>149</v>
      </c>
      <c r="BM207" s="185" t="s">
        <v>407</v>
      </c>
    </row>
    <row r="208" spans="2:51" s="12" customFormat="1" ht="11.25">
      <c r="B208" s="192"/>
      <c r="C208" s="193"/>
      <c r="D208" s="187" t="s">
        <v>158</v>
      </c>
      <c r="E208" s="194" t="s">
        <v>19</v>
      </c>
      <c r="F208" s="195" t="s">
        <v>408</v>
      </c>
      <c r="G208" s="193"/>
      <c r="H208" s="196">
        <v>58.886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158</v>
      </c>
      <c r="AU208" s="202" t="s">
        <v>80</v>
      </c>
      <c r="AV208" s="12" t="s">
        <v>88</v>
      </c>
      <c r="AW208" s="12" t="s">
        <v>34</v>
      </c>
      <c r="AX208" s="12" t="s">
        <v>72</v>
      </c>
      <c r="AY208" s="202" t="s">
        <v>143</v>
      </c>
    </row>
    <row r="209" spans="2:51" s="13" customFormat="1" ht="11.25">
      <c r="B209" s="203"/>
      <c r="C209" s="204"/>
      <c r="D209" s="187" t="s">
        <v>158</v>
      </c>
      <c r="E209" s="205" t="s">
        <v>19</v>
      </c>
      <c r="F209" s="206" t="s">
        <v>161</v>
      </c>
      <c r="G209" s="204"/>
      <c r="H209" s="207">
        <v>58.886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158</v>
      </c>
      <c r="AU209" s="213" t="s">
        <v>80</v>
      </c>
      <c r="AV209" s="13" t="s">
        <v>149</v>
      </c>
      <c r="AW209" s="13" t="s">
        <v>34</v>
      </c>
      <c r="AX209" s="13" t="s">
        <v>80</v>
      </c>
      <c r="AY209" s="213" t="s">
        <v>143</v>
      </c>
    </row>
    <row r="210" spans="1:65" s="2" customFormat="1" ht="21.75" customHeight="1">
      <c r="A210" s="37"/>
      <c r="B210" s="38"/>
      <c r="C210" s="174" t="s">
        <v>264</v>
      </c>
      <c r="D210" s="174" t="s">
        <v>144</v>
      </c>
      <c r="E210" s="175" t="s">
        <v>286</v>
      </c>
      <c r="F210" s="176" t="s">
        <v>287</v>
      </c>
      <c r="G210" s="177" t="s">
        <v>269</v>
      </c>
      <c r="H210" s="178">
        <v>4.907</v>
      </c>
      <c r="I210" s="179"/>
      <c r="J210" s="180">
        <f>ROUND(I210*H210,2)</f>
        <v>0</v>
      </c>
      <c r="K210" s="176" t="s">
        <v>148</v>
      </c>
      <c r="L210" s="42"/>
      <c r="M210" s="181" t="s">
        <v>19</v>
      </c>
      <c r="N210" s="182" t="s">
        <v>44</v>
      </c>
      <c r="O210" s="67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5" t="s">
        <v>149</v>
      </c>
      <c r="AT210" s="185" t="s">
        <v>144</v>
      </c>
      <c r="AU210" s="185" t="s">
        <v>80</v>
      </c>
      <c r="AY210" s="20" t="s">
        <v>143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20" t="s">
        <v>88</v>
      </c>
      <c r="BK210" s="186">
        <f>ROUND(I210*H210,2)</f>
        <v>0</v>
      </c>
      <c r="BL210" s="20" t="s">
        <v>149</v>
      </c>
      <c r="BM210" s="185" t="s">
        <v>409</v>
      </c>
    </row>
    <row r="211" spans="2:51" s="12" customFormat="1" ht="11.25">
      <c r="B211" s="192"/>
      <c r="C211" s="193"/>
      <c r="D211" s="187" t="s">
        <v>158</v>
      </c>
      <c r="E211" s="194" t="s">
        <v>19</v>
      </c>
      <c r="F211" s="195" t="s">
        <v>401</v>
      </c>
      <c r="G211" s="193"/>
      <c r="H211" s="196">
        <v>4.907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158</v>
      </c>
      <c r="AU211" s="202" t="s">
        <v>80</v>
      </c>
      <c r="AV211" s="12" t="s">
        <v>88</v>
      </c>
      <c r="AW211" s="12" t="s">
        <v>34</v>
      </c>
      <c r="AX211" s="12" t="s">
        <v>72</v>
      </c>
      <c r="AY211" s="202" t="s">
        <v>143</v>
      </c>
    </row>
    <row r="212" spans="2:51" s="13" customFormat="1" ht="11.25">
      <c r="B212" s="203"/>
      <c r="C212" s="204"/>
      <c r="D212" s="187" t="s">
        <v>158</v>
      </c>
      <c r="E212" s="205" t="s">
        <v>19</v>
      </c>
      <c r="F212" s="206" t="s">
        <v>161</v>
      </c>
      <c r="G212" s="204"/>
      <c r="H212" s="207">
        <v>4.907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158</v>
      </c>
      <c r="AU212" s="213" t="s">
        <v>80</v>
      </c>
      <c r="AV212" s="13" t="s">
        <v>149</v>
      </c>
      <c r="AW212" s="13" t="s">
        <v>34</v>
      </c>
      <c r="AX212" s="13" t="s">
        <v>80</v>
      </c>
      <c r="AY212" s="213" t="s">
        <v>143</v>
      </c>
    </row>
    <row r="213" spans="1:65" s="2" customFormat="1" ht="21.75" customHeight="1">
      <c r="A213" s="37"/>
      <c r="B213" s="38"/>
      <c r="C213" s="174" t="s">
        <v>410</v>
      </c>
      <c r="D213" s="174" t="s">
        <v>144</v>
      </c>
      <c r="E213" s="175" t="s">
        <v>290</v>
      </c>
      <c r="F213" s="176" t="s">
        <v>291</v>
      </c>
      <c r="G213" s="177" t="s">
        <v>269</v>
      </c>
      <c r="H213" s="178">
        <v>4.907</v>
      </c>
      <c r="I213" s="179"/>
      <c r="J213" s="180">
        <f>ROUND(I213*H213,2)</f>
        <v>0</v>
      </c>
      <c r="K213" s="176" t="s">
        <v>148</v>
      </c>
      <c r="L213" s="42"/>
      <c r="M213" s="181" t="s">
        <v>19</v>
      </c>
      <c r="N213" s="182" t="s">
        <v>44</v>
      </c>
      <c r="O213" s="67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5" t="s">
        <v>149</v>
      </c>
      <c r="AT213" s="185" t="s">
        <v>144</v>
      </c>
      <c r="AU213" s="185" t="s">
        <v>80</v>
      </c>
      <c r="AY213" s="20" t="s">
        <v>143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0" t="s">
        <v>88</v>
      </c>
      <c r="BK213" s="186">
        <f>ROUND(I213*H213,2)</f>
        <v>0</v>
      </c>
      <c r="BL213" s="20" t="s">
        <v>149</v>
      </c>
      <c r="BM213" s="185" t="s">
        <v>196</v>
      </c>
    </row>
    <row r="214" spans="2:51" s="12" customFormat="1" ht="11.25">
      <c r="B214" s="192"/>
      <c r="C214" s="193"/>
      <c r="D214" s="187" t="s">
        <v>158</v>
      </c>
      <c r="E214" s="194" t="s">
        <v>19</v>
      </c>
      <c r="F214" s="195" t="s">
        <v>401</v>
      </c>
      <c r="G214" s="193"/>
      <c r="H214" s="196">
        <v>4.907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158</v>
      </c>
      <c r="AU214" s="202" t="s">
        <v>80</v>
      </c>
      <c r="AV214" s="12" t="s">
        <v>88</v>
      </c>
      <c r="AW214" s="12" t="s">
        <v>34</v>
      </c>
      <c r="AX214" s="12" t="s">
        <v>72</v>
      </c>
      <c r="AY214" s="202" t="s">
        <v>143</v>
      </c>
    </row>
    <row r="215" spans="2:51" s="13" customFormat="1" ht="11.25">
      <c r="B215" s="203"/>
      <c r="C215" s="204"/>
      <c r="D215" s="187" t="s">
        <v>158</v>
      </c>
      <c r="E215" s="205" t="s">
        <v>19</v>
      </c>
      <c r="F215" s="206" t="s">
        <v>161</v>
      </c>
      <c r="G215" s="204"/>
      <c r="H215" s="207">
        <v>4.907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158</v>
      </c>
      <c r="AU215" s="213" t="s">
        <v>80</v>
      </c>
      <c r="AV215" s="13" t="s">
        <v>149</v>
      </c>
      <c r="AW215" s="13" t="s">
        <v>34</v>
      </c>
      <c r="AX215" s="13" t="s">
        <v>80</v>
      </c>
      <c r="AY215" s="213" t="s">
        <v>143</v>
      </c>
    </row>
    <row r="216" spans="2:63" s="11" customFormat="1" ht="25.9" customHeight="1">
      <c r="B216" s="160"/>
      <c r="C216" s="161"/>
      <c r="D216" s="162" t="s">
        <v>71</v>
      </c>
      <c r="E216" s="163" t="s">
        <v>293</v>
      </c>
      <c r="F216" s="163" t="s">
        <v>294</v>
      </c>
      <c r="G216" s="161"/>
      <c r="H216" s="161"/>
      <c r="I216" s="164"/>
      <c r="J216" s="165">
        <f>BK216</f>
        <v>0</v>
      </c>
      <c r="K216" s="161"/>
      <c r="L216" s="166"/>
      <c r="M216" s="167"/>
      <c r="N216" s="168"/>
      <c r="O216" s="168"/>
      <c r="P216" s="169">
        <f>SUM(P217:P220)</f>
        <v>0</v>
      </c>
      <c r="Q216" s="168"/>
      <c r="R216" s="169">
        <f>SUM(R217:R220)</f>
        <v>0</v>
      </c>
      <c r="S216" s="168"/>
      <c r="T216" s="170">
        <f>SUM(T217:T220)</f>
        <v>0</v>
      </c>
      <c r="AR216" s="171" t="s">
        <v>80</v>
      </c>
      <c r="AT216" s="172" t="s">
        <v>71</v>
      </c>
      <c r="AU216" s="172" t="s">
        <v>72</v>
      </c>
      <c r="AY216" s="171" t="s">
        <v>143</v>
      </c>
      <c r="BK216" s="173">
        <f>SUM(BK217:BK220)</f>
        <v>0</v>
      </c>
    </row>
    <row r="217" spans="1:65" s="2" customFormat="1" ht="16.5" customHeight="1">
      <c r="A217" s="37"/>
      <c r="B217" s="38"/>
      <c r="C217" s="174" t="s">
        <v>270</v>
      </c>
      <c r="D217" s="174" t="s">
        <v>144</v>
      </c>
      <c r="E217" s="175" t="s">
        <v>295</v>
      </c>
      <c r="F217" s="176" t="s">
        <v>296</v>
      </c>
      <c r="G217" s="177" t="s">
        <v>297</v>
      </c>
      <c r="H217" s="214"/>
      <c r="I217" s="179"/>
      <c r="J217" s="180">
        <f>ROUND(I217*H217,2)</f>
        <v>0</v>
      </c>
      <c r="K217" s="176" t="s">
        <v>148</v>
      </c>
      <c r="L217" s="42"/>
      <c r="M217" s="181" t="s">
        <v>19</v>
      </c>
      <c r="N217" s="182" t="s">
        <v>44</v>
      </c>
      <c r="O217" s="67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5" t="s">
        <v>149</v>
      </c>
      <c r="AT217" s="185" t="s">
        <v>144</v>
      </c>
      <c r="AU217" s="185" t="s">
        <v>80</v>
      </c>
      <c r="AY217" s="20" t="s">
        <v>143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20" t="s">
        <v>88</v>
      </c>
      <c r="BK217" s="186">
        <f>ROUND(I217*H217,2)</f>
        <v>0</v>
      </c>
      <c r="BL217" s="20" t="s">
        <v>149</v>
      </c>
      <c r="BM217" s="185" t="s">
        <v>207</v>
      </c>
    </row>
    <row r="218" spans="1:65" s="2" customFormat="1" ht="16.5" customHeight="1">
      <c r="A218" s="37"/>
      <c r="B218" s="38"/>
      <c r="C218" s="174" t="s">
        <v>411</v>
      </c>
      <c r="D218" s="174" t="s">
        <v>144</v>
      </c>
      <c r="E218" s="175" t="s">
        <v>300</v>
      </c>
      <c r="F218" s="176" t="s">
        <v>301</v>
      </c>
      <c r="G218" s="177" t="s">
        <v>297</v>
      </c>
      <c r="H218" s="214"/>
      <c r="I218" s="179"/>
      <c r="J218" s="180">
        <f>ROUND(I218*H218,2)</f>
        <v>0</v>
      </c>
      <c r="K218" s="176" t="s">
        <v>148</v>
      </c>
      <c r="L218" s="42"/>
      <c r="M218" s="181" t="s">
        <v>19</v>
      </c>
      <c r="N218" s="182" t="s">
        <v>44</v>
      </c>
      <c r="O218" s="67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5" t="s">
        <v>149</v>
      </c>
      <c r="AT218" s="185" t="s">
        <v>144</v>
      </c>
      <c r="AU218" s="185" t="s">
        <v>80</v>
      </c>
      <c r="AY218" s="20" t="s">
        <v>143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20" t="s">
        <v>88</v>
      </c>
      <c r="BK218" s="186">
        <f>ROUND(I218*H218,2)</f>
        <v>0</v>
      </c>
      <c r="BL218" s="20" t="s">
        <v>149</v>
      </c>
      <c r="BM218" s="185" t="s">
        <v>412</v>
      </c>
    </row>
    <row r="219" spans="1:47" s="2" customFormat="1" ht="29.25">
      <c r="A219" s="37"/>
      <c r="B219" s="38"/>
      <c r="C219" s="39"/>
      <c r="D219" s="187" t="s">
        <v>150</v>
      </c>
      <c r="E219" s="39"/>
      <c r="F219" s="188" t="s">
        <v>303</v>
      </c>
      <c r="G219" s="39"/>
      <c r="H219" s="39"/>
      <c r="I219" s="189"/>
      <c r="J219" s="39"/>
      <c r="K219" s="39"/>
      <c r="L219" s="42"/>
      <c r="M219" s="190"/>
      <c r="N219" s="191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150</v>
      </c>
      <c r="AU219" s="20" t="s">
        <v>80</v>
      </c>
    </row>
    <row r="220" spans="1:65" s="2" customFormat="1" ht="16.5" customHeight="1">
      <c r="A220" s="37"/>
      <c r="B220" s="38"/>
      <c r="C220" s="174" t="s">
        <v>275</v>
      </c>
      <c r="D220" s="174" t="s">
        <v>144</v>
      </c>
      <c r="E220" s="175" t="s">
        <v>304</v>
      </c>
      <c r="F220" s="176" t="s">
        <v>305</v>
      </c>
      <c r="G220" s="177" t="s">
        <v>297</v>
      </c>
      <c r="H220" s="214"/>
      <c r="I220" s="179"/>
      <c r="J220" s="180">
        <f>ROUND(I220*H220,2)</f>
        <v>0</v>
      </c>
      <c r="K220" s="176" t="s">
        <v>172</v>
      </c>
      <c r="L220" s="42"/>
      <c r="M220" s="181" t="s">
        <v>19</v>
      </c>
      <c r="N220" s="182" t="s">
        <v>44</v>
      </c>
      <c r="O220" s="67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5" t="s">
        <v>149</v>
      </c>
      <c r="AT220" s="185" t="s">
        <v>144</v>
      </c>
      <c r="AU220" s="185" t="s">
        <v>80</v>
      </c>
      <c r="AY220" s="20" t="s">
        <v>143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0" t="s">
        <v>88</v>
      </c>
      <c r="BK220" s="186">
        <f>ROUND(I220*H220,2)</f>
        <v>0</v>
      </c>
      <c r="BL220" s="20" t="s">
        <v>149</v>
      </c>
      <c r="BM220" s="185" t="s">
        <v>413</v>
      </c>
    </row>
    <row r="221" spans="2:63" s="11" customFormat="1" ht="25.9" customHeight="1">
      <c r="B221" s="160"/>
      <c r="C221" s="161"/>
      <c r="D221" s="162" t="s">
        <v>71</v>
      </c>
      <c r="E221" s="163" t="s">
        <v>307</v>
      </c>
      <c r="F221" s="163" t="s">
        <v>308</v>
      </c>
      <c r="G221" s="161"/>
      <c r="H221" s="161"/>
      <c r="I221" s="164"/>
      <c r="J221" s="165">
        <f>BK221</f>
        <v>0</v>
      </c>
      <c r="K221" s="161"/>
      <c r="L221" s="166"/>
      <c r="M221" s="167"/>
      <c r="N221" s="168"/>
      <c r="O221" s="168"/>
      <c r="P221" s="169">
        <f>SUM(P222:P229)</f>
        <v>0</v>
      </c>
      <c r="Q221" s="168"/>
      <c r="R221" s="169">
        <f>SUM(R222:R229)</f>
        <v>0</v>
      </c>
      <c r="S221" s="168"/>
      <c r="T221" s="170">
        <f>SUM(T222:T229)</f>
        <v>0</v>
      </c>
      <c r="AR221" s="171" t="s">
        <v>80</v>
      </c>
      <c r="AT221" s="172" t="s">
        <v>71</v>
      </c>
      <c r="AU221" s="172" t="s">
        <v>72</v>
      </c>
      <c r="AY221" s="171" t="s">
        <v>143</v>
      </c>
      <c r="BK221" s="173">
        <f>SUM(BK222:BK229)</f>
        <v>0</v>
      </c>
    </row>
    <row r="222" spans="1:65" s="2" customFormat="1" ht="16.5" customHeight="1">
      <c r="A222" s="37"/>
      <c r="B222" s="38"/>
      <c r="C222" s="174" t="s">
        <v>414</v>
      </c>
      <c r="D222" s="174" t="s">
        <v>144</v>
      </c>
      <c r="E222" s="175" t="s">
        <v>310</v>
      </c>
      <c r="F222" s="176" t="s">
        <v>311</v>
      </c>
      <c r="G222" s="177" t="s">
        <v>297</v>
      </c>
      <c r="H222" s="214"/>
      <c r="I222" s="179"/>
      <c r="J222" s="180">
        <f>ROUND(I222*H222,2)</f>
        <v>0</v>
      </c>
      <c r="K222" s="176" t="s">
        <v>148</v>
      </c>
      <c r="L222" s="42"/>
      <c r="M222" s="181" t="s">
        <v>19</v>
      </c>
      <c r="N222" s="182" t="s">
        <v>44</v>
      </c>
      <c r="O222" s="67"/>
      <c r="P222" s="183">
        <f>O222*H222</f>
        <v>0</v>
      </c>
      <c r="Q222" s="183">
        <v>0</v>
      </c>
      <c r="R222" s="183">
        <f>Q222*H222</f>
        <v>0</v>
      </c>
      <c r="S222" s="183">
        <v>0</v>
      </c>
      <c r="T222" s="18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5" t="s">
        <v>149</v>
      </c>
      <c r="AT222" s="185" t="s">
        <v>144</v>
      </c>
      <c r="AU222" s="185" t="s">
        <v>80</v>
      </c>
      <c r="AY222" s="20" t="s">
        <v>143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20" t="s">
        <v>88</v>
      </c>
      <c r="BK222" s="186">
        <f>ROUND(I222*H222,2)</f>
        <v>0</v>
      </c>
      <c r="BL222" s="20" t="s">
        <v>149</v>
      </c>
      <c r="BM222" s="185" t="s">
        <v>415</v>
      </c>
    </row>
    <row r="223" spans="1:47" s="2" customFormat="1" ht="29.25">
      <c r="A223" s="37"/>
      <c r="B223" s="38"/>
      <c r="C223" s="39"/>
      <c r="D223" s="187" t="s">
        <v>150</v>
      </c>
      <c r="E223" s="39"/>
      <c r="F223" s="188" t="s">
        <v>313</v>
      </c>
      <c r="G223" s="39"/>
      <c r="H223" s="39"/>
      <c r="I223" s="189"/>
      <c r="J223" s="39"/>
      <c r="K223" s="39"/>
      <c r="L223" s="42"/>
      <c r="M223" s="190"/>
      <c r="N223" s="191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20" t="s">
        <v>150</v>
      </c>
      <c r="AU223" s="20" t="s">
        <v>80</v>
      </c>
    </row>
    <row r="224" spans="1:65" s="2" customFormat="1" ht="16.5" customHeight="1">
      <c r="A224" s="37"/>
      <c r="B224" s="38"/>
      <c r="C224" s="174" t="s">
        <v>280</v>
      </c>
      <c r="D224" s="174" t="s">
        <v>144</v>
      </c>
      <c r="E224" s="175" t="s">
        <v>314</v>
      </c>
      <c r="F224" s="176" t="s">
        <v>315</v>
      </c>
      <c r="G224" s="177" t="s">
        <v>297</v>
      </c>
      <c r="H224" s="214"/>
      <c r="I224" s="179"/>
      <c r="J224" s="180">
        <f>ROUND(I224*H224,2)</f>
        <v>0</v>
      </c>
      <c r="K224" s="176" t="s">
        <v>148</v>
      </c>
      <c r="L224" s="42"/>
      <c r="M224" s="181" t="s">
        <v>19</v>
      </c>
      <c r="N224" s="182" t="s">
        <v>44</v>
      </c>
      <c r="O224" s="67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5" t="s">
        <v>149</v>
      </c>
      <c r="AT224" s="185" t="s">
        <v>144</v>
      </c>
      <c r="AU224" s="185" t="s">
        <v>80</v>
      </c>
      <c r="AY224" s="20" t="s">
        <v>143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20" t="s">
        <v>88</v>
      </c>
      <c r="BK224" s="186">
        <f>ROUND(I224*H224,2)</f>
        <v>0</v>
      </c>
      <c r="BL224" s="20" t="s">
        <v>149</v>
      </c>
      <c r="BM224" s="185" t="s">
        <v>416</v>
      </c>
    </row>
    <row r="225" spans="1:65" s="2" customFormat="1" ht="16.5" customHeight="1">
      <c r="A225" s="37"/>
      <c r="B225" s="38"/>
      <c r="C225" s="174" t="s">
        <v>417</v>
      </c>
      <c r="D225" s="174" t="s">
        <v>144</v>
      </c>
      <c r="E225" s="175" t="s">
        <v>318</v>
      </c>
      <c r="F225" s="176" t="s">
        <v>319</v>
      </c>
      <c r="G225" s="177" t="s">
        <v>297</v>
      </c>
      <c r="H225" s="214"/>
      <c r="I225" s="179"/>
      <c r="J225" s="180">
        <f>ROUND(I225*H225,2)</f>
        <v>0</v>
      </c>
      <c r="K225" s="176" t="s">
        <v>148</v>
      </c>
      <c r="L225" s="42"/>
      <c r="M225" s="181" t="s">
        <v>19</v>
      </c>
      <c r="N225" s="182" t="s">
        <v>44</v>
      </c>
      <c r="O225" s="6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5" t="s">
        <v>149</v>
      </c>
      <c r="AT225" s="185" t="s">
        <v>144</v>
      </c>
      <c r="AU225" s="185" t="s">
        <v>80</v>
      </c>
      <c r="AY225" s="20" t="s">
        <v>143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20" t="s">
        <v>88</v>
      </c>
      <c r="BK225" s="186">
        <f>ROUND(I225*H225,2)</f>
        <v>0</v>
      </c>
      <c r="BL225" s="20" t="s">
        <v>149</v>
      </c>
      <c r="BM225" s="185" t="s">
        <v>418</v>
      </c>
    </row>
    <row r="226" spans="1:47" s="2" customFormat="1" ht="48.75">
      <c r="A226" s="37"/>
      <c r="B226" s="38"/>
      <c r="C226" s="39"/>
      <c r="D226" s="187" t="s">
        <v>150</v>
      </c>
      <c r="E226" s="39"/>
      <c r="F226" s="188" t="s">
        <v>321</v>
      </c>
      <c r="G226" s="39"/>
      <c r="H226" s="39"/>
      <c r="I226" s="189"/>
      <c r="J226" s="39"/>
      <c r="K226" s="39"/>
      <c r="L226" s="42"/>
      <c r="M226" s="190"/>
      <c r="N226" s="191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150</v>
      </c>
      <c r="AU226" s="20" t="s">
        <v>80</v>
      </c>
    </row>
    <row r="227" spans="1:65" s="2" customFormat="1" ht="16.5" customHeight="1">
      <c r="A227" s="37"/>
      <c r="B227" s="38"/>
      <c r="C227" s="174" t="s">
        <v>284</v>
      </c>
      <c r="D227" s="174" t="s">
        <v>144</v>
      </c>
      <c r="E227" s="175" t="s">
        <v>322</v>
      </c>
      <c r="F227" s="176" t="s">
        <v>323</v>
      </c>
      <c r="G227" s="177" t="s">
        <v>297</v>
      </c>
      <c r="H227" s="214"/>
      <c r="I227" s="179"/>
      <c r="J227" s="180">
        <f>ROUND(I227*H227,2)</f>
        <v>0</v>
      </c>
      <c r="K227" s="176" t="s">
        <v>148</v>
      </c>
      <c r="L227" s="42"/>
      <c r="M227" s="181" t="s">
        <v>19</v>
      </c>
      <c r="N227" s="182" t="s">
        <v>44</v>
      </c>
      <c r="O227" s="6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5" t="s">
        <v>149</v>
      </c>
      <c r="AT227" s="185" t="s">
        <v>144</v>
      </c>
      <c r="AU227" s="185" t="s">
        <v>80</v>
      </c>
      <c r="AY227" s="20" t="s">
        <v>143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0" t="s">
        <v>88</v>
      </c>
      <c r="BK227" s="186">
        <f>ROUND(I227*H227,2)</f>
        <v>0</v>
      </c>
      <c r="BL227" s="20" t="s">
        <v>149</v>
      </c>
      <c r="BM227" s="185" t="s">
        <v>419</v>
      </c>
    </row>
    <row r="228" spans="1:47" s="2" customFormat="1" ht="58.5">
      <c r="A228" s="37"/>
      <c r="B228" s="38"/>
      <c r="C228" s="39"/>
      <c r="D228" s="187" t="s">
        <v>150</v>
      </c>
      <c r="E228" s="39"/>
      <c r="F228" s="188" t="s">
        <v>325</v>
      </c>
      <c r="G228" s="39"/>
      <c r="H228" s="39"/>
      <c r="I228" s="189"/>
      <c r="J228" s="39"/>
      <c r="K228" s="39"/>
      <c r="L228" s="42"/>
      <c r="M228" s="190"/>
      <c r="N228" s="191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150</v>
      </c>
      <c r="AU228" s="20" t="s">
        <v>80</v>
      </c>
    </row>
    <row r="229" spans="1:65" s="2" customFormat="1" ht="16.5" customHeight="1">
      <c r="A229" s="37"/>
      <c r="B229" s="38"/>
      <c r="C229" s="174" t="s">
        <v>420</v>
      </c>
      <c r="D229" s="174" t="s">
        <v>144</v>
      </c>
      <c r="E229" s="175" t="s">
        <v>327</v>
      </c>
      <c r="F229" s="176" t="s">
        <v>328</v>
      </c>
      <c r="G229" s="177" t="s">
        <v>329</v>
      </c>
      <c r="H229" s="178">
        <v>1</v>
      </c>
      <c r="I229" s="179"/>
      <c r="J229" s="180">
        <f>ROUND(I229*H229,2)</f>
        <v>0</v>
      </c>
      <c r="K229" s="176" t="s">
        <v>148</v>
      </c>
      <c r="L229" s="42"/>
      <c r="M229" s="215" t="s">
        <v>19</v>
      </c>
      <c r="N229" s="216" t="s">
        <v>44</v>
      </c>
      <c r="O229" s="217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5" t="s">
        <v>149</v>
      </c>
      <c r="AT229" s="185" t="s">
        <v>144</v>
      </c>
      <c r="AU229" s="185" t="s">
        <v>80</v>
      </c>
      <c r="AY229" s="20" t="s">
        <v>143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20" t="s">
        <v>88</v>
      </c>
      <c r="BK229" s="186">
        <f>ROUND(I229*H229,2)</f>
        <v>0</v>
      </c>
      <c r="BL229" s="20" t="s">
        <v>149</v>
      </c>
      <c r="BM229" s="185" t="s">
        <v>421</v>
      </c>
    </row>
    <row r="230" spans="1:31" s="2" customFormat="1" ht="6.95" customHeight="1">
      <c r="A230" s="37"/>
      <c r="B230" s="50"/>
      <c r="C230" s="51"/>
      <c r="D230" s="51"/>
      <c r="E230" s="51"/>
      <c r="F230" s="51"/>
      <c r="G230" s="51"/>
      <c r="H230" s="51"/>
      <c r="I230" s="51"/>
      <c r="J230" s="51"/>
      <c r="K230" s="51"/>
      <c r="L230" s="42"/>
      <c r="M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</sheetData>
  <sheetProtection algorithmName="SHA-512" hashValue="zKR6GiKjZu/DsDMduitoJFXMCv8bihZoSQsdzwG3u6NZyYxy4qUxGRGeWxKr40pVM/ae27gqxaXoohDHqX9lTA==" saltValue="zkIOniZY9r8Xiak/b4Qnwb1rC15ERO95x/a+SjyFRKNzVxOj4qV45mRfEupTgzqOtKfRcGa4JV5rTL17rwxH4A==" spinCount="100000" sheet="1" objects="1" scenarios="1" formatColumns="0" formatRows="0" autoFilter="0"/>
  <autoFilter ref="C100:K229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92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2:12" s="1" customFormat="1" ht="12" customHeight="1">
      <c r="B8" s="23"/>
      <c r="D8" s="115" t="s">
        <v>109</v>
      </c>
      <c r="L8" s="23"/>
    </row>
    <row r="9" spans="1:31" s="2" customFormat="1" ht="16.5" customHeight="1">
      <c r="A9" s="37"/>
      <c r="B9" s="42"/>
      <c r="C9" s="37"/>
      <c r="D9" s="37"/>
      <c r="E9" s="397" t="s">
        <v>331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332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9" t="s">
        <v>422</v>
      </c>
      <c r="F11" s="400"/>
      <c r="G11" s="400"/>
      <c r="H11" s="40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26. 3. 2024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1" t="str">
        <f>'Rekapitulace stavby'!E14</f>
        <v>Vyplň údaj</v>
      </c>
      <c r="F20" s="402"/>
      <c r="G20" s="402"/>
      <c r="H20" s="402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35</v>
      </c>
      <c r="E25" s="37"/>
      <c r="F25" s="37"/>
      <c r="G25" s="37"/>
      <c r="H25" s="37"/>
      <c r="I25" s="115" t="s">
        <v>26</v>
      </c>
      <c r="J25" s="106" t="s">
        <v>32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33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3" t="s">
        <v>37</v>
      </c>
      <c r="F29" s="403"/>
      <c r="G29" s="403"/>
      <c r="H29" s="40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ROUND(J100,2)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ROUND((SUM(BE100:BE209)),2)</f>
        <v>0</v>
      </c>
      <c r="G35" s="37"/>
      <c r="H35" s="37"/>
      <c r="I35" s="127">
        <v>0.21</v>
      </c>
      <c r="J35" s="126">
        <f>ROUND(((SUM(BE100:BE209))*I35),2)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ROUND((SUM(BF100:BF209)),2)</f>
        <v>0</v>
      </c>
      <c r="G36" s="37"/>
      <c r="H36" s="37"/>
      <c r="I36" s="127">
        <v>0.12</v>
      </c>
      <c r="J36" s="126">
        <f>ROUND(((SUM(BF100:BF209))*I36),2)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ROUND((SUM(BG100:BG209)),2)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ROUND((SUM(BH100:BH209)),2)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ROUND((SUM(BI100:BI209)),2)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111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4" t="str">
        <f>E7</f>
        <v>Sanace zdiva budovy Hospic Frýdek-Místek, p.o.</v>
      </c>
      <c r="F50" s="405"/>
      <c r="G50" s="405"/>
      <c r="H50" s="405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4" t="s">
        <v>331</v>
      </c>
      <c r="F52" s="406"/>
      <c r="G52" s="406"/>
      <c r="H52" s="406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332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3" t="str">
        <f>E11</f>
        <v>SA 03 - Sanace - ETAPA II.</v>
      </c>
      <c r="F54" s="406"/>
      <c r="G54" s="406"/>
      <c r="H54" s="406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I. J. Pešiny 3640, 738 01, Frýdek-Místek</v>
      </c>
      <c r="G56" s="39"/>
      <c r="H56" s="39"/>
      <c r="I56" s="32" t="s">
        <v>23</v>
      </c>
      <c r="J56" s="62" t="str">
        <f>IF(J14="","",J14)</f>
        <v>26. 3. 2024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Statutární město Frýdek-Místek</v>
      </c>
      <c r="G58" s="39"/>
      <c r="H58" s="39"/>
      <c r="I58" s="32" t="s">
        <v>31</v>
      </c>
      <c r="J58" s="35" t="str">
        <f>E23</f>
        <v>BENEPRO, a.s., Tovární 33, Český Těšín, 737 01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40.15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BENEPRO, a.s., Tovární 33, Český Těšín, 737 01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112</v>
      </c>
      <c r="D61" s="140"/>
      <c r="E61" s="140"/>
      <c r="F61" s="140"/>
      <c r="G61" s="140"/>
      <c r="H61" s="140"/>
      <c r="I61" s="140"/>
      <c r="J61" s="141" t="s">
        <v>113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J100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114</v>
      </c>
    </row>
    <row r="64" spans="2:12" s="9" customFormat="1" ht="24.95" customHeight="1">
      <c r="B64" s="143"/>
      <c r="C64" s="144"/>
      <c r="D64" s="145" t="s">
        <v>423</v>
      </c>
      <c r="E64" s="146"/>
      <c r="F64" s="146"/>
      <c r="G64" s="146"/>
      <c r="H64" s="146"/>
      <c r="I64" s="146"/>
      <c r="J64" s="147">
        <f>J101</f>
        <v>0</v>
      </c>
      <c r="K64" s="144"/>
      <c r="L64" s="148"/>
    </row>
    <row r="65" spans="2:12" s="9" customFormat="1" ht="24.95" customHeight="1">
      <c r="B65" s="143"/>
      <c r="C65" s="144"/>
      <c r="D65" s="145" t="s">
        <v>424</v>
      </c>
      <c r="E65" s="146"/>
      <c r="F65" s="146"/>
      <c r="G65" s="146"/>
      <c r="H65" s="146"/>
      <c r="I65" s="146"/>
      <c r="J65" s="147">
        <f>J131</f>
        <v>0</v>
      </c>
      <c r="K65" s="144"/>
      <c r="L65" s="148"/>
    </row>
    <row r="66" spans="2:12" s="9" customFormat="1" ht="24.95" customHeight="1">
      <c r="B66" s="143"/>
      <c r="C66" s="144"/>
      <c r="D66" s="145" t="s">
        <v>425</v>
      </c>
      <c r="E66" s="146"/>
      <c r="F66" s="146"/>
      <c r="G66" s="146"/>
      <c r="H66" s="146"/>
      <c r="I66" s="146"/>
      <c r="J66" s="147">
        <f>J135</f>
        <v>0</v>
      </c>
      <c r="K66" s="144"/>
      <c r="L66" s="148"/>
    </row>
    <row r="67" spans="2:12" s="9" customFormat="1" ht="24.95" customHeight="1">
      <c r="B67" s="143"/>
      <c r="C67" s="144"/>
      <c r="D67" s="145" t="s">
        <v>426</v>
      </c>
      <c r="E67" s="146"/>
      <c r="F67" s="146"/>
      <c r="G67" s="146"/>
      <c r="H67" s="146"/>
      <c r="I67" s="146"/>
      <c r="J67" s="147">
        <f>J137</f>
        <v>0</v>
      </c>
      <c r="K67" s="144"/>
      <c r="L67" s="148"/>
    </row>
    <row r="68" spans="2:12" s="9" customFormat="1" ht="24.95" customHeight="1">
      <c r="B68" s="143"/>
      <c r="C68" s="144"/>
      <c r="D68" s="145" t="s">
        <v>427</v>
      </c>
      <c r="E68" s="146"/>
      <c r="F68" s="146"/>
      <c r="G68" s="146"/>
      <c r="H68" s="146"/>
      <c r="I68" s="146"/>
      <c r="J68" s="147">
        <f>J139</f>
        <v>0</v>
      </c>
      <c r="K68" s="144"/>
      <c r="L68" s="148"/>
    </row>
    <row r="69" spans="2:12" s="9" customFormat="1" ht="24.95" customHeight="1">
      <c r="B69" s="143"/>
      <c r="C69" s="144"/>
      <c r="D69" s="145" t="s">
        <v>428</v>
      </c>
      <c r="E69" s="146"/>
      <c r="F69" s="146"/>
      <c r="G69" s="146"/>
      <c r="H69" s="146"/>
      <c r="I69" s="146"/>
      <c r="J69" s="147">
        <f>J148</f>
        <v>0</v>
      </c>
      <c r="K69" s="144"/>
      <c r="L69" s="148"/>
    </row>
    <row r="70" spans="2:12" s="9" customFormat="1" ht="24.95" customHeight="1">
      <c r="B70" s="143"/>
      <c r="C70" s="144"/>
      <c r="D70" s="145" t="s">
        <v>429</v>
      </c>
      <c r="E70" s="146"/>
      <c r="F70" s="146"/>
      <c r="G70" s="146"/>
      <c r="H70" s="146"/>
      <c r="I70" s="146"/>
      <c r="J70" s="147">
        <f>J158</f>
        <v>0</v>
      </c>
      <c r="K70" s="144"/>
      <c r="L70" s="148"/>
    </row>
    <row r="71" spans="2:12" s="9" customFormat="1" ht="24.95" customHeight="1">
      <c r="B71" s="143"/>
      <c r="C71" s="144"/>
      <c r="D71" s="145" t="s">
        <v>430</v>
      </c>
      <c r="E71" s="146"/>
      <c r="F71" s="146"/>
      <c r="G71" s="146"/>
      <c r="H71" s="146"/>
      <c r="I71" s="146"/>
      <c r="J71" s="147">
        <f>J162</f>
        <v>0</v>
      </c>
      <c r="K71" s="144"/>
      <c r="L71" s="148"/>
    </row>
    <row r="72" spans="2:12" s="9" customFormat="1" ht="24.95" customHeight="1">
      <c r="B72" s="143"/>
      <c r="C72" s="144"/>
      <c r="D72" s="145" t="s">
        <v>431</v>
      </c>
      <c r="E72" s="146"/>
      <c r="F72" s="146"/>
      <c r="G72" s="146"/>
      <c r="H72" s="146"/>
      <c r="I72" s="146"/>
      <c r="J72" s="147">
        <f>J164</f>
        <v>0</v>
      </c>
      <c r="K72" s="144"/>
      <c r="L72" s="148"/>
    </row>
    <row r="73" spans="2:12" s="9" customFormat="1" ht="24.95" customHeight="1">
      <c r="B73" s="143"/>
      <c r="C73" s="144"/>
      <c r="D73" s="145" t="s">
        <v>432</v>
      </c>
      <c r="E73" s="146"/>
      <c r="F73" s="146"/>
      <c r="G73" s="146"/>
      <c r="H73" s="146"/>
      <c r="I73" s="146"/>
      <c r="J73" s="147">
        <f>J167</f>
        <v>0</v>
      </c>
      <c r="K73" s="144"/>
      <c r="L73" s="148"/>
    </row>
    <row r="74" spans="2:12" s="9" customFormat="1" ht="24.95" customHeight="1">
      <c r="B74" s="143"/>
      <c r="C74" s="144"/>
      <c r="D74" s="145" t="s">
        <v>433</v>
      </c>
      <c r="E74" s="146"/>
      <c r="F74" s="146"/>
      <c r="G74" s="146"/>
      <c r="H74" s="146"/>
      <c r="I74" s="146"/>
      <c r="J74" s="147">
        <f>J169</f>
        <v>0</v>
      </c>
      <c r="K74" s="144"/>
      <c r="L74" s="148"/>
    </row>
    <row r="75" spans="2:12" s="9" customFormat="1" ht="24.95" customHeight="1">
      <c r="B75" s="143"/>
      <c r="C75" s="144"/>
      <c r="D75" s="145" t="s">
        <v>434</v>
      </c>
      <c r="E75" s="146"/>
      <c r="F75" s="146"/>
      <c r="G75" s="146"/>
      <c r="H75" s="146"/>
      <c r="I75" s="146"/>
      <c r="J75" s="147">
        <f>J174</f>
        <v>0</v>
      </c>
      <c r="K75" s="144"/>
      <c r="L75" s="148"/>
    </row>
    <row r="76" spans="2:12" s="9" customFormat="1" ht="24.95" customHeight="1">
      <c r="B76" s="143"/>
      <c r="C76" s="144"/>
      <c r="D76" s="145" t="s">
        <v>435</v>
      </c>
      <c r="E76" s="146"/>
      <c r="F76" s="146"/>
      <c r="G76" s="146"/>
      <c r="H76" s="146"/>
      <c r="I76" s="146"/>
      <c r="J76" s="147">
        <f>J176</f>
        <v>0</v>
      </c>
      <c r="K76" s="144"/>
      <c r="L76" s="148"/>
    </row>
    <row r="77" spans="2:12" s="9" customFormat="1" ht="24.95" customHeight="1">
      <c r="B77" s="143"/>
      <c r="C77" s="144"/>
      <c r="D77" s="145" t="s">
        <v>436</v>
      </c>
      <c r="E77" s="146"/>
      <c r="F77" s="146"/>
      <c r="G77" s="146"/>
      <c r="H77" s="146"/>
      <c r="I77" s="146"/>
      <c r="J77" s="147">
        <f>J196</f>
        <v>0</v>
      </c>
      <c r="K77" s="144"/>
      <c r="L77" s="148"/>
    </row>
    <row r="78" spans="2:12" s="9" customFormat="1" ht="24.95" customHeight="1">
      <c r="B78" s="143"/>
      <c r="C78" s="144"/>
      <c r="D78" s="145" t="s">
        <v>437</v>
      </c>
      <c r="E78" s="146"/>
      <c r="F78" s="146"/>
      <c r="G78" s="146"/>
      <c r="H78" s="146"/>
      <c r="I78" s="146"/>
      <c r="J78" s="147">
        <f>J201</f>
        <v>0</v>
      </c>
      <c r="K78" s="144"/>
      <c r="L78" s="148"/>
    </row>
    <row r="79" spans="1:31" s="2" customFormat="1" ht="21.7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4" spans="1:31" s="2" customFormat="1" ht="6.95" customHeight="1">
      <c r="A84" s="37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4.95" customHeight="1">
      <c r="A85" s="37"/>
      <c r="B85" s="38"/>
      <c r="C85" s="26" t="s">
        <v>128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16</v>
      </c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404" t="str">
        <f>E7</f>
        <v>Sanace zdiva budovy Hospic Frýdek-Místek, p.o.</v>
      </c>
      <c r="F88" s="405"/>
      <c r="G88" s="405"/>
      <c r="H88" s="405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2:12" s="1" customFormat="1" ht="12" customHeight="1">
      <c r="B89" s="24"/>
      <c r="C89" s="32" t="s">
        <v>109</v>
      </c>
      <c r="D89" s="25"/>
      <c r="E89" s="25"/>
      <c r="F89" s="25"/>
      <c r="G89" s="25"/>
      <c r="H89" s="25"/>
      <c r="I89" s="25"/>
      <c r="J89" s="25"/>
      <c r="K89" s="25"/>
      <c r="L89" s="23"/>
    </row>
    <row r="90" spans="1:31" s="2" customFormat="1" ht="16.5" customHeight="1">
      <c r="A90" s="37"/>
      <c r="B90" s="38"/>
      <c r="C90" s="39"/>
      <c r="D90" s="39"/>
      <c r="E90" s="404" t="s">
        <v>331</v>
      </c>
      <c r="F90" s="406"/>
      <c r="G90" s="406"/>
      <c r="H90" s="406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332</v>
      </c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353" t="str">
        <f>E11</f>
        <v>SA 03 - Sanace - ETAPA II.</v>
      </c>
      <c r="F92" s="406"/>
      <c r="G92" s="406"/>
      <c r="H92" s="406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2" t="s">
        <v>21</v>
      </c>
      <c r="D94" s="39"/>
      <c r="E94" s="39"/>
      <c r="F94" s="30" t="str">
        <f>F14</f>
        <v>I. J. Pešiny 3640, 738 01, Frýdek-Místek</v>
      </c>
      <c r="G94" s="39"/>
      <c r="H94" s="39"/>
      <c r="I94" s="32" t="s">
        <v>23</v>
      </c>
      <c r="J94" s="62" t="str">
        <f>IF(J14="","",J14)</f>
        <v>26. 3. 2024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40.15" customHeight="1">
      <c r="A96" s="37"/>
      <c r="B96" s="38"/>
      <c r="C96" s="32" t="s">
        <v>25</v>
      </c>
      <c r="D96" s="39"/>
      <c r="E96" s="39"/>
      <c r="F96" s="30" t="str">
        <f>E17</f>
        <v>Statutární město Frýdek-Místek</v>
      </c>
      <c r="G96" s="39"/>
      <c r="H96" s="39"/>
      <c r="I96" s="32" t="s">
        <v>31</v>
      </c>
      <c r="J96" s="35" t="str">
        <f>E23</f>
        <v>BENEPRO, a.s., Tovární 33, Český Těšín, 737 01</v>
      </c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40.15" customHeight="1">
      <c r="A97" s="37"/>
      <c r="B97" s="38"/>
      <c r="C97" s="32" t="s">
        <v>29</v>
      </c>
      <c r="D97" s="39"/>
      <c r="E97" s="39"/>
      <c r="F97" s="30" t="str">
        <f>IF(E20="","",E20)</f>
        <v>Vyplň údaj</v>
      </c>
      <c r="G97" s="39"/>
      <c r="H97" s="39"/>
      <c r="I97" s="32" t="s">
        <v>35</v>
      </c>
      <c r="J97" s="35" t="str">
        <f>E26</f>
        <v>BENEPRO, a.s., Tovární 33, Český Těšín, 737 01</v>
      </c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10" customFormat="1" ht="29.25" customHeight="1">
      <c r="A99" s="149"/>
      <c r="B99" s="150"/>
      <c r="C99" s="151" t="s">
        <v>129</v>
      </c>
      <c r="D99" s="152" t="s">
        <v>57</v>
      </c>
      <c r="E99" s="152" t="s">
        <v>53</v>
      </c>
      <c r="F99" s="152" t="s">
        <v>54</v>
      </c>
      <c r="G99" s="152" t="s">
        <v>130</v>
      </c>
      <c r="H99" s="152" t="s">
        <v>131</v>
      </c>
      <c r="I99" s="152" t="s">
        <v>132</v>
      </c>
      <c r="J99" s="152" t="s">
        <v>113</v>
      </c>
      <c r="K99" s="153" t="s">
        <v>133</v>
      </c>
      <c r="L99" s="154"/>
      <c r="M99" s="71" t="s">
        <v>19</v>
      </c>
      <c r="N99" s="72" t="s">
        <v>42</v>
      </c>
      <c r="O99" s="72" t="s">
        <v>134</v>
      </c>
      <c r="P99" s="72" t="s">
        <v>135</v>
      </c>
      <c r="Q99" s="72" t="s">
        <v>136</v>
      </c>
      <c r="R99" s="72" t="s">
        <v>137</v>
      </c>
      <c r="S99" s="72" t="s">
        <v>138</v>
      </c>
      <c r="T99" s="73" t="s">
        <v>139</v>
      </c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</row>
    <row r="100" spans="1:63" s="2" customFormat="1" ht="22.9" customHeight="1">
      <c r="A100" s="37"/>
      <c r="B100" s="38"/>
      <c r="C100" s="78" t="s">
        <v>140</v>
      </c>
      <c r="D100" s="39"/>
      <c r="E100" s="39"/>
      <c r="F100" s="39"/>
      <c r="G100" s="39"/>
      <c r="H100" s="39"/>
      <c r="I100" s="39"/>
      <c r="J100" s="155">
        <f>BK100</f>
        <v>0</v>
      </c>
      <c r="K100" s="39"/>
      <c r="L100" s="42"/>
      <c r="M100" s="74"/>
      <c r="N100" s="156"/>
      <c r="O100" s="75"/>
      <c r="P100" s="157">
        <f>P101+P131+P135+P137+P139+P148+P158+P162+P164+P167+P169+P174+P176+P196+P201</f>
        <v>0</v>
      </c>
      <c r="Q100" s="75"/>
      <c r="R100" s="157">
        <f>R101+R131+R135+R137+R139+R148+R158+R162+R164+R167+R169+R174+R176+R196+R201</f>
        <v>0</v>
      </c>
      <c r="S100" s="75"/>
      <c r="T100" s="158">
        <f>T101+T131+T135+T137+T139+T148+T158+T162+T164+T167+T169+T174+T176+T196+T201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71</v>
      </c>
      <c r="AU100" s="20" t="s">
        <v>114</v>
      </c>
      <c r="BK100" s="159">
        <f>BK101+BK131+BK135+BK137+BK139+BK148+BK158+BK162+BK164+BK167+BK169+BK174+BK176+BK196+BK201</f>
        <v>0</v>
      </c>
    </row>
    <row r="101" spans="2:63" s="11" customFormat="1" ht="25.9" customHeight="1">
      <c r="B101" s="160"/>
      <c r="C101" s="161"/>
      <c r="D101" s="162" t="s">
        <v>71</v>
      </c>
      <c r="E101" s="163" t="s">
        <v>438</v>
      </c>
      <c r="F101" s="163" t="s">
        <v>142</v>
      </c>
      <c r="G101" s="161"/>
      <c r="H101" s="161"/>
      <c r="I101" s="164"/>
      <c r="J101" s="165">
        <f>BK101</f>
        <v>0</v>
      </c>
      <c r="K101" s="161"/>
      <c r="L101" s="166"/>
      <c r="M101" s="167"/>
      <c r="N101" s="168"/>
      <c r="O101" s="168"/>
      <c r="P101" s="169">
        <f>SUM(P102:P130)</f>
        <v>0</v>
      </c>
      <c r="Q101" s="168"/>
      <c r="R101" s="169">
        <f>SUM(R102:R130)</f>
        <v>0</v>
      </c>
      <c r="S101" s="168"/>
      <c r="T101" s="170">
        <f>SUM(T102:T130)</f>
        <v>0</v>
      </c>
      <c r="AR101" s="171" t="s">
        <v>80</v>
      </c>
      <c r="AT101" s="172" t="s">
        <v>71</v>
      </c>
      <c r="AU101" s="172" t="s">
        <v>72</v>
      </c>
      <c r="AY101" s="171" t="s">
        <v>143</v>
      </c>
      <c r="BK101" s="173">
        <f>SUM(BK102:BK130)</f>
        <v>0</v>
      </c>
    </row>
    <row r="102" spans="1:65" s="2" customFormat="1" ht="24.2" customHeight="1">
      <c r="A102" s="37"/>
      <c r="B102" s="38"/>
      <c r="C102" s="174" t="s">
        <v>80</v>
      </c>
      <c r="D102" s="174" t="s">
        <v>144</v>
      </c>
      <c r="E102" s="175" t="s">
        <v>439</v>
      </c>
      <c r="F102" s="176" t="s">
        <v>146</v>
      </c>
      <c r="G102" s="177" t="s">
        <v>147</v>
      </c>
      <c r="H102" s="178">
        <v>90.39</v>
      </c>
      <c r="I102" s="179"/>
      <c r="J102" s="180">
        <f>ROUND(I102*H102,2)</f>
        <v>0</v>
      </c>
      <c r="K102" s="176" t="s">
        <v>148</v>
      </c>
      <c r="L102" s="42"/>
      <c r="M102" s="181" t="s">
        <v>19</v>
      </c>
      <c r="N102" s="182" t="s">
        <v>44</v>
      </c>
      <c r="O102" s="67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5" t="s">
        <v>149</v>
      </c>
      <c r="AT102" s="185" t="s">
        <v>144</v>
      </c>
      <c r="AU102" s="185" t="s">
        <v>80</v>
      </c>
      <c r="AY102" s="20" t="s">
        <v>143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88</v>
      </c>
      <c r="BK102" s="186">
        <f>ROUND(I102*H102,2)</f>
        <v>0</v>
      </c>
      <c r="BL102" s="20" t="s">
        <v>149</v>
      </c>
      <c r="BM102" s="185" t="s">
        <v>88</v>
      </c>
    </row>
    <row r="103" spans="1:47" s="2" customFormat="1" ht="19.5">
      <c r="A103" s="37"/>
      <c r="B103" s="38"/>
      <c r="C103" s="39"/>
      <c r="D103" s="187" t="s">
        <v>150</v>
      </c>
      <c r="E103" s="39"/>
      <c r="F103" s="188" t="s">
        <v>151</v>
      </c>
      <c r="G103" s="39"/>
      <c r="H103" s="39"/>
      <c r="I103" s="189"/>
      <c r="J103" s="39"/>
      <c r="K103" s="39"/>
      <c r="L103" s="42"/>
      <c r="M103" s="190"/>
      <c r="N103" s="191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150</v>
      </c>
      <c r="AU103" s="20" t="s">
        <v>80</v>
      </c>
    </row>
    <row r="104" spans="1:65" s="2" customFormat="1" ht="24.2" customHeight="1">
      <c r="A104" s="37"/>
      <c r="B104" s="38"/>
      <c r="C104" s="174" t="s">
        <v>88</v>
      </c>
      <c r="D104" s="174" t="s">
        <v>144</v>
      </c>
      <c r="E104" s="175" t="s">
        <v>439</v>
      </c>
      <c r="F104" s="176" t="s">
        <v>146</v>
      </c>
      <c r="G104" s="177" t="s">
        <v>147</v>
      </c>
      <c r="H104" s="178">
        <v>90.39</v>
      </c>
      <c r="I104" s="179"/>
      <c r="J104" s="180">
        <f>ROUND(I104*H104,2)</f>
        <v>0</v>
      </c>
      <c r="K104" s="176" t="s">
        <v>148</v>
      </c>
      <c r="L104" s="42"/>
      <c r="M104" s="181" t="s">
        <v>19</v>
      </c>
      <c r="N104" s="182" t="s">
        <v>44</v>
      </c>
      <c r="O104" s="67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5" t="s">
        <v>149</v>
      </c>
      <c r="AT104" s="185" t="s">
        <v>144</v>
      </c>
      <c r="AU104" s="185" t="s">
        <v>80</v>
      </c>
      <c r="AY104" s="20" t="s">
        <v>143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88</v>
      </c>
      <c r="BK104" s="186">
        <f>ROUND(I104*H104,2)</f>
        <v>0</v>
      </c>
      <c r="BL104" s="20" t="s">
        <v>149</v>
      </c>
      <c r="BM104" s="185" t="s">
        <v>149</v>
      </c>
    </row>
    <row r="105" spans="1:47" s="2" customFormat="1" ht="19.5">
      <c r="A105" s="37"/>
      <c r="B105" s="38"/>
      <c r="C105" s="39"/>
      <c r="D105" s="187" t="s">
        <v>150</v>
      </c>
      <c r="E105" s="39"/>
      <c r="F105" s="188" t="s">
        <v>152</v>
      </c>
      <c r="G105" s="39"/>
      <c r="H105" s="39"/>
      <c r="I105" s="189"/>
      <c r="J105" s="39"/>
      <c r="K105" s="39"/>
      <c r="L105" s="42"/>
      <c r="M105" s="190"/>
      <c r="N105" s="191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150</v>
      </c>
      <c r="AU105" s="20" t="s">
        <v>80</v>
      </c>
    </row>
    <row r="106" spans="1:65" s="2" customFormat="1" ht="37.9" customHeight="1">
      <c r="A106" s="37"/>
      <c r="B106" s="38"/>
      <c r="C106" s="174" t="s">
        <v>153</v>
      </c>
      <c r="D106" s="174" t="s">
        <v>144</v>
      </c>
      <c r="E106" s="175" t="s">
        <v>353</v>
      </c>
      <c r="F106" s="176" t="s">
        <v>354</v>
      </c>
      <c r="G106" s="177" t="s">
        <v>147</v>
      </c>
      <c r="H106" s="178">
        <v>42.44</v>
      </c>
      <c r="I106" s="179"/>
      <c r="J106" s="180">
        <f>ROUND(I106*H106,2)</f>
        <v>0</v>
      </c>
      <c r="K106" s="176" t="s">
        <v>148</v>
      </c>
      <c r="L106" s="42"/>
      <c r="M106" s="181" t="s">
        <v>19</v>
      </c>
      <c r="N106" s="182" t="s">
        <v>44</v>
      </c>
      <c r="O106" s="67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5" t="s">
        <v>149</v>
      </c>
      <c r="AT106" s="185" t="s">
        <v>144</v>
      </c>
      <c r="AU106" s="185" t="s">
        <v>80</v>
      </c>
      <c r="AY106" s="20" t="s">
        <v>143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88</v>
      </c>
      <c r="BK106" s="186">
        <f>ROUND(I106*H106,2)</f>
        <v>0</v>
      </c>
      <c r="BL106" s="20" t="s">
        <v>149</v>
      </c>
      <c r="BM106" s="185" t="s">
        <v>156</v>
      </c>
    </row>
    <row r="107" spans="1:47" s="2" customFormat="1" ht="19.5">
      <c r="A107" s="37"/>
      <c r="B107" s="38"/>
      <c r="C107" s="39"/>
      <c r="D107" s="187" t="s">
        <v>150</v>
      </c>
      <c r="E107" s="39"/>
      <c r="F107" s="188" t="s">
        <v>355</v>
      </c>
      <c r="G107" s="39"/>
      <c r="H107" s="39"/>
      <c r="I107" s="189"/>
      <c r="J107" s="39"/>
      <c r="K107" s="39"/>
      <c r="L107" s="42"/>
      <c r="M107" s="190"/>
      <c r="N107" s="191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150</v>
      </c>
      <c r="AU107" s="20" t="s">
        <v>80</v>
      </c>
    </row>
    <row r="108" spans="2:51" s="12" customFormat="1" ht="11.25">
      <c r="B108" s="192"/>
      <c r="C108" s="193"/>
      <c r="D108" s="187" t="s">
        <v>158</v>
      </c>
      <c r="E108" s="194" t="s">
        <v>19</v>
      </c>
      <c r="F108" s="195" t="s">
        <v>440</v>
      </c>
      <c r="G108" s="193"/>
      <c r="H108" s="196">
        <v>42.44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80</v>
      </c>
      <c r="AV108" s="12" t="s">
        <v>88</v>
      </c>
      <c r="AW108" s="12" t="s">
        <v>34</v>
      </c>
      <c r="AX108" s="12" t="s">
        <v>72</v>
      </c>
      <c r="AY108" s="202" t="s">
        <v>143</v>
      </c>
    </row>
    <row r="109" spans="2:51" s="13" customFormat="1" ht="11.25">
      <c r="B109" s="203"/>
      <c r="C109" s="204"/>
      <c r="D109" s="187" t="s">
        <v>158</v>
      </c>
      <c r="E109" s="205" t="s">
        <v>19</v>
      </c>
      <c r="F109" s="206" t="s">
        <v>161</v>
      </c>
      <c r="G109" s="204"/>
      <c r="H109" s="207">
        <v>42.44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158</v>
      </c>
      <c r="AU109" s="213" t="s">
        <v>80</v>
      </c>
      <c r="AV109" s="13" t="s">
        <v>149</v>
      </c>
      <c r="AW109" s="13" t="s">
        <v>34</v>
      </c>
      <c r="AX109" s="13" t="s">
        <v>80</v>
      </c>
      <c r="AY109" s="213" t="s">
        <v>143</v>
      </c>
    </row>
    <row r="110" spans="1:65" s="2" customFormat="1" ht="37.9" customHeight="1">
      <c r="A110" s="37"/>
      <c r="B110" s="38"/>
      <c r="C110" s="174" t="s">
        <v>149</v>
      </c>
      <c r="D110" s="174" t="s">
        <v>144</v>
      </c>
      <c r="E110" s="175" t="s">
        <v>154</v>
      </c>
      <c r="F110" s="176" t="s">
        <v>155</v>
      </c>
      <c r="G110" s="177" t="s">
        <v>147</v>
      </c>
      <c r="H110" s="178">
        <v>90.39</v>
      </c>
      <c r="I110" s="179"/>
      <c r="J110" s="180">
        <f>ROUND(I110*H110,2)</f>
        <v>0</v>
      </c>
      <c r="K110" s="176" t="s">
        <v>148</v>
      </c>
      <c r="L110" s="42"/>
      <c r="M110" s="181" t="s">
        <v>19</v>
      </c>
      <c r="N110" s="182" t="s">
        <v>44</v>
      </c>
      <c r="O110" s="6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5" t="s">
        <v>149</v>
      </c>
      <c r="AT110" s="185" t="s">
        <v>144</v>
      </c>
      <c r="AU110" s="185" t="s">
        <v>80</v>
      </c>
      <c r="AY110" s="20" t="s">
        <v>143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88</v>
      </c>
      <c r="BK110" s="186">
        <f>ROUND(I110*H110,2)</f>
        <v>0</v>
      </c>
      <c r="BL110" s="20" t="s">
        <v>149</v>
      </c>
      <c r="BM110" s="185" t="s">
        <v>164</v>
      </c>
    </row>
    <row r="111" spans="1:47" s="2" customFormat="1" ht="48.75">
      <c r="A111" s="37"/>
      <c r="B111" s="38"/>
      <c r="C111" s="39"/>
      <c r="D111" s="187" t="s">
        <v>150</v>
      </c>
      <c r="E111" s="39"/>
      <c r="F111" s="188" t="s">
        <v>157</v>
      </c>
      <c r="G111" s="39"/>
      <c r="H111" s="39"/>
      <c r="I111" s="189"/>
      <c r="J111" s="39"/>
      <c r="K111" s="39"/>
      <c r="L111" s="42"/>
      <c r="M111" s="190"/>
      <c r="N111" s="191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150</v>
      </c>
      <c r="AU111" s="20" t="s">
        <v>80</v>
      </c>
    </row>
    <row r="112" spans="2:51" s="12" customFormat="1" ht="11.25">
      <c r="B112" s="192"/>
      <c r="C112" s="193"/>
      <c r="D112" s="187" t="s">
        <v>158</v>
      </c>
      <c r="E112" s="194" t="s">
        <v>19</v>
      </c>
      <c r="F112" s="195" t="s">
        <v>441</v>
      </c>
      <c r="G112" s="193"/>
      <c r="H112" s="196">
        <v>39.9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80</v>
      </c>
      <c r="AV112" s="12" t="s">
        <v>88</v>
      </c>
      <c r="AW112" s="12" t="s">
        <v>34</v>
      </c>
      <c r="AX112" s="12" t="s">
        <v>72</v>
      </c>
      <c r="AY112" s="202" t="s">
        <v>143</v>
      </c>
    </row>
    <row r="113" spans="2:51" s="12" customFormat="1" ht="33.75">
      <c r="B113" s="192"/>
      <c r="C113" s="193"/>
      <c r="D113" s="187" t="s">
        <v>158</v>
      </c>
      <c r="E113" s="194" t="s">
        <v>19</v>
      </c>
      <c r="F113" s="195" t="s">
        <v>442</v>
      </c>
      <c r="G113" s="193"/>
      <c r="H113" s="196">
        <v>49.02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80</v>
      </c>
      <c r="AV113" s="12" t="s">
        <v>88</v>
      </c>
      <c r="AW113" s="12" t="s">
        <v>34</v>
      </c>
      <c r="AX113" s="12" t="s">
        <v>72</v>
      </c>
      <c r="AY113" s="202" t="s">
        <v>143</v>
      </c>
    </row>
    <row r="114" spans="2:51" s="12" customFormat="1" ht="11.25">
      <c r="B114" s="192"/>
      <c r="C114" s="193"/>
      <c r="D114" s="187" t="s">
        <v>158</v>
      </c>
      <c r="E114" s="194" t="s">
        <v>19</v>
      </c>
      <c r="F114" s="195" t="s">
        <v>443</v>
      </c>
      <c r="G114" s="193"/>
      <c r="H114" s="196">
        <v>1.47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80</v>
      </c>
      <c r="AV114" s="12" t="s">
        <v>88</v>
      </c>
      <c r="AW114" s="12" t="s">
        <v>34</v>
      </c>
      <c r="AX114" s="12" t="s">
        <v>72</v>
      </c>
      <c r="AY114" s="202" t="s">
        <v>143</v>
      </c>
    </row>
    <row r="115" spans="2:51" s="13" customFormat="1" ht="11.25">
      <c r="B115" s="203"/>
      <c r="C115" s="204"/>
      <c r="D115" s="187" t="s">
        <v>158</v>
      </c>
      <c r="E115" s="205" t="s">
        <v>19</v>
      </c>
      <c r="F115" s="206" t="s">
        <v>161</v>
      </c>
      <c r="G115" s="204"/>
      <c r="H115" s="207">
        <v>90.39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158</v>
      </c>
      <c r="AU115" s="213" t="s">
        <v>80</v>
      </c>
      <c r="AV115" s="13" t="s">
        <v>149</v>
      </c>
      <c r="AW115" s="13" t="s">
        <v>34</v>
      </c>
      <c r="AX115" s="13" t="s">
        <v>80</v>
      </c>
      <c r="AY115" s="213" t="s">
        <v>143</v>
      </c>
    </row>
    <row r="116" spans="1:65" s="2" customFormat="1" ht="24.2" customHeight="1">
      <c r="A116" s="37"/>
      <c r="B116" s="38"/>
      <c r="C116" s="174" t="s">
        <v>168</v>
      </c>
      <c r="D116" s="174" t="s">
        <v>144</v>
      </c>
      <c r="E116" s="175" t="s">
        <v>162</v>
      </c>
      <c r="F116" s="176" t="s">
        <v>163</v>
      </c>
      <c r="G116" s="177" t="s">
        <v>147</v>
      </c>
      <c r="H116" s="178">
        <v>366.85</v>
      </c>
      <c r="I116" s="179"/>
      <c r="J116" s="180">
        <f>ROUND(I116*H116,2)</f>
        <v>0</v>
      </c>
      <c r="K116" s="176" t="s">
        <v>148</v>
      </c>
      <c r="L116" s="42"/>
      <c r="M116" s="181" t="s">
        <v>19</v>
      </c>
      <c r="N116" s="182" t="s">
        <v>44</v>
      </c>
      <c r="O116" s="67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5" t="s">
        <v>149</v>
      </c>
      <c r="AT116" s="185" t="s">
        <v>144</v>
      </c>
      <c r="AU116" s="185" t="s">
        <v>80</v>
      </c>
      <c r="AY116" s="20" t="s">
        <v>143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88</v>
      </c>
      <c r="BK116" s="186">
        <f>ROUND(I116*H116,2)</f>
        <v>0</v>
      </c>
      <c r="BL116" s="20" t="s">
        <v>149</v>
      </c>
      <c r="BM116" s="185" t="s">
        <v>173</v>
      </c>
    </row>
    <row r="117" spans="1:47" s="2" customFormat="1" ht="19.5">
      <c r="A117" s="37"/>
      <c r="B117" s="38"/>
      <c r="C117" s="39"/>
      <c r="D117" s="187" t="s">
        <v>150</v>
      </c>
      <c r="E117" s="39"/>
      <c r="F117" s="188" t="s">
        <v>165</v>
      </c>
      <c r="G117" s="39"/>
      <c r="H117" s="39"/>
      <c r="I117" s="189"/>
      <c r="J117" s="39"/>
      <c r="K117" s="39"/>
      <c r="L117" s="42"/>
      <c r="M117" s="190"/>
      <c r="N117" s="191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150</v>
      </c>
      <c r="AU117" s="20" t="s">
        <v>80</v>
      </c>
    </row>
    <row r="118" spans="2:51" s="12" customFormat="1" ht="11.25">
      <c r="B118" s="192"/>
      <c r="C118" s="193"/>
      <c r="D118" s="187" t="s">
        <v>158</v>
      </c>
      <c r="E118" s="194" t="s">
        <v>19</v>
      </c>
      <c r="F118" s="195" t="s">
        <v>444</v>
      </c>
      <c r="G118" s="193"/>
      <c r="H118" s="196">
        <v>115.71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80</v>
      </c>
      <c r="AV118" s="12" t="s">
        <v>88</v>
      </c>
      <c r="AW118" s="12" t="s">
        <v>34</v>
      </c>
      <c r="AX118" s="12" t="s">
        <v>72</v>
      </c>
      <c r="AY118" s="202" t="s">
        <v>143</v>
      </c>
    </row>
    <row r="119" spans="2:51" s="12" customFormat="1" ht="33.75">
      <c r="B119" s="192"/>
      <c r="C119" s="193"/>
      <c r="D119" s="187" t="s">
        <v>158</v>
      </c>
      <c r="E119" s="194" t="s">
        <v>19</v>
      </c>
      <c r="F119" s="195" t="s">
        <v>445</v>
      </c>
      <c r="G119" s="193"/>
      <c r="H119" s="196">
        <v>236.93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80</v>
      </c>
      <c r="AV119" s="12" t="s">
        <v>88</v>
      </c>
      <c r="AW119" s="12" t="s">
        <v>34</v>
      </c>
      <c r="AX119" s="12" t="s">
        <v>72</v>
      </c>
      <c r="AY119" s="202" t="s">
        <v>143</v>
      </c>
    </row>
    <row r="120" spans="2:51" s="12" customFormat="1" ht="11.25">
      <c r="B120" s="192"/>
      <c r="C120" s="193"/>
      <c r="D120" s="187" t="s">
        <v>158</v>
      </c>
      <c r="E120" s="194" t="s">
        <v>19</v>
      </c>
      <c r="F120" s="195" t="s">
        <v>446</v>
      </c>
      <c r="G120" s="193"/>
      <c r="H120" s="196">
        <v>14.21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80</v>
      </c>
      <c r="AV120" s="12" t="s">
        <v>88</v>
      </c>
      <c r="AW120" s="12" t="s">
        <v>34</v>
      </c>
      <c r="AX120" s="12" t="s">
        <v>72</v>
      </c>
      <c r="AY120" s="202" t="s">
        <v>143</v>
      </c>
    </row>
    <row r="121" spans="2:51" s="13" customFormat="1" ht="11.25">
      <c r="B121" s="203"/>
      <c r="C121" s="204"/>
      <c r="D121" s="187" t="s">
        <v>158</v>
      </c>
      <c r="E121" s="205" t="s">
        <v>19</v>
      </c>
      <c r="F121" s="206" t="s">
        <v>161</v>
      </c>
      <c r="G121" s="204"/>
      <c r="H121" s="207">
        <v>366.85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158</v>
      </c>
      <c r="AU121" s="213" t="s">
        <v>80</v>
      </c>
      <c r="AV121" s="13" t="s">
        <v>149</v>
      </c>
      <c r="AW121" s="13" t="s">
        <v>34</v>
      </c>
      <c r="AX121" s="13" t="s">
        <v>80</v>
      </c>
      <c r="AY121" s="213" t="s">
        <v>143</v>
      </c>
    </row>
    <row r="122" spans="1:65" s="2" customFormat="1" ht="16.5" customHeight="1">
      <c r="A122" s="37"/>
      <c r="B122" s="38"/>
      <c r="C122" s="174" t="s">
        <v>156</v>
      </c>
      <c r="D122" s="174" t="s">
        <v>144</v>
      </c>
      <c r="E122" s="175" t="s">
        <v>169</v>
      </c>
      <c r="F122" s="176" t="s">
        <v>170</v>
      </c>
      <c r="G122" s="177" t="s">
        <v>171</v>
      </c>
      <c r="H122" s="178">
        <v>1046.809</v>
      </c>
      <c r="I122" s="179"/>
      <c r="J122" s="180">
        <f>ROUND(I122*H122,2)</f>
        <v>0</v>
      </c>
      <c r="K122" s="176" t="s">
        <v>172</v>
      </c>
      <c r="L122" s="42"/>
      <c r="M122" s="181" t="s">
        <v>19</v>
      </c>
      <c r="N122" s="182" t="s">
        <v>44</v>
      </c>
      <c r="O122" s="67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5" t="s">
        <v>149</v>
      </c>
      <c r="AT122" s="185" t="s">
        <v>144</v>
      </c>
      <c r="AU122" s="185" t="s">
        <v>80</v>
      </c>
      <c r="AY122" s="20" t="s">
        <v>143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88</v>
      </c>
      <c r="BK122" s="186">
        <f>ROUND(I122*H122,2)</f>
        <v>0</v>
      </c>
      <c r="BL122" s="20" t="s">
        <v>149</v>
      </c>
      <c r="BM122" s="185" t="s">
        <v>8</v>
      </c>
    </row>
    <row r="123" spans="1:47" s="2" customFormat="1" ht="19.5">
      <c r="A123" s="37"/>
      <c r="B123" s="38"/>
      <c r="C123" s="39"/>
      <c r="D123" s="187" t="s">
        <v>150</v>
      </c>
      <c r="E123" s="39"/>
      <c r="F123" s="188" t="s">
        <v>174</v>
      </c>
      <c r="G123" s="39"/>
      <c r="H123" s="39"/>
      <c r="I123" s="189"/>
      <c r="J123" s="39"/>
      <c r="K123" s="39"/>
      <c r="L123" s="42"/>
      <c r="M123" s="190"/>
      <c r="N123" s="191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150</v>
      </c>
      <c r="AU123" s="20" t="s">
        <v>80</v>
      </c>
    </row>
    <row r="124" spans="1:65" s="2" customFormat="1" ht="16.5" customHeight="1">
      <c r="A124" s="37"/>
      <c r="B124" s="38"/>
      <c r="C124" s="174" t="s">
        <v>179</v>
      </c>
      <c r="D124" s="174" t="s">
        <v>144</v>
      </c>
      <c r="E124" s="175" t="s">
        <v>175</v>
      </c>
      <c r="F124" s="176" t="s">
        <v>176</v>
      </c>
      <c r="G124" s="177" t="s">
        <v>177</v>
      </c>
      <c r="H124" s="178">
        <v>126.5</v>
      </c>
      <c r="I124" s="179"/>
      <c r="J124" s="180">
        <f>ROUND(I124*H124,2)</f>
        <v>0</v>
      </c>
      <c r="K124" s="176" t="s">
        <v>172</v>
      </c>
      <c r="L124" s="42"/>
      <c r="M124" s="181" t="s">
        <v>19</v>
      </c>
      <c r="N124" s="182" t="s">
        <v>44</v>
      </c>
      <c r="O124" s="6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5" t="s">
        <v>149</v>
      </c>
      <c r="AT124" s="185" t="s">
        <v>144</v>
      </c>
      <c r="AU124" s="185" t="s">
        <v>80</v>
      </c>
      <c r="AY124" s="20" t="s">
        <v>143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0" t="s">
        <v>88</v>
      </c>
      <c r="BK124" s="186">
        <f>ROUND(I124*H124,2)</f>
        <v>0</v>
      </c>
      <c r="BL124" s="20" t="s">
        <v>149</v>
      </c>
      <c r="BM124" s="185" t="s">
        <v>182</v>
      </c>
    </row>
    <row r="125" spans="1:65" s="2" customFormat="1" ht="16.5" customHeight="1">
      <c r="A125" s="37"/>
      <c r="B125" s="38"/>
      <c r="C125" s="174" t="s">
        <v>164</v>
      </c>
      <c r="D125" s="174" t="s">
        <v>144</v>
      </c>
      <c r="E125" s="175" t="s">
        <v>180</v>
      </c>
      <c r="F125" s="176" t="s">
        <v>181</v>
      </c>
      <c r="G125" s="177" t="s">
        <v>147</v>
      </c>
      <c r="H125" s="178">
        <v>107.99</v>
      </c>
      <c r="I125" s="179"/>
      <c r="J125" s="180">
        <f>ROUND(I125*H125,2)</f>
        <v>0</v>
      </c>
      <c r="K125" s="176" t="s">
        <v>172</v>
      </c>
      <c r="L125" s="42"/>
      <c r="M125" s="181" t="s">
        <v>19</v>
      </c>
      <c r="N125" s="182" t="s">
        <v>44</v>
      </c>
      <c r="O125" s="6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5" t="s">
        <v>149</v>
      </c>
      <c r="AT125" s="185" t="s">
        <v>144</v>
      </c>
      <c r="AU125" s="185" t="s">
        <v>80</v>
      </c>
      <c r="AY125" s="20" t="s">
        <v>143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88</v>
      </c>
      <c r="BK125" s="186">
        <f>ROUND(I125*H125,2)</f>
        <v>0</v>
      </c>
      <c r="BL125" s="20" t="s">
        <v>149</v>
      </c>
      <c r="BM125" s="185" t="s">
        <v>188</v>
      </c>
    </row>
    <row r="126" spans="2:51" s="12" customFormat="1" ht="11.25">
      <c r="B126" s="192"/>
      <c r="C126" s="193"/>
      <c r="D126" s="187" t="s">
        <v>158</v>
      </c>
      <c r="E126" s="194" t="s">
        <v>19</v>
      </c>
      <c r="F126" s="195" t="s">
        <v>441</v>
      </c>
      <c r="G126" s="193"/>
      <c r="H126" s="196">
        <v>39.9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80</v>
      </c>
      <c r="AV126" s="12" t="s">
        <v>88</v>
      </c>
      <c r="AW126" s="12" t="s">
        <v>34</v>
      </c>
      <c r="AX126" s="12" t="s">
        <v>72</v>
      </c>
      <c r="AY126" s="202" t="s">
        <v>143</v>
      </c>
    </row>
    <row r="127" spans="2:51" s="12" customFormat="1" ht="33.75">
      <c r="B127" s="192"/>
      <c r="C127" s="193"/>
      <c r="D127" s="187" t="s">
        <v>158</v>
      </c>
      <c r="E127" s="194" t="s">
        <v>19</v>
      </c>
      <c r="F127" s="195" t="s">
        <v>442</v>
      </c>
      <c r="G127" s="193"/>
      <c r="H127" s="196">
        <v>49.02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80</v>
      </c>
      <c r="AV127" s="12" t="s">
        <v>88</v>
      </c>
      <c r="AW127" s="12" t="s">
        <v>34</v>
      </c>
      <c r="AX127" s="12" t="s">
        <v>72</v>
      </c>
      <c r="AY127" s="202" t="s">
        <v>143</v>
      </c>
    </row>
    <row r="128" spans="2:51" s="12" customFormat="1" ht="11.25">
      <c r="B128" s="192"/>
      <c r="C128" s="193"/>
      <c r="D128" s="187" t="s">
        <v>158</v>
      </c>
      <c r="E128" s="194" t="s">
        <v>19</v>
      </c>
      <c r="F128" s="195" t="s">
        <v>447</v>
      </c>
      <c r="G128" s="193"/>
      <c r="H128" s="196">
        <v>17.6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158</v>
      </c>
      <c r="AU128" s="202" t="s">
        <v>80</v>
      </c>
      <c r="AV128" s="12" t="s">
        <v>88</v>
      </c>
      <c r="AW128" s="12" t="s">
        <v>34</v>
      </c>
      <c r="AX128" s="12" t="s">
        <v>72</v>
      </c>
      <c r="AY128" s="202" t="s">
        <v>143</v>
      </c>
    </row>
    <row r="129" spans="2:51" s="12" customFormat="1" ht="11.25">
      <c r="B129" s="192"/>
      <c r="C129" s="193"/>
      <c r="D129" s="187" t="s">
        <v>158</v>
      </c>
      <c r="E129" s="194" t="s">
        <v>19</v>
      </c>
      <c r="F129" s="195" t="s">
        <v>443</v>
      </c>
      <c r="G129" s="193"/>
      <c r="H129" s="196">
        <v>1.47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80</v>
      </c>
      <c r="AV129" s="12" t="s">
        <v>88</v>
      </c>
      <c r="AW129" s="12" t="s">
        <v>34</v>
      </c>
      <c r="AX129" s="12" t="s">
        <v>72</v>
      </c>
      <c r="AY129" s="202" t="s">
        <v>143</v>
      </c>
    </row>
    <row r="130" spans="2:51" s="13" customFormat="1" ht="11.25">
      <c r="B130" s="203"/>
      <c r="C130" s="204"/>
      <c r="D130" s="187" t="s">
        <v>158</v>
      </c>
      <c r="E130" s="205" t="s">
        <v>19</v>
      </c>
      <c r="F130" s="206" t="s">
        <v>161</v>
      </c>
      <c r="G130" s="204"/>
      <c r="H130" s="207">
        <v>107.99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158</v>
      </c>
      <c r="AU130" s="213" t="s">
        <v>80</v>
      </c>
      <c r="AV130" s="13" t="s">
        <v>149</v>
      </c>
      <c r="AW130" s="13" t="s">
        <v>34</v>
      </c>
      <c r="AX130" s="13" t="s">
        <v>80</v>
      </c>
      <c r="AY130" s="213" t="s">
        <v>143</v>
      </c>
    </row>
    <row r="131" spans="2:63" s="11" customFormat="1" ht="25.9" customHeight="1">
      <c r="B131" s="160"/>
      <c r="C131" s="161"/>
      <c r="D131" s="162" t="s">
        <v>71</v>
      </c>
      <c r="E131" s="163" t="s">
        <v>448</v>
      </c>
      <c r="F131" s="163" t="s">
        <v>184</v>
      </c>
      <c r="G131" s="161"/>
      <c r="H131" s="161"/>
      <c r="I131" s="164"/>
      <c r="J131" s="165">
        <f>BK131</f>
        <v>0</v>
      </c>
      <c r="K131" s="161"/>
      <c r="L131" s="166"/>
      <c r="M131" s="167"/>
      <c r="N131" s="168"/>
      <c r="O131" s="168"/>
      <c r="P131" s="169">
        <f>SUM(P132:P134)</f>
        <v>0</v>
      </c>
      <c r="Q131" s="168"/>
      <c r="R131" s="169">
        <f>SUM(R132:R134)</f>
        <v>0</v>
      </c>
      <c r="S131" s="168"/>
      <c r="T131" s="170">
        <f>SUM(T132:T134)</f>
        <v>0</v>
      </c>
      <c r="AR131" s="171" t="s">
        <v>80</v>
      </c>
      <c r="AT131" s="172" t="s">
        <v>71</v>
      </c>
      <c r="AU131" s="172" t="s">
        <v>72</v>
      </c>
      <c r="AY131" s="171" t="s">
        <v>143</v>
      </c>
      <c r="BK131" s="173">
        <f>SUM(BK132:BK134)</f>
        <v>0</v>
      </c>
    </row>
    <row r="132" spans="1:65" s="2" customFormat="1" ht="37.9" customHeight="1">
      <c r="A132" s="37"/>
      <c r="B132" s="38"/>
      <c r="C132" s="174" t="s">
        <v>189</v>
      </c>
      <c r="D132" s="174" t="s">
        <v>144</v>
      </c>
      <c r="E132" s="175" t="s">
        <v>185</v>
      </c>
      <c r="F132" s="176" t="s">
        <v>186</v>
      </c>
      <c r="G132" s="177" t="s">
        <v>187</v>
      </c>
      <c r="H132" s="178">
        <v>120</v>
      </c>
      <c r="I132" s="179"/>
      <c r="J132" s="180">
        <f>ROUND(I132*H132,2)</f>
        <v>0</v>
      </c>
      <c r="K132" s="176" t="s">
        <v>148</v>
      </c>
      <c r="L132" s="42"/>
      <c r="M132" s="181" t="s">
        <v>19</v>
      </c>
      <c r="N132" s="182" t="s">
        <v>44</v>
      </c>
      <c r="O132" s="6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5" t="s">
        <v>149</v>
      </c>
      <c r="AT132" s="185" t="s">
        <v>144</v>
      </c>
      <c r="AU132" s="185" t="s">
        <v>80</v>
      </c>
      <c r="AY132" s="20" t="s">
        <v>143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0" t="s">
        <v>88</v>
      </c>
      <c r="BK132" s="186">
        <f>ROUND(I132*H132,2)</f>
        <v>0</v>
      </c>
      <c r="BL132" s="20" t="s">
        <v>149</v>
      </c>
      <c r="BM132" s="185" t="s">
        <v>192</v>
      </c>
    </row>
    <row r="133" spans="1:65" s="2" customFormat="1" ht="24.2" customHeight="1">
      <c r="A133" s="37"/>
      <c r="B133" s="38"/>
      <c r="C133" s="174" t="s">
        <v>173</v>
      </c>
      <c r="D133" s="174" t="s">
        <v>144</v>
      </c>
      <c r="E133" s="175" t="s">
        <v>190</v>
      </c>
      <c r="F133" s="176" t="s">
        <v>191</v>
      </c>
      <c r="G133" s="177" t="s">
        <v>187</v>
      </c>
      <c r="H133" s="178">
        <v>60</v>
      </c>
      <c r="I133" s="179"/>
      <c r="J133" s="180">
        <f>ROUND(I133*H133,2)</f>
        <v>0</v>
      </c>
      <c r="K133" s="176" t="s">
        <v>148</v>
      </c>
      <c r="L133" s="42"/>
      <c r="M133" s="181" t="s">
        <v>19</v>
      </c>
      <c r="N133" s="182" t="s">
        <v>44</v>
      </c>
      <c r="O133" s="6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5" t="s">
        <v>149</v>
      </c>
      <c r="AT133" s="185" t="s">
        <v>144</v>
      </c>
      <c r="AU133" s="185" t="s">
        <v>80</v>
      </c>
      <c r="AY133" s="20" t="s">
        <v>143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0" t="s">
        <v>88</v>
      </c>
      <c r="BK133" s="186">
        <f>ROUND(I133*H133,2)</f>
        <v>0</v>
      </c>
      <c r="BL133" s="20" t="s">
        <v>149</v>
      </c>
      <c r="BM133" s="185" t="s">
        <v>195</v>
      </c>
    </row>
    <row r="134" spans="1:65" s="2" customFormat="1" ht="33" customHeight="1">
      <c r="A134" s="37"/>
      <c r="B134" s="38"/>
      <c r="C134" s="174" t="s">
        <v>198</v>
      </c>
      <c r="D134" s="174" t="s">
        <v>144</v>
      </c>
      <c r="E134" s="175" t="s">
        <v>193</v>
      </c>
      <c r="F134" s="176" t="s">
        <v>194</v>
      </c>
      <c r="G134" s="177" t="s">
        <v>187</v>
      </c>
      <c r="H134" s="178">
        <v>30</v>
      </c>
      <c r="I134" s="179"/>
      <c r="J134" s="180">
        <f>ROUND(I134*H134,2)</f>
        <v>0</v>
      </c>
      <c r="K134" s="176" t="s">
        <v>148</v>
      </c>
      <c r="L134" s="42"/>
      <c r="M134" s="181" t="s">
        <v>19</v>
      </c>
      <c r="N134" s="182" t="s">
        <v>44</v>
      </c>
      <c r="O134" s="6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5" t="s">
        <v>149</v>
      </c>
      <c r="AT134" s="185" t="s">
        <v>144</v>
      </c>
      <c r="AU134" s="185" t="s">
        <v>80</v>
      </c>
      <c r="AY134" s="20" t="s">
        <v>143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88</v>
      </c>
      <c r="BK134" s="186">
        <f>ROUND(I134*H134,2)</f>
        <v>0</v>
      </c>
      <c r="BL134" s="20" t="s">
        <v>149</v>
      </c>
      <c r="BM134" s="185" t="s">
        <v>201</v>
      </c>
    </row>
    <row r="135" spans="2:63" s="11" customFormat="1" ht="25.9" customHeight="1">
      <c r="B135" s="160"/>
      <c r="C135" s="161"/>
      <c r="D135" s="162" t="s">
        <v>71</v>
      </c>
      <c r="E135" s="163" t="s">
        <v>449</v>
      </c>
      <c r="F135" s="163" t="s">
        <v>197</v>
      </c>
      <c r="G135" s="161"/>
      <c r="H135" s="161"/>
      <c r="I135" s="164"/>
      <c r="J135" s="165">
        <f>BK135</f>
        <v>0</v>
      </c>
      <c r="K135" s="161"/>
      <c r="L135" s="166"/>
      <c r="M135" s="167"/>
      <c r="N135" s="168"/>
      <c r="O135" s="168"/>
      <c r="P135" s="169">
        <f>P136</f>
        <v>0</v>
      </c>
      <c r="Q135" s="168"/>
      <c r="R135" s="169">
        <f>R136</f>
        <v>0</v>
      </c>
      <c r="S135" s="168"/>
      <c r="T135" s="170">
        <f>T136</f>
        <v>0</v>
      </c>
      <c r="AR135" s="171" t="s">
        <v>80</v>
      </c>
      <c r="AT135" s="172" t="s">
        <v>71</v>
      </c>
      <c r="AU135" s="172" t="s">
        <v>72</v>
      </c>
      <c r="AY135" s="171" t="s">
        <v>143</v>
      </c>
      <c r="BK135" s="173">
        <f>BK136</f>
        <v>0</v>
      </c>
    </row>
    <row r="136" spans="1:65" s="2" customFormat="1" ht="16.5" customHeight="1">
      <c r="A136" s="37"/>
      <c r="B136" s="38"/>
      <c r="C136" s="174" t="s">
        <v>8</v>
      </c>
      <c r="D136" s="174" t="s">
        <v>144</v>
      </c>
      <c r="E136" s="175" t="s">
        <v>199</v>
      </c>
      <c r="F136" s="176" t="s">
        <v>200</v>
      </c>
      <c r="G136" s="177" t="s">
        <v>147</v>
      </c>
      <c r="H136" s="178">
        <v>366.85</v>
      </c>
      <c r="I136" s="179"/>
      <c r="J136" s="180">
        <f>ROUND(I136*H136,2)</f>
        <v>0</v>
      </c>
      <c r="K136" s="176" t="s">
        <v>148</v>
      </c>
      <c r="L136" s="42"/>
      <c r="M136" s="181" t="s">
        <v>19</v>
      </c>
      <c r="N136" s="182" t="s">
        <v>44</v>
      </c>
      <c r="O136" s="6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5" t="s">
        <v>149</v>
      </c>
      <c r="AT136" s="185" t="s">
        <v>144</v>
      </c>
      <c r="AU136" s="185" t="s">
        <v>80</v>
      </c>
      <c r="AY136" s="20" t="s">
        <v>143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0" t="s">
        <v>88</v>
      </c>
      <c r="BK136" s="186">
        <f>ROUND(I136*H136,2)</f>
        <v>0</v>
      </c>
      <c r="BL136" s="20" t="s">
        <v>149</v>
      </c>
      <c r="BM136" s="185" t="s">
        <v>206</v>
      </c>
    </row>
    <row r="137" spans="2:63" s="11" customFormat="1" ht="25.9" customHeight="1">
      <c r="B137" s="160"/>
      <c r="C137" s="161"/>
      <c r="D137" s="162" t="s">
        <v>71</v>
      </c>
      <c r="E137" s="163" t="s">
        <v>450</v>
      </c>
      <c r="F137" s="163" t="s">
        <v>203</v>
      </c>
      <c r="G137" s="161"/>
      <c r="H137" s="161"/>
      <c r="I137" s="164"/>
      <c r="J137" s="165">
        <f>BK137</f>
        <v>0</v>
      </c>
      <c r="K137" s="161"/>
      <c r="L137" s="166"/>
      <c r="M137" s="167"/>
      <c r="N137" s="168"/>
      <c r="O137" s="168"/>
      <c r="P137" s="169">
        <f>P138</f>
        <v>0</v>
      </c>
      <c r="Q137" s="168"/>
      <c r="R137" s="169">
        <f>R138</f>
        <v>0</v>
      </c>
      <c r="S137" s="168"/>
      <c r="T137" s="170">
        <f>T138</f>
        <v>0</v>
      </c>
      <c r="AR137" s="171" t="s">
        <v>80</v>
      </c>
      <c r="AT137" s="172" t="s">
        <v>71</v>
      </c>
      <c r="AU137" s="172" t="s">
        <v>72</v>
      </c>
      <c r="AY137" s="171" t="s">
        <v>143</v>
      </c>
      <c r="BK137" s="173">
        <f>BK138</f>
        <v>0</v>
      </c>
    </row>
    <row r="138" spans="1:65" s="2" customFormat="1" ht="16.5" customHeight="1">
      <c r="A138" s="37"/>
      <c r="B138" s="38"/>
      <c r="C138" s="174" t="s">
        <v>209</v>
      </c>
      <c r="D138" s="174" t="s">
        <v>144</v>
      </c>
      <c r="E138" s="175" t="s">
        <v>204</v>
      </c>
      <c r="F138" s="176" t="s">
        <v>205</v>
      </c>
      <c r="G138" s="177" t="s">
        <v>147</v>
      </c>
      <c r="H138" s="178">
        <v>320.79</v>
      </c>
      <c r="I138" s="179"/>
      <c r="J138" s="180">
        <f>ROUND(I138*H138,2)</f>
        <v>0</v>
      </c>
      <c r="K138" s="176" t="s">
        <v>148</v>
      </c>
      <c r="L138" s="42"/>
      <c r="M138" s="181" t="s">
        <v>19</v>
      </c>
      <c r="N138" s="182" t="s">
        <v>44</v>
      </c>
      <c r="O138" s="6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5" t="s">
        <v>149</v>
      </c>
      <c r="AT138" s="185" t="s">
        <v>144</v>
      </c>
      <c r="AU138" s="185" t="s">
        <v>80</v>
      </c>
      <c r="AY138" s="20" t="s">
        <v>143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0" t="s">
        <v>88</v>
      </c>
      <c r="BK138" s="186">
        <f>ROUND(I138*H138,2)</f>
        <v>0</v>
      </c>
      <c r="BL138" s="20" t="s">
        <v>149</v>
      </c>
      <c r="BM138" s="185" t="s">
        <v>212</v>
      </c>
    </row>
    <row r="139" spans="2:63" s="11" customFormat="1" ht="25.9" customHeight="1">
      <c r="B139" s="160"/>
      <c r="C139" s="161"/>
      <c r="D139" s="162" t="s">
        <v>71</v>
      </c>
      <c r="E139" s="163" t="s">
        <v>451</v>
      </c>
      <c r="F139" s="163" t="s">
        <v>208</v>
      </c>
      <c r="G139" s="161"/>
      <c r="H139" s="161"/>
      <c r="I139" s="164"/>
      <c r="J139" s="165">
        <f>BK139</f>
        <v>0</v>
      </c>
      <c r="K139" s="161"/>
      <c r="L139" s="166"/>
      <c r="M139" s="167"/>
      <c r="N139" s="168"/>
      <c r="O139" s="168"/>
      <c r="P139" s="169">
        <f>SUM(P140:P147)</f>
        <v>0</v>
      </c>
      <c r="Q139" s="168"/>
      <c r="R139" s="169">
        <f>SUM(R140:R147)</f>
        <v>0</v>
      </c>
      <c r="S139" s="168"/>
      <c r="T139" s="170">
        <f>SUM(T140:T147)</f>
        <v>0</v>
      </c>
      <c r="AR139" s="171" t="s">
        <v>80</v>
      </c>
      <c r="AT139" s="172" t="s">
        <v>71</v>
      </c>
      <c r="AU139" s="172" t="s">
        <v>72</v>
      </c>
      <c r="AY139" s="171" t="s">
        <v>143</v>
      </c>
      <c r="BK139" s="173">
        <f>SUM(BK140:BK147)</f>
        <v>0</v>
      </c>
    </row>
    <row r="140" spans="1:65" s="2" customFormat="1" ht="16.5" customHeight="1">
      <c r="A140" s="37"/>
      <c r="B140" s="38"/>
      <c r="C140" s="174" t="s">
        <v>182</v>
      </c>
      <c r="D140" s="174" t="s">
        <v>144</v>
      </c>
      <c r="E140" s="175" t="s">
        <v>210</v>
      </c>
      <c r="F140" s="176" t="s">
        <v>211</v>
      </c>
      <c r="G140" s="177" t="s">
        <v>147</v>
      </c>
      <c r="H140" s="178">
        <v>107.99</v>
      </c>
      <c r="I140" s="179"/>
      <c r="J140" s="180">
        <f>ROUND(I140*H140,2)</f>
        <v>0</v>
      </c>
      <c r="K140" s="176" t="s">
        <v>148</v>
      </c>
      <c r="L140" s="42"/>
      <c r="M140" s="181" t="s">
        <v>19</v>
      </c>
      <c r="N140" s="182" t="s">
        <v>44</v>
      </c>
      <c r="O140" s="6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5" t="s">
        <v>149</v>
      </c>
      <c r="AT140" s="185" t="s">
        <v>144</v>
      </c>
      <c r="AU140" s="185" t="s">
        <v>80</v>
      </c>
      <c r="AY140" s="20" t="s">
        <v>143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88</v>
      </c>
      <c r="BK140" s="186">
        <f>ROUND(I140*H140,2)</f>
        <v>0</v>
      </c>
      <c r="BL140" s="20" t="s">
        <v>149</v>
      </c>
      <c r="BM140" s="185" t="s">
        <v>215</v>
      </c>
    </row>
    <row r="141" spans="1:65" s="2" customFormat="1" ht="16.5" customHeight="1">
      <c r="A141" s="37"/>
      <c r="B141" s="38"/>
      <c r="C141" s="174" t="s">
        <v>219</v>
      </c>
      <c r="D141" s="174" t="s">
        <v>144</v>
      </c>
      <c r="E141" s="175" t="s">
        <v>213</v>
      </c>
      <c r="F141" s="176" t="s">
        <v>214</v>
      </c>
      <c r="G141" s="177" t="s">
        <v>147</v>
      </c>
      <c r="H141" s="178">
        <v>107.99</v>
      </c>
      <c r="I141" s="179"/>
      <c r="J141" s="180">
        <f>ROUND(I141*H141,2)</f>
        <v>0</v>
      </c>
      <c r="K141" s="176" t="s">
        <v>148</v>
      </c>
      <c r="L141" s="42"/>
      <c r="M141" s="181" t="s">
        <v>19</v>
      </c>
      <c r="N141" s="182" t="s">
        <v>44</v>
      </c>
      <c r="O141" s="6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5" t="s">
        <v>149</v>
      </c>
      <c r="AT141" s="185" t="s">
        <v>144</v>
      </c>
      <c r="AU141" s="185" t="s">
        <v>80</v>
      </c>
      <c r="AY141" s="20" t="s">
        <v>143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0" t="s">
        <v>88</v>
      </c>
      <c r="BK141" s="186">
        <f>ROUND(I141*H141,2)</f>
        <v>0</v>
      </c>
      <c r="BL141" s="20" t="s">
        <v>149</v>
      </c>
      <c r="BM141" s="185" t="s">
        <v>222</v>
      </c>
    </row>
    <row r="142" spans="1:47" s="2" customFormat="1" ht="48.75">
      <c r="A142" s="37"/>
      <c r="B142" s="38"/>
      <c r="C142" s="39"/>
      <c r="D142" s="187" t="s">
        <v>150</v>
      </c>
      <c r="E142" s="39"/>
      <c r="F142" s="188" t="s">
        <v>216</v>
      </c>
      <c r="G142" s="39"/>
      <c r="H142" s="39"/>
      <c r="I142" s="189"/>
      <c r="J142" s="39"/>
      <c r="K142" s="39"/>
      <c r="L142" s="42"/>
      <c r="M142" s="190"/>
      <c r="N142" s="191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150</v>
      </c>
      <c r="AU142" s="20" t="s">
        <v>80</v>
      </c>
    </row>
    <row r="143" spans="2:51" s="12" customFormat="1" ht="11.25">
      <c r="B143" s="192"/>
      <c r="C143" s="193"/>
      <c r="D143" s="187" t="s">
        <v>158</v>
      </c>
      <c r="E143" s="194" t="s">
        <v>19</v>
      </c>
      <c r="F143" s="195" t="s">
        <v>441</v>
      </c>
      <c r="G143" s="193"/>
      <c r="H143" s="196">
        <v>39.9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80</v>
      </c>
      <c r="AV143" s="12" t="s">
        <v>88</v>
      </c>
      <c r="AW143" s="12" t="s">
        <v>34</v>
      </c>
      <c r="AX143" s="12" t="s">
        <v>72</v>
      </c>
      <c r="AY143" s="202" t="s">
        <v>143</v>
      </c>
    </row>
    <row r="144" spans="2:51" s="12" customFormat="1" ht="33.75">
      <c r="B144" s="192"/>
      <c r="C144" s="193"/>
      <c r="D144" s="187" t="s">
        <v>158</v>
      </c>
      <c r="E144" s="194" t="s">
        <v>19</v>
      </c>
      <c r="F144" s="195" t="s">
        <v>442</v>
      </c>
      <c r="G144" s="193"/>
      <c r="H144" s="196">
        <v>49.02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80</v>
      </c>
      <c r="AV144" s="12" t="s">
        <v>88</v>
      </c>
      <c r="AW144" s="12" t="s">
        <v>34</v>
      </c>
      <c r="AX144" s="12" t="s">
        <v>72</v>
      </c>
      <c r="AY144" s="202" t="s">
        <v>143</v>
      </c>
    </row>
    <row r="145" spans="2:51" s="12" customFormat="1" ht="11.25">
      <c r="B145" s="192"/>
      <c r="C145" s="193"/>
      <c r="D145" s="187" t="s">
        <v>158</v>
      </c>
      <c r="E145" s="194" t="s">
        <v>19</v>
      </c>
      <c r="F145" s="195" t="s">
        <v>447</v>
      </c>
      <c r="G145" s="193"/>
      <c r="H145" s="196">
        <v>17.6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80</v>
      </c>
      <c r="AV145" s="12" t="s">
        <v>88</v>
      </c>
      <c r="AW145" s="12" t="s">
        <v>34</v>
      </c>
      <c r="AX145" s="12" t="s">
        <v>72</v>
      </c>
      <c r="AY145" s="202" t="s">
        <v>143</v>
      </c>
    </row>
    <row r="146" spans="2:51" s="12" customFormat="1" ht="11.25">
      <c r="B146" s="192"/>
      <c r="C146" s="193"/>
      <c r="D146" s="187" t="s">
        <v>158</v>
      </c>
      <c r="E146" s="194" t="s">
        <v>19</v>
      </c>
      <c r="F146" s="195" t="s">
        <v>443</v>
      </c>
      <c r="G146" s="193"/>
      <c r="H146" s="196">
        <v>1.47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80</v>
      </c>
      <c r="AV146" s="12" t="s">
        <v>88</v>
      </c>
      <c r="AW146" s="12" t="s">
        <v>34</v>
      </c>
      <c r="AX146" s="12" t="s">
        <v>72</v>
      </c>
      <c r="AY146" s="202" t="s">
        <v>143</v>
      </c>
    </row>
    <row r="147" spans="2:51" s="13" customFormat="1" ht="11.25">
      <c r="B147" s="203"/>
      <c r="C147" s="204"/>
      <c r="D147" s="187" t="s">
        <v>158</v>
      </c>
      <c r="E147" s="205" t="s">
        <v>19</v>
      </c>
      <c r="F147" s="206" t="s">
        <v>161</v>
      </c>
      <c r="G147" s="204"/>
      <c r="H147" s="207">
        <v>107.99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158</v>
      </c>
      <c r="AU147" s="213" t="s">
        <v>80</v>
      </c>
      <c r="AV147" s="13" t="s">
        <v>149</v>
      </c>
      <c r="AW147" s="13" t="s">
        <v>34</v>
      </c>
      <c r="AX147" s="13" t="s">
        <v>80</v>
      </c>
      <c r="AY147" s="213" t="s">
        <v>143</v>
      </c>
    </row>
    <row r="148" spans="2:63" s="11" customFormat="1" ht="25.9" customHeight="1">
      <c r="B148" s="160"/>
      <c r="C148" s="161"/>
      <c r="D148" s="162" t="s">
        <v>71</v>
      </c>
      <c r="E148" s="163" t="s">
        <v>452</v>
      </c>
      <c r="F148" s="163" t="s">
        <v>218</v>
      </c>
      <c r="G148" s="161"/>
      <c r="H148" s="161"/>
      <c r="I148" s="164"/>
      <c r="J148" s="165">
        <f>BK148</f>
        <v>0</v>
      </c>
      <c r="K148" s="161"/>
      <c r="L148" s="166"/>
      <c r="M148" s="167"/>
      <c r="N148" s="168"/>
      <c r="O148" s="168"/>
      <c r="P148" s="169">
        <f>SUM(P149:P157)</f>
        <v>0</v>
      </c>
      <c r="Q148" s="168"/>
      <c r="R148" s="169">
        <f>SUM(R149:R157)</f>
        <v>0</v>
      </c>
      <c r="S148" s="168"/>
      <c r="T148" s="170">
        <f>SUM(T149:T157)</f>
        <v>0</v>
      </c>
      <c r="AR148" s="171" t="s">
        <v>80</v>
      </c>
      <c r="AT148" s="172" t="s">
        <v>71</v>
      </c>
      <c r="AU148" s="172" t="s">
        <v>72</v>
      </c>
      <c r="AY148" s="171" t="s">
        <v>143</v>
      </c>
      <c r="BK148" s="173">
        <f>SUM(BK149:BK157)</f>
        <v>0</v>
      </c>
    </row>
    <row r="149" spans="1:65" s="2" customFormat="1" ht="24.2" customHeight="1">
      <c r="A149" s="37"/>
      <c r="B149" s="38"/>
      <c r="C149" s="174" t="s">
        <v>188</v>
      </c>
      <c r="D149" s="174" t="s">
        <v>144</v>
      </c>
      <c r="E149" s="175" t="s">
        <v>220</v>
      </c>
      <c r="F149" s="176" t="s">
        <v>221</v>
      </c>
      <c r="G149" s="177" t="s">
        <v>147</v>
      </c>
      <c r="H149" s="178">
        <v>17.9</v>
      </c>
      <c r="I149" s="179"/>
      <c r="J149" s="180">
        <f>ROUND(I149*H149,2)</f>
        <v>0</v>
      </c>
      <c r="K149" s="176" t="s">
        <v>172</v>
      </c>
      <c r="L149" s="42"/>
      <c r="M149" s="181" t="s">
        <v>19</v>
      </c>
      <c r="N149" s="182" t="s">
        <v>44</v>
      </c>
      <c r="O149" s="6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5" t="s">
        <v>149</v>
      </c>
      <c r="AT149" s="185" t="s">
        <v>144</v>
      </c>
      <c r="AU149" s="185" t="s">
        <v>80</v>
      </c>
      <c r="AY149" s="20" t="s">
        <v>143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88</v>
      </c>
      <c r="BK149" s="186">
        <f>ROUND(I149*H149,2)</f>
        <v>0</v>
      </c>
      <c r="BL149" s="20" t="s">
        <v>149</v>
      </c>
      <c r="BM149" s="185" t="s">
        <v>226</v>
      </c>
    </row>
    <row r="150" spans="1:47" s="2" customFormat="1" ht="19.5">
      <c r="A150" s="37"/>
      <c r="B150" s="38"/>
      <c r="C150" s="39"/>
      <c r="D150" s="187" t="s">
        <v>150</v>
      </c>
      <c r="E150" s="39"/>
      <c r="F150" s="188" t="s">
        <v>223</v>
      </c>
      <c r="G150" s="39"/>
      <c r="H150" s="39"/>
      <c r="I150" s="189"/>
      <c r="J150" s="39"/>
      <c r="K150" s="39"/>
      <c r="L150" s="42"/>
      <c r="M150" s="190"/>
      <c r="N150" s="191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150</v>
      </c>
      <c r="AU150" s="20" t="s">
        <v>80</v>
      </c>
    </row>
    <row r="151" spans="1:65" s="2" customFormat="1" ht="37.9" customHeight="1">
      <c r="A151" s="37"/>
      <c r="B151" s="38"/>
      <c r="C151" s="174" t="s">
        <v>229</v>
      </c>
      <c r="D151" s="174" t="s">
        <v>144</v>
      </c>
      <c r="E151" s="175" t="s">
        <v>224</v>
      </c>
      <c r="F151" s="176" t="s">
        <v>225</v>
      </c>
      <c r="G151" s="177" t="s">
        <v>147</v>
      </c>
      <c r="H151" s="178">
        <v>17.9</v>
      </c>
      <c r="I151" s="179"/>
      <c r="J151" s="180">
        <f>ROUND(I151*H151,2)</f>
        <v>0</v>
      </c>
      <c r="K151" s="176" t="s">
        <v>172</v>
      </c>
      <c r="L151" s="42"/>
      <c r="M151" s="181" t="s">
        <v>19</v>
      </c>
      <c r="N151" s="182" t="s">
        <v>44</v>
      </c>
      <c r="O151" s="6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5" t="s">
        <v>149</v>
      </c>
      <c r="AT151" s="185" t="s">
        <v>144</v>
      </c>
      <c r="AU151" s="185" t="s">
        <v>80</v>
      </c>
      <c r="AY151" s="20" t="s">
        <v>143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0" t="s">
        <v>88</v>
      </c>
      <c r="BK151" s="186">
        <f>ROUND(I151*H151,2)</f>
        <v>0</v>
      </c>
      <c r="BL151" s="20" t="s">
        <v>149</v>
      </c>
      <c r="BM151" s="185" t="s">
        <v>232</v>
      </c>
    </row>
    <row r="152" spans="1:47" s="2" customFormat="1" ht="29.25">
      <c r="A152" s="37"/>
      <c r="B152" s="38"/>
      <c r="C152" s="39"/>
      <c r="D152" s="187" t="s">
        <v>150</v>
      </c>
      <c r="E152" s="39"/>
      <c r="F152" s="188" t="s">
        <v>227</v>
      </c>
      <c r="G152" s="39"/>
      <c r="H152" s="39"/>
      <c r="I152" s="189"/>
      <c r="J152" s="39"/>
      <c r="K152" s="39"/>
      <c r="L152" s="42"/>
      <c r="M152" s="190"/>
      <c r="N152" s="191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150</v>
      </c>
      <c r="AU152" s="20" t="s">
        <v>80</v>
      </c>
    </row>
    <row r="153" spans="2:51" s="12" customFormat="1" ht="11.25">
      <c r="B153" s="192"/>
      <c r="C153" s="193"/>
      <c r="D153" s="187" t="s">
        <v>158</v>
      </c>
      <c r="E153" s="194" t="s">
        <v>19</v>
      </c>
      <c r="F153" s="195" t="s">
        <v>453</v>
      </c>
      <c r="G153" s="193"/>
      <c r="H153" s="196">
        <v>17.9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80</v>
      </c>
      <c r="AV153" s="12" t="s">
        <v>88</v>
      </c>
      <c r="AW153" s="12" t="s">
        <v>34</v>
      </c>
      <c r="AX153" s="12" t="s">
        <v>72</v>
      </c>
      <c r="AY153" s="202" t="s">
        <v>143</v>
      </c>
    </row>
    <row r="154" spans="2:51" s="13" customFormat="1" ht="11.25">
      <c r="B154" s="203"/>
      <c r="C154" s="204"/>
      <c r="D154" s="187" t="s">
        <v>158</v>
      </c>
      <c r="E154" s="205" t="s">
        <v>19</v>
      </c>
      <c r="F154" s="206" t="s">
        <v>161</v>
      </c>
      <c r="G154" s="204"/>
      <c r="H154" s="207">
        <v>17.9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158</v>
      </c>
      <c r="AU154" s="213" t="s">
        <v>80</v>
      </c>
      <c r="AV154" s="13" t="s">
        <v>149</v>
      </c>
      <c r="AW154" s="13" t="s">
        <v>34</v>
      </c>
      <c r="AX154" s="13" t="s">
        <v>80</v>
      </c>
      <c r="AY154" s="213" t="s">
        <v>143</v>
      </c>
    </row>
    <row r="155" spans="1:65" s="2" customFormat="1" ht="16.5" customHeight="1">
      <c r="A155" s="37"/>
      <c r="B155" s="38"/>
      <c r="C155" s="174" t="s">
        <v>192</v>
      </c>
      <c r="D155" s="174" t="s">
        <v>144</v>
      </c>
      <c r="E155" s="175" t="s">
        <v>230</v>
      </c>
      <c r="F155" s="176" t="s">
        <v>231</v>
      </c>
      <c r="G155" s="177" t="s">
        <v>147</v>
      </c>
      <c r="H155" s="178">
        <v>17.9</v>
      </c>
      <c r="I155" s="179"/>
      <c r="J155" s="180">
        <f>ROUND(I155*H155,2)</f>
        <v>0</v>
      </c>
      <c r="K155" s="176" t="s">
        <v>172</v>
      </c>
      <c r="L155" s="42"/>
      <c r="M155" s="181" t="s">
        <v>19</v>
      </c>
      <c r="N155" s="182" t="s">
        <v>44</v>
      </c>
      <c r="O155" s="6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5" t="s">
        <v>149</v>
      </c>
      <c r="AT155" s="185" t="s">
        <v>144</v>
      </c>
      <c r="AU155" s="185" t="s">
        <v>80</v>
      </c>
      <c r="AY155" s="20" t="s">
        <v>143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88</v>
      </c>
      <c r="BK155" s="186">
        <f>ROUND(I155*H155,2)</f>
        <v>0</v>
      </c>
      <c r="BL155" s="20" t="s">
        <v>149</v>
      </c>
      <c r="BM155" s="185" t="s">
        <v>238</v>
      </c>
    </row>
    <row r="156" spans="1:47" s="2" customFormat="1" ht="19.5">
      <c r="A156" s="37"/>
      <c r="B156" s="38"/>
      <c r="C156" s="39"/>
      <c r="D156" s="187" t="s">
        <v>150</v>
      </c>
      <c r="E156" s="39"/>
      <c r="F156" s="188" t="s">
        <v>233</v>
      </c>
      <c r="G156" s="39"/>
      <c r="H156" s="39"/>
      <c r="I156" s="189"/>
      <c r="J156" s="39"/>
      <c r="K156" s="39"/>
      <c r="L156" s="42"/>
      <c r="M156" s="190"/>
      <c r="N156" s="191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150</v>
      </c>
      <c r="AU156" s="20" t="s">
        <v>80</v>
      </c>
    </row>
    <row r="157" spans="1:65" s="2" customFormat="1" ht="37.9" customHeight="1">
      <c r="A157" s="37"/>
      <c r="B157" s="38"/>
      <c r="C157" s="174" t="s">
        <v>240</v>
      </c>
      <c r="D157" s="174" t="s">
        <v>144</v>
      </c>
      <c r="E157" s="175" t="s">
        <v>454</v>
      </c>
      <c r="F157" s="176" t="s">
        <v>455</v>
      </c>
      <c r="G157" s="177" t="s">
        <v>456</v>
      </c>
      <c r="H157" s="178">
        <v>3</v>
      </c>
      <c r="I157" s="179"/>
      <c r="J157" s="180">
        <f>ROUND(I157*H157,2)</f>
        <v>0</v>
      </c>
      <c r="K157" s="176" t="s">
        <v>172</v>
      </c>
      <c r="L157" s="42"/>
      <c r="M157" s="181" t="s">
        <v>19</v>
      </c>
      <c r="N157" s="182" t="s">
        <v>44</v>
      </c>
      <c r="O157" s="6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5" t="s">
        <v>149</v>
      </c>
      <c r="AT157" s="185" t="s">
        <v>144</v>
      </c>
      <c r="AU157" s="185" t="s">
        <v>80</v>
      </c>
      <c r="AY157" s="20" t="s">
        <v>143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88</v>
      </c>
      <c r="BK157" s="186">
        <f>ROUND(I157*H157,2)</f>
        <v>0</v>
      </c>
      <c r="BL157" s="20" t="s">
        <v>149</v>
      </c>
      <c r="BM157" s="185" t="s">
        <v>243</v>
      </c>
    </row>
    <row r="158" spans="2:63" s="11" customFormat="1" ht="25.9" customHeight="1">
      <c r="B158" s="160"/>
      <c r="C158" s="161"/>
      <c r="D158" s="162" t="s">
        <v>71</v>
      </c>
      <c r="E158" s="163" t="s">
        <v>457</v>
      </c>
      <c r="F158" s="163" t="s">
        <v>235</v>
      </c>
      <c r="G158" s="161"/>
      <c r="H158" s="161"/>
      <c r="I158" s="164"/>
      <c r="J158" s="165">
        <f>BK158</f>
        <v>0</v>
      </c>
      <c r="K158" s="161"/>
      <c r="L158" s="166"/>
      <c r="M158" s="167"/>
      <c r="N158" s="168"/>
      <c r="O158" s="168"/>
      <c r="P158" s="169">
        <f>SUM(P159:P161)</f>
        <v>0</v>
      </c>
      <c r="Q158" s="168"/>
      <c r="R158" s="169">
        <f>SUM(R159:R161)</f>
        <v>0</v>
      </c>
      <c r="S158" s="168"/>
      <c r="T158" s="170">
        <f>SUM(T159:T161)</f>
        <v>0</v>
      </c>
      <c r="AR158" s="171" t="s">
        <v>80</v>
      </c>
      <c r="AT158" s="172" t="s">
        <v>71</v>
      </c>
      <c r="AU158" s="172" t="s">
        <v>72</v>
      </c>
      <c r="AY158" s="171" t="s">
        <v>143</v>
      </c>
      <c r="BK158" s="173">
        <f>SUM(BK159:BK161)</f>
        <v>0</v>
      </c>
    </row>
    <row r="159" spans="1:65" s="2" customFormat="1" ht="24.2" customHeight="1">
      <c r="A159" s="37"/>
      <c r="B159" s="38"/>
      <c r="C159" s="174" t="s">
        <v>195</v>
      </c>
      <c r="D159" s="174" t="s">
        <v>144</v>
      </c>
      <c r="E159" s="175" t="s">
        <v>236</v>
      </c>
      <c r="F159" s="176" t="s">
        <v>237</v>
      </c>
      <c r="G159" s="177" t="s">
        <v>147</v>
      </c>
      <c r="H159" s="178">
        <v>46.44</v>
      </c>
      <c r="I159" s="179"/>
      <c r="J159" s="180">
        <f>ROUND(I159*H159,2)</f>
        <v>0</v>
      </c>
      <c r="K159" s="176" t="s">
        <v>148</v>
      </c>
      <c r="L159" s="42"/>
      <c r="M159" s="181" t="s">
        <v>19</v>
      </c>
      <c r="N159" s="182" t="s">
        <v>44</v>
      </c>
      <c r="O159" s="6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5" t="s">
        <v>149</v>
      </c>
      <c r="AT159" s="185" t="s">
        <v>144</v>
      </c>
      <c r="AU159" s="185" t="s">
        <v>80</v>
      </c>
      <c r="AY159" s="20" t="s">
        <v>143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0" t="s">
        <v>88</v>
      </c>
      <c r="BK159" s="186">
        <f>ROUND(I159*H159,2)</f>
        <v>0</v>
      </c>
      <c r="BL159" s="20" t="s">
        <v>149</v>
      </c>
      <c r="BM159" s="185" t="s">
        <v>246</v>
      </c>
    </row>
    <row r="160" spans="1:65" s="2" customFormat="1" ht="21.75" customHeight="1">
      <c r="A160" s="37"/>
      <c r="B160" s="38"/>
      <c r="C160" s="174" t="s">
        <v>7</v>
      </c>
      <c r="D160" s="174" t="s">
        <v>144</v>
      </c>
      <c r="E160" s="175" t="s">
        <v>241</v>
      </c>
      <c r="F160" s="176" t="s">
        <v>242</v>
      </c>
      <c r="G160" s="177" t="s">
        <v>147</v>
      </c>
      <c r="H160" s="178">
        <v>46.44</v>
      </c>
      <c r="I160" s="179"/>
      <c r="J160" s="180">
        <f>ROUND(I160*H160,2)</f>
        <v>0</v>
      </c>
      <c r="K160" s="176" t="s">
        <v>148</v>
      </c>
      <c r="L160" s="42"/>
      <c r="M160" s="181" t="s">
        <v>19</v>
      </c>
      <c r="N160" s="182" t="s">
        <v>44</v>
      </c>
      <c r="O160" s="6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5" t="s">
        <v>149</v>
      </c>
      <c r="AT160" s="185" t="s">
        <v>144</v>
      </c>
      <c r="AU160" s="185" t="s">
        <v>80</v>
      </c>
      <c r="AY160" s="20" t="s">
        <v>143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0" t="s">
        <v>88</v>
      </c>
      <c r="BK160" s="186">
        <f>ROUND(I160*H160,2)</f>
        <v>0</v>
      </c>
      <c r="BL160" s="20" t="s">
        <v>149</v>
      </c>
      <c r="BM160" s="185" t="s">
        <v>252</v>
      </c>
    </row>
    <row r="161" spans="1:65" s="2" customFormat="1" ht="24.2" customHeight="1">
      <c r="A161" s="37"/>
      <c r="B161" s="38"/>
      <c r="C161" s="174" t="s">
        <v>201</v>
      </c>
      <c r="D161" s="174" t="s">
        <v>144</v>
      </c>
      <c r="E161" s="175" t="s">
        <v>244</v>
      </c>
      <c r="F161" s="176" t="s">
        <v>245</v>
      </c>
      <c r="G161" s="177" t="s">
        <v>147</v>
      </c>
      <c r="H161" s="178">
        <v>46.44</v>
      </c>
      <c r="I161" s="179"/>
      <c r="J161" s="180">
        <f>ROUND(I161*H161,2)</f>
        <v>0</v>
      </c>
      <c r="K161" s="176" t="s">
        <v>148</v>
      </c>
      <c r="L161" s="42"/>
      <c r="M161" s="181" t="s">
        <v>19</v>
      </c>
      <c r="N161" s="182" t="s">
        <v>44</v>
      </c>
      <c r="O161" s="6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5" t="s">
        <v>149</v>
      </c>
      <c r="AT161" s="185" t="s">
        <v>144</v>
      </c>
      <c r="AU161" s="185" t="s">
        <v>80</v>
      </c>
      <c r="AY161" s="20" t="s">
        <v>143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0" t="s">
        <v>88</v>
      </c>
      <c r="BK161" s="186">
        <f>ROUND(I161*H161,2)</f>
        <v>0</v>
      </c>
      <c r="BL161" s="20" t="s">
        <v>149</v>
      </c>
      <c r="BM161" s="185" t="s">
        <v>258</v>
      </c>
    </row>
    <row r="162" spans="2:63" s="11" customFormat="1" ht="25.9" customHeight="1">
      <c r="B162" s="160"/>
      <c r="C162" s="161"/>
      <c r="D162" s="162" t="s">
        <v>71</v>
      </c>
      <c r="E162" s="163" t="s">
        <v>458</v>
      </c>
      <c r="F162" s="163" t="s">
        <v>248</v>
      </c>
      <c r="G162" s="161"/>
      <c r="H162" s="161"/>
      <c r="I162" s="164"/>
      <c r="J162" s="165">
        <f>BK162</f>
        <v>0</v>
      </c>
      <c r="K162" s="161"/>
      <c r="L162" s="166"/>
      <c r="M162" s="167"/>
      <c r="N162" s="168"/>
      <c r="O162" s="168"/>
      <c r="P162" s="169">
        <f>P163</f>
        <v>0</v>
      </c>
      <c r="Q162" s="168"/>
      <c r="R162" s="169">
        <f>R163</f>
        <v>0</v>
      </c>
      <c r="S162" s="168"/>
      <c r="T162" s="170">
        <f>T163</f>
        <v>0</v>
      </c>
      <c r="AR162" s="171" t="s">
        <v>80</v>
      </c>
      <c r="AT162" s="172" t="s">
        <v>71</v>
      </c>
      <c r="AU162" s="172" t="s">
        <v>72</v>
      </c>
      <c r="AY162" s="171" t="s">
        <v>143</v>
      </c>
      <c r="BK162" s="173">
        <f>BK163</f>
        <v>0</v>
      </c>
    </row>
    <row r="163" spans="1:65" s="2" customFormat="1" ht="44.25" customHeight="1">
      <c r="A163" s="37"/>
      <c r="B163" s="38"/>
      <c r="C163" s="174" t="s">
        <v>261</v>
      </c>
      <c r="D163" s="174" t="s">
        <v>144</v>
      </c>
      <c r="E163" s="175" t="s">
        <v>249</v>
      </c>
      <c r="F163" s="176" t="s">
        <v>250</v>
      </c>
      <c r="G163" s="177" t="s">
        <v>251</v>
      </c>
      <c r="H163" s="178">
        <v>150</v>
      </c>
      <c r="I163" s="179"/>
      <c r="J163" s="180">
        <f>ROUND(I163*H163,2)</f>
        <v>0</v>
      </c>
      <c r="K163" s="176" t="s">
        <v>148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149</v>
      </c>
      <c r="AT163" s="185" t="s">
        <v>144</v>
      </c>
      <c r="AU163" s="185" t="s">
        <v>80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149</v>
      </c>
      <c r="BM163" s="185" t="s">
        <v>264</v>
      </c>
    </row>
    <row r="164" spans="2:63" s="11" customFormat="1" ht="25.9" customHeight="1">
      <c r="B164" s="160"/>
      <c r="C164" s="161"/>
      <c r="D164" s="162" t="s">
        <v>71</v>
      </c>
      <c r="E164" s="163" t="s">
        <v>459</v>
      </c>
      <c r="F164" s="163" t="s">
        <v>378</v>
      </c>
      <c r="G164" s="161"/>
      <c r="H164" s="161"/>
      <c r="I164" s="164"/>
      <c r="J164" s="165">
        <f>BK164</f>
        <v>0</v>
      </c>
      <c r="K164" s="161"/>
      <c r="L164" s="166"/>
      <c r="M164" s="167"/>
      <c r="N164" s="168"/>
      <c r="O164" s="168"/>
      <c r="P164" s="169">
        <f>SUM(P165:P166)</f>
        <v>0</v>
      </c>
      <c r="Q164" s="168"/>
      <c r="R164" s="169">
        <f>SUM(R165:R166)</f>
        <v>0</v>
      </c>
      <c r="S164" s="168"/>
      <c r="T164" s="170">
        <f>SUM(T165:T166)</f>
        <v>0</v>
      </c>
      <c r="AR164" s="171" t="s">
        <v>80</v>
      </c>
      <c r="AT164" s="172" t="s">
        <v>71</v>
      </c>
      <c r="AU164" s="172" t="s">
        <v>72</v>
      </c>
      <c r="AY164" s="171" t="s">
        <v>143</v>
      </c>
      <c r="BK164" s="173">
        <f>SUM(BK165:BK166)</f>
        <v>0</v>
      </c>
    </row>
    <row r="165" spans="1:65" s="2" customFormat="1" ht="16.5" customHeight="1">
      <c r="A165" s="37"/>
      <c r="B165" s="38"/>
      <c r="C165" s="174" t="s">
        <v>206</v>
      </c>
      <c r="D165" s="174" t="s">
        <v>144</v>
      </c>
      <c r="E165" s="175" t="s">
        <v>379</v>
      </c>
      <c r="F165" s="176" t="s">
        <v>380</v>
      </c>
      <c r="G165" s="177" t="s">
        <v>257</v>
      </c>
      <c r="H165" s="178">
        <v>59.8</v>
      </c>
      <c r="I165" s="179"/>
      <c r="J165" s="180">
        <f>ROUND(I165*H165,2)</f>
        <v>0</v>
      </c>
      <c r="K165" s="176" t="s">
        <v>148</v>
      </c>
      <c r="L165" s="42"/>
      <c r="M165" s="181" t="s">
        <v>19</v>
      </c>
      <c r="N165" s="182" t="s">
        <v>44</v>
      </c>
      <c r="O165" s="6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5" t="s">
        <v>149</v>
      </c>
      <c r="AT165" s="185" t="s">
        <v>144</v>
      </c>
      <c r="AU165" s="185" t="s">
        <v>80</v>
      </c>
      <c r="AY165" s="20" t="s">
        <v>143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0" t="s">
        <v>88</v>
      </c>
      <c r="BK165" s="186">
        <f>ROUND(I165*H165,2)</f>
        <v>0</v>
      </c>
      <c r="BL165" s="20" t="s">
        <v>149</v>
      </c>
      <c r="BM165" s="185" t="s">
        <v>270</v>
      </c>
    </row>
    <row r="166" spans="1:65" s="2" customFormat="1" ht="33" customHeight="1">
      <c r="A166" s="37"/>
      <c r="B166" s="38"/>
      <c r="C166" s="174" t="s">
        <v>272</v>
      </c>
      <c r="D166" s="174" t="s">
        <v>144</v>
      </c>
      <c r="E166" s="175" t="s">
        <v>460</v>
      </c>
      <c r="F166" s="176" t="s">
        <v>382</v>
      </c>
      <c r="G166" s="177" t="s">
        <v>257</v>
      </c>
      <c r="H166" s="178">
        <v>59.8</v>
      </c>
      <c r="I166" s="179"/>
      <c r="J166" s="180">
        <f>ROUND(I166*H166,2)</f>
        <v>0</v>
      </c>
      <c r="K166" s="176" t="s">
        <v>148</v>
      </c>
      <c r="L166" s="42"/>
      <c r="M166" s="181" t="s">
        <v>19</v>
      </c>
      <c r="N166" s="182" t="s">
        <v>44</v>
      </c>
      <c r="O166" s="67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5" t="s">
        <v>149</v>
      </c>
      <c r="AT166" s="185" t="s">
        <v>144</v>
      </c>
      <c r="AU166" s="185" t="s">
        <v>80</v>
      </c>
      <c r="AY166" s="20" t="s">
        <v>143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20" t="s">
        <v>88</v>
      </c>
      <c r="BK166" s="186">
        <f>ROUND(I166*H166,2)</f>
        <v>0</v>
      </c>
      <c r="BL166" s="20" t="s">
        <v>149</v>
      </c>
      <c r="BM166" s="185" t="s">
        <v>275</v>
      </c>
    </row>
    <row r="167" spans="2:63" s="11" customFormat="1" ht="25.9" customHeight="1">
      <c r="B167" s="160"/>
      <c r="C167" s="161"/>
      <c r="D167" s="162" t="s">
        <v>71</v>
      </c>
      <c r="E167" s="163" t="s">
        <v>461</v>
      </c>
      <c r="F167" s="163" t="s">
        <v>254</v>
      </c>
      <c r="G167" s="161"/>
      <c r="H167" s="161"/>
      <c r="I167" s="164"/>
      <c r="J167" s="165">
        <f>BK167</f>
        <v>0</v>
      </c>
      <c r="K167" s="161"/>
      <c r="L167" s="166"/>
      <c r="M167" s="167"/>
      <c r="N167" s="168"/>
      <c r="O167" s="168"/>
      <c r="P167" s="169">
        <f>P168</f>
        <v>0</v>
      </c>
      <c r="Q167" s="168"/>
      <c r="R167" s="169">
        <f>R168</f>
        <v>0</v>
      </c>
      <c r="S167" s="168"/>
      <c r="T167" s="170">
        <f>T168</f>
        <v>0</v>
      </c>
      <c r="AR167" s="171" t="s">
        <v>80</v>
      </c>
      <c r="AT167" s="172" t="s">
        <v>71</v>
      </c>
      <c r="AU167" s="172" t="s">
        <v>72</v>
      </c>
      <c r="AY167" s="171" t="s">
        <v>143</v>
      </c>
      <c r="BK167" s="173">
        <f>BK168</f>
        <v>0</v>
      </c>
    </row>
    <row r="168" spans="1:65" s="2" customFormat="1" ht="16.5" customHeight="1">
      <c r="A168" s="37"/>
      <c r="B168" s="38"/>
      <c r="C168" s="174" t="s">
        <v>212</v>
      </c>
      <c r="D168" s="174" t="s">
        <v>144</v>
      </c>
      <c r="E168" s="175" t="s">
        <v>255</v>
      </c>
      <c r="F168" s="176" t="s">
        <v>256</v>
      </c>
      <c r="G168" s="177" t="s">
        <v>257</v>
      </c>
      <c r="H168" s="178">
        <v>46.9</v>
      </c>
      <c r="I168" s="179"/>
      <c r="J168" s="180">
        <f>ROUND(I168*H168,2)</f>
        <v>0</v>
      </c>
      <c r="K168" s="176" t="s">
        <v>148</v>
      </c>
      <c r="L168" s="42"/>
      <c r="M168" s="181" t="s">
        <v>19</v>
      </c>
      <c r="N168" s="182" t="s">
        <v>44</v>
      </c>
      <c r="O168" s="6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5" t="s">
        <v>149</v>
      </c>
      <c r="AT168" s="185" t="s">
        <v>144</v>
      </c>
      <c r="AU168" s="185" t="s">
        <v>80</v>
      </c>
      <c r="AY168" s="20" t="s">
        <v>143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0" t="s">
        <v>88</v>
      </c>
      <c r="BK168" s="186">
        <f>ROUND(I168*H168,2)</f>
        <v>0</v>
      </c>
      <c r="BL168" s="20" t="s">
        <v>149</v>
      </c>
      <c r="BM168" s="185" t="s">
        <v>280</v>
      </c>
    </row>
    <row r="169" spans="2:63" s="11" customFormat="1" ht="25.9" customHeight="1">
      <c r="B169" s="160"/>
      <c r="C169" s="161"/>
      <c r="D169" s="162" t="s">
        <v>71</v>
      </c>
      <c r="E169" s="163" t="s">
        <v>462</v>
      </c>
      <c r="F169" s="163" t="s">
        <v>385</v>
      </c>
      <c r="G169" s="161"/>
      <c r="H169" s="161"/>
      <c r="I169" s="164"/>
      <c r="J169" s="165">
        <f>BK169</f>
        <v>0</v>
      </c>
      <c r="K169" s="161"/>
      <c r="L169" s="166"/>
      <c r="M169" s="167"/>
      <c r="N169" s="168"/>
      <c r="O169" s="168"/>
      <c r="P169" s="169">
        <f>SUM(P170:P173)</f>
        <v>0</v>
      </c>
      <c r="Q169" s="168"/>
      <c r="R169" s="169">
        <f>SUM(R170:R173)</f>
        <v>0</v>
      </c>
      <c r="S169" s="168"/>
      <c r="T169" s="170">
        <f>SUM(T170:T173)</f>
        <v>0</v>
      </c>
      <c r="AR169" s="171" t="s">
        <v>80</v>
      </c>
      <c r="AT169" s="172" t="s">
        <v>71</v>
      </c>
      <c r="AU169" s="172" t="s">
        <v>72</v>
      </c>
      <c r="AY169" s="171" t="s">
        <v>143</v>
      </c>
      <c r="BK169" s="173">
        <f>SUM(BK170:BK173)</f>
        <v>0</v>
      </c>
    </row>
    <row r="170" spans="1:65" s="2" customFormat="1" ht="21.75" customHeight="1">
      <c r="A170" s="37"/>
      <c r="B170" s="38"/>
      <c r="C170" s="174" t="s">
        <v>281</v>
      </c>
      <c r="D170" s="174" t="s">
        <v>144</v>
      </c>
      <c r="E170" s="175" t="s">
        <v>386</v>
      </c>
      <c r="F170" s="176" t="s">
        <v>387</v>
      </c>
      <c r="G170" s="177" t="s">
        <v>147</v>
      </c>
      <c r="H170" s="178">
        <v>19.5</v>
      </c>
      <c r="I170" s="179"/>
      <c r="J170" s="180">
        <f>ROUND(I170*H170,2)</f>
        <v>0</v>
      </c>
      <c r="K170" s="176" t="s">
        <v>148</v>
      </c>
      <c r="L170" s="42"/>
      <c r="M170" s="181" t="s">
        <v>19</v>
      </c>
      <c r="N170" s="182" t="s">
        <v>44</v>
      </c>
      <c r="O170" s="6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5" t="s">
        <v>149</v>
      </c>
      <c r="AT170" s="185" t="s">
        <v>144</v>
      </c>
      <c r="AU170" s="185" t="s">
        <v>80</v>
      </c>
      <c r="AY170" s="20" t="s">
        <v>143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88</v>
      </c>
      <c r="BK170" s="186">
        <f>ROUND(I170*H170,2)</f>
        <v>0</v>
      </c>
      <c r="BL170" s="20" t="s">
        <v>149</v>
      </c>
      <c r="BM170" s="185" t="s">
        <v>284</v>
      </c>
    </row>
    <row r="171" spans="1:65" s="2" customFormat="1" ht="21.75" customHeight="1">
      <c r="A171" s="37"/>
      <c r="B171" s="38"/>
      <c r="C171" s="174" t="s">
        <v>215</v>
      </c>
      <c r="D171" s="174" t="s">
        <v>144</v>
      </c>
      <c r="E171" s="175" t="s">
        <v>388</v>
      </c>
      <c r="F171" s="176" t="s">
        <v>389</v>
      </c>
      <c r="G171" s="177" t="s">
        <v>147</v>
      </c>
      <c r="H171" s="178">
        <v>19.5</v>
      </c>
      <c r="I171" s="179"/>
      <c r="J171" s="180">
        <f>ROUND(I171*H171,2)</f>
        <v>0</v>
      </c>
      <c r="K171" s="176" t="s">
        <v>148</v>
      </c>
      <c r="L171" s="42"/>
      <c r="M171" s="181" t="s">
        <v>19</v>
      </c>
      <c r="N171" s="182" t="s">
        <v>44</v>
      </c>
      <c r="O171" s="6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5" t="s">
        <v>149</v>
      </c>
      <c r="AT171" s="185" t="s">
        <v>144</v>
      </c>
      <c r="AU171" s="185" t="s">
        <v>80</v>
      </c>
      <c r="AY171" s="20" t="s">
        <v>143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0" t="s">
        <v>88</v>
      </c>
      <c r="BK171" s="186">
        <f>ROUND(I171*H171,2)</f>
        <v>0</v>
      </c>
      <c r="BL171" s="20" t="s">
        <v>149</v>
      </c>
      <c r="BM171" s="185" t="s">
        <v>288</v>
      </c>
    </row>
    <row r="172" spans="1:65" s="2" customFormat="1" ht="21.75" customHeight="1">
      <c r="A172" s="37"/>
      <c r="B172" s="38"/>
      <c r="C172" s="174" t="s">
        <v>289</v>
      </c>
      <c r="D172" s="174" t="s">
        <v>144</v>
      </c>
      <c r="E172" s="175" t="s">
        <v>392</v>
      </c>
      <c r="F172" s="176" t="s">
        <v>393</v>
      </c>
      <c r="G172" s="177" t="s">
        <v>147</v>
      </c>
      <c r="H172" s="178">
        <v>19.5</v>
      </c>
      <c r="I172" s="179"/>
      <c r="J172" s="180">
        <f>ROUND(I172*H172,2)</f>
        <v>0</v>
      </c>
      <c r="K172" s="176" t="s">
        <v>148</v>
      </c>
      <c r="L172" s="42"/>
      <c r="M172" s="181" t="s">
        <v>19</v>
      </c>
      <c r="N172" s="182" t="s">
        <v>44</v>
      </c>
      <c r="O172" s="67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5" t="s">
        <v>149</v>
      </c>
      <c r="AT172" s="185" t="s">
        <v>144</v>
      </c>
      <c r="AU172" s="185" t="s">
        <v>80</v>
      </c>
      <c r="AY172" s="20" t="s">
        <v>143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0" t="s">
        <v>88</v>
      </c>
      <c r="BK172" s="186">
        <f>ROUND(I172*H172,2)</f>
        <v>0</v>
      </c>
      <c r="BL172" s="20" t="s">
        <v>149</v>
      </c>
      <c r="BM172" s="185" t="s">
        <v>292</v>
      </c>
    </row>
    <row r="173" spans="1:65" s="2" customFormat="1" ht="24.2" customHeight="1">
      <c r="A173" s="37"/>
      <c r="B173" s="38"/>
      <c r="C173" s="174" t="s">
        <v>222</v>
      </c>
      <c r="D173" s="174" t="s">
        <v>144</v>
      </c>
      <c r="E173" s="175" t="s">
        <v>395</v>
      </c>
      <c r="F173" s="176" t="s">
        <v>396</v>
      </c>
      <c r="G173" s="177" t="s">
        <v>147</v>
      </c>
      <c r="H173" s="178">
        <v>19.5</v>
      </c>
      <c r="I173" s="179"/>
      <c r="J173" s="180">
        <f>ROUND(I173*H173,2)</f>
        <v>0</v>
      </c>
      <c r="K173" s="176" t="s">
        <v>148</v>
      </c>
      <c r="L173" s="42"/>
      <c r="M173" s="181" t="s">
        <v>19</v>
      </c>
      <c r="N173" s="182" t="s">
        <v>44</v>
      </c>
      <c r="O173" s="6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5" t="s">
        <v>149</v>
      </c>
      <c r="AT173" s="185" t="s">
        <v>144</v>
      </c>
      <c r="AU173" s="185" t="s">
        <v>80</v>
      </c>
      <c r="AY173" s="20" t="s">
        <v>143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88</v>
      </c>
      <c r="BK173" s="186">
        <f>ROUND(I173*H173,2)</f>
        <v>0</v>
      </c>
      <c r="BL173" s="20" t="s">
        <v>149</v>
      </c>
      <c r="BM173" s="185" t="s">
        <v>298</v>
      </c>
    </row>
    <row r="174" spans="2:63" s="11" customFormat="1" ht="25.9" customHeight="1">
      <c r="B174" s="160"/>
      <c r="C174" s="161"/>
      <c r="D174" s="162" t="s">
        <v>71</v>
      </c>
      <c r="E174" s="163" t="s">
        <v>463</v>
      </c>
      <c r="F174" s="163" t="s">
        <v>260</v>
      </c>
      <c r="G174" s="161"/>
      <c r="H174" s="161"/>
      <c r="I174" s="164"/>
      <c r="J174" s="165">
        <f>BK174</f>
        <v>0</v>
      </c>
      <c r="K174" s="161"/>
      <c r="L174" s="166"/>
      <c r="M174" s="167"/>
      <c r="N174" s="168"/>
      <c r="O174" s="168"/>
      <c r="P174" s="169">
        <f>P175</f>
        <v>0</v>
      </c>
      <c r="Q174" s="168"/>
      <c r="R174" s="169">
        <f>R175</f>
        <v>0</v>
      </c>
      <c r="S174" s="168"/>
      <c r="T174" s="170">
        <f>T175</f>
        <v>0</v>
      </c>
      <c r="AR174" s="171" t="s">
        <v>80</v>
      </c>
      <c r="AT174" s="172" t="s">
        <v>71</v>
      </c>
      <c r="AU174" s="172" t="s">
        <v>72</v>
      </c>
      <c r="AY174" s="171" t="s">
        <v>143</v>
      </c>
      <c r="BK174" s="173">
        <f>BK175</f>
        <v>0</v>
      </c>
    </row>
    <row r="175" spans="1:65" s="2" customFormat="1" ht="33" customHeight="1">
      <c r="A175" s="37"/>
      <c r="B175" s="38"/>
      <c r="C175" s="174" t="s">
        <v>299</v>
      </c>
      <c r="D175" s="174" t="s">
        <v>144</v>
      </c>
      <c r="E175" s="175" t="s">
        <v>262</v>
      </c>
      <c r="F175" s="176" t="s">
        <v>263</v>
      </c>
      <c r="G175" s="177" t="s">
        <v>251</v>
      </c>
      <c r="H175" s="178">
        <v>40</v>
      </c>
      <c r="I175" s="179"/>
      <c r="J175" s="180">
        <f>ROUND(I175*H175,2)</f>
        <v>0</v>
      </c>
      <c r="K175" s="176" t="s">
        <v>148</v>
      </c>
      <c r="L175" s="42"/>
      <c r="M175" s="181" t="s">
        <v>19</v>
      </c>
      <c r="N175" s="182" t="s">
        <v>44</v>
      </c>
      <c r="O175" s="6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5" t="s">
        <v>149</v>
      </c>
      <c r="AT175" s="185" t="s">
        <v>144</v>
      </c>
      <c r="AU175" s="185" t="s">
        <v>80</v>
      </c>
      <c r="AY175" s="20" t="s">
        <v>143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88</v>
      </c>
      <c r="BK175" s="186">
        <f>ROUND(I175*H175,2)</f>
        <v>0</v>
      </c>
      <c r="BL175" s="20" t="s">
        <v>149</v>
      </c>
      <c r="BM175" s="185" t="s">
        <v>302</v>
      </c>
    </row>
    <row r="176" spans="2:63" s="11" customFormat="1" ht="25.9" customHeight="1">
      <c r="B176" s="160"/>
      <c r="C176" s="161"/>
      <c r="D176" s="162" t="s">
        <v>71</v>
      </c>
      <c r="E176" s="163" t="s">
        <v>464</v>
      </c>
      <c r="F176" s="163" t="s">
        <v>266</v>
      </c>
      <c r="G176" s="161"/>
      <c r="H176" s="161"/>
      <c r="I176" s="164"/>
      <c r="J176" s="165">
        <f>BK176</f>
        <v>0</v>
      </c>
      <c r="K176" s="161"/>
      <c r="L176" s="166"/>
      <c r="M176" s="167"/>
      <c r="N176" s="168"/>
      <c r="O176" s="168"/>
      <c r="P176" s="169">
        <f>SUM(P177:P195)</f>
        <v>0</v>
      </c>
      <c r="Q176" s="168"/>
      <c r="R176" s="169">
        <f>SUM(R177:R195)</f>
        <v>0</v>
      </c>
      <c r="S176" s="168"/>
      <c r="T176" s="170">
        <f>SUM(T177:T195)</f>
        <v>0</v>
      </c>
      <c r="AR176" s="171" t="s">
        <v>80</v>
      </c>
      <c r="AT176" s="172" t="s">
        <v>71</v>
      </c>
      <c r="AU176" s="172" t="s">
        <v>72</v>
      </c>
      <c r="AY176" s="171" t="s">
        <v>143</v>
      </c>
      <c r="BK176" s="173">
        <f>SUM(BK177:BK195)</f>
        <v>0</v>
      </c>
    </row>
    <row r="177" spans="1:65" s="2" customFormat="1" ht="21.75" customHeight="1">
      <c r="A177" s="37"/>
      <c r="B177" s="38"/>
      <c r="C177" s="174" t="s">
        <v>226</v>
      </c>
      <c r="D177" s="174" t="s">
        <v>144</v>
      </c>
      <c r="E177" s="175" t="s">
        <v>267</v>
      </c>
      <c r="F177" s="176" t="s">
        <v>268</v>
      </c>
      <c r="G177" s="177" t="s">
        <v>269</v>
      </c>
      <c r="H177" s="178">
        <v>6.155</v>
      </c>
      <c r="I177" s="179"/>
      <c r="J177" s="180">
        <f>ROUND(I177*H177,2)</f>
        <v>0</v>
      </c>
      <c r="K177" s="176" t="s">
        <v>148</v>
      </c>
      <c r="L177" s="42"/>
      <c r="M177" s="181" t="s">
        <v>19</v>
      </c>
      <c r="N177" s="182" t="s">
        <v>44</v>
      </c>
      <c r="O177" s="6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5" t="s">
        <v>149</v>
      </c>
      <c r="AT177" s="185" t="s">
        <v>144</v>
      </c>
      <c r="AU177" s="185" t="s">
        <v>80</v>
      </c>
      <c r="AY177" s="20" t="s">
        <v>143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0" t="s">
        <v>88</v>
      </c>
      <c r="BK177" s="186">
        <f>ROUND(I177*H177,2)</f>
        <v>0</v>
      </c>
      <c r="BL177" s="20" t="s">
        <v>149</v>
      </c>
      <c r="BM177" s="185" t="s">
        <v>306</v>
      </c>
    </row>
    <row r="178" spans="2:51" s="12" customFormat="1" ht="11.25">
      <c r="B178" s="192"/>
      <c r="C178" s="193"/>
      <c r="D178" s="187" t="s">
        <v>158</v>
      </c>
      <c r="E178" s="194" t="s">
        <v>19</v>
      </c>
      <c r="F178" s="195" t="s">
        <v>465</v>
      </c>
      <c r="G178" s="193"/>
      <c r="H178" s="196">
        <v>6.155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158</v>
      </c>
      <c r="AU178" s="202" t="s">
        <v>80</v>
      </c>
      <c r="AV178" s="12" t="s">
        <v>88</v>
      </c>
      <c r="AW178" s="12" t="s">
        <v>34</v>
      </c>
      <c r="AX178" s="12" t="s">
        <v>72</v>
      </c>
      <c r="AY178" s="202" t="s">
        <v>143</v>
      </c>
    </row>
    <row r="179" spans="2:51" s="13" customFormat="1" ht="11.25">
      <c r="B179" s="203"/>
      <c r="C179" s="204"/>
      <c r="D179" s="187" t="s">
        <v>158</v>
      </c>
      <c r="E179" s="205" t="s">
        <v>19</v>
      </c>
      <c r="F179" s="206" t="s">
        <v>161</v>
      </c>
      <c r="G179" s="204"/>
      <c r="H179" s="207">
        <v>6.155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158</v>
      </c>
      <c r="AU179" s="213" t="s">
        <v>80</v>
      </c>
      <c r="AV179" s="13" t="s">
        <v>149</v>
      </c>
      <c r="AW179" s="13" t="s">
        <v>34</v>
      </c>
      <c r="AX179" s="13" t="s">
        <v>80</v>
      </c>
      <c r="AY179" s="213" t="s">
        <v>143</v>
      </c>
    </row>
    <row r="180" spans="1:65" s="2" customFormat="1" ht="16.5" customHeight="1">
      <c r="A180" s="37"/>
      <c r="B180" s="38"/>
      <c r="C180" s="174" t="s">
        <v>309</v>
      </c>
      <c r="D180" s="174" t="s">
        <v>144</v>
      </c>
      <c r="E180" s="175" t="s">
        <v>273</v>
      </c>
      <c r="F180" s="176" t="s">
        <v>274</v>
      </c>
      <c r="G180" s="177" t="s">
        <v>269</v>
      </c>
      <c r="H180" s="178">
        <v>92.331</v>
      </c>
      <c r="I180" s="179"/>
      <c r="J180" s="180">
        <f>ROUND(I180*H180,2)</f>
        <v>0</v>
      </c>
      <c r="K180" s="176" t="s">
        <v>148</v>
      </c>
      <c r="L180" s="42"/>
      <c r="M180" s="181" t="s">
        <v>19</v>
      </c>
      <c r="N180" s="182" t="s">
        <v>44</v>
      </c>
      <c r="O180" s="67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5" t="s">
        <v>149</v>
      </c>
      <c r="AT180" s="185" t="s">
        <v>144</v>
      </c>
      <c r="AU180" s="185" t="s">
        <v>80</v>
      </c>
      <c r="AY180" s="20" t="s">
        <v>143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20" t="s">
        <v>88</v>
      </c>
      <c r="BK180" s="186">
        <f>ROUND(I180*H180,2)</f>
        <v>0</v>
      </c>
      <c r="BL180" s="20" t="s">
        <v>149</v>
      </c>
      <c r="BM180" s="185" t="s">
        <v>312</v>
      </c>
    </row>
    <row r="181" spans="1:47" s="2" customFormat="1" ht="19.5">
      <c r="A181" s="37"/>
      <c r="B181" s="38"/>
      <c r="C181" s="39"/>
      <c r="D181" s="187" t="s">
        <v>150</v>
      </c>
      <c r="E181" s="39"/>
      <c r="F181" s="188" t="s">
        <v>276</v>
      </c>
      <c r="G181" s="39"/>
      <c r="H181" s="39"/>
      <c r="I181" s="189"/>
      <c r="J181" s="39"/>
      <c r="K181" s="39"/>
      <c r="L181" s="42"/>
      <c r="M181" s="190"/>
      <c r="N181" s="191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150</v>
      </c>
      <c r="AU181" s="20" t="s">
        <v>80</v>
      </c>
    </row>
    <row r="182" spans="2:51" s="12" customFormat="1" ht="11.25">
      <c r="B182" s="192"/>
      <c r="C182" s="193"/>
      <c r="D182" s="187" t="s">
        <v>158</v>
      </c>
      <c r="E182" s="194" t="s">
        <v>19</v>
      </c>
      <c r="F182" s="195" t="s">
        <v>466</v>
      </c>
      <c r="G182" s="193"/>
      <c r="H182" s="196">
        <v>92.331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80</v>
      </c>
      <c r="AV182" s="12" t="s">
        <v>88</v>
      </c>
      <c r="AW182" s="12" t="s">
        <v>34</v>
      </c>
      <c r="AX182" s="12" t="s">
        <v>72</v>
      </c>
      <c r="AY182" s="202" t="s">
        <v>143</v>
      </c>
    </row>
    <row r="183" spans="2:51" s="13" customFormat="1" ht="11.25">
      <c r="B183" s="203"/>
      <c r="C183" s="204"/>
      <c r="D183" s="187" t="s">
        <v>158</v>
      </c>
      <c r="E183" s="205" t="s">
        <v>19</v>
      </c>
      <c r="F183" s="206" t="s">
        <v>161</v>
      </c>
      <c r="G183" s="204"/>
      <c r="H183" s="207">
        <v>92.331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158</v>
      </c>
      <c r="AU183" s="213" t="s">
        <v>80</v>
      </c>
      <c r="AV183" s="13" t="s">
        <v>149</v>
      </c>
      <c r="AW183" s="13" t="s">
        <v>34</v>
      </c>
      <c r="AX183" s="13" t="s">
        <v>80</v>
      </c>
      <c r="AY183" s="213" t="s">
        <v>143</v>
      </c>
    </row>
    <row r="184" spans="1:65" s="2" customFormat="1" ht="16.5" customHeight="1">
      <c r="A184" s="37"/>
      <c r="B184" s="38"/>
      <c r="C184" s="174" t="s">
        <v>232</v>
      </c>
      <c r="D184" s="174" t="s">
        <v>144</v>
      </c>
      <c r="E184" s="175" t="s">
        <v>278</v>
      </c>
      <c r="F184" s="176" t="s">
        <v>279</v>
      </c>
      <c r="G184" s="177" t="s">
        <v>269</v>
      </c>
      <c r="H184" s="178">
        <v>6.155</v>
      </c>
      <c r="I184" s="179"/>
      <c r="J184" s="180">
        <f>ROUND(I184*H184,2)</f>
        <v>0</v>
      </c>
      <c r="K184" s="176" t="s">
        <v>148</v>
      </c>
      <c r="L184" s="42"/>
      <c r="M184" s="181" t="s">
        <v>19</v>
      </c>
      <c r="N184" s="182" t="s">
        <v>44</v>
      </c>
      <c r="O184" s="6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5" t="s">
        <v>149</v>
      </c>
      <c r="AT184" s="185" t="s">
        <v>144</v>
      </c>
      <c r="AU184" s="185" t="s">
        <v>80</v>
      </c>
      <c r="AY184" s="20" t="s">
        <v>143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88</v>
      </c>
      <c r="BK184" s="186">
        <f>ROUND(I184*H184,2)</f>
        <v>0</v>
      </c>
      <c r="BL184" s="20" t="s">
        <v>149</v>
      </c>
      <c r="BM184" s="185" t="s">
        <v>316</v>
      </c>
    </row>
    <row r="185" spans="2:51" s="12" customFormat="1" ht="11.25">
      <c r="B185" s="192"/>
      <c r="C185" s="193"/>
      <c r="D185" s="187" t="s">
        <v>158</v>
      </c>
      <c r="E185" s="194" t="s">
        <v>19</v>
      </c>
      <c r="F185" s="195" t="s">
        <v>465</v>
      </c>
      <c r="G185" s="193"/>
      <c r="H185" s="196">
        <v>6.155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80</v>
      </c>
      <c r="AV185" s="12" t="s">
        <v>88</v>
      </c>
      <c r="AW185" s="12" t="s">
        <v>34</v>
      </c>
      <c r="AX185" s="12" t="s">
        <v>72</v>
      </c>
      <c r="AY185" s="202" t="s">
        <v>143</v>
      </c>
    </row>
    <row r="186" spans="2:51" s="13" customFormat="1" ht="11.25">
      <c r="B186" s="203"/>
      <c r="C186" s="204"/>
      <c r="D186" s="187" t="s">
        <v>158</v>
      </c>
      <c r="E186" s="205" t="s">
        <v>19</v>
      </c>
      <c r="F186" s="206" t="s">
        <v>161</v>
      </c>
      <c r="G186" s="204"/>
      <c r="H186" s="207">
        <v>6.155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158</v>
      </c>
      <c r="AU186" s="213" t="s">
        <v>80</v>
      </c>
      <c r="AV186" s="13" t="s">
        <v>149</v>
      </c>
      <c r="AW186" s="13" t="s">
        <v>34</v>
      </c>
      <c r="AX186" s="13" t="s">
        <v>80</v>
      </c>
      <c r="AY186" s="213" t="s">
        <v>143</v>
      </c>
    </row>
    <row r="187" spans="1:65" s="2" customFormat="1" ht="16.5" customHeight="1">
      <c r="A187" s="37"/>
      <c r="B187" s="38"/>
      <c r="C187" s="174" t="s">
        <v>317</v>
      </c>
      <c r="D187" s="174" t="s">
        <v>144</v>
      </c>
      <c r="E187" s="175" t="s">
        <v>282</v>
      </c>
      <c r="F187" s="176" t="s">
        <v>283</v>
      </c>
      <c r="G187" s="177" t="s">
        <v>269</v>
      </c>
      <c r="H187" s="178">
        <v>73.865</v>
      </c>
      <c r="I187" s="179"/>
      <c r="J187" s="180">
        <f>ROUND(I187*H187,2)</f>
        <v>0</v>
      </c>
      <c r="K187" s="176" t="s">
        <v>148</v>
      </c>
      <c r="L187" s="42"/>
      <c r="M187" s="181" t="s">
        <v>19</v>
      </c>
      <c r="N187" s="182" t="s">
        <v>44</v>
      </c>
      <c r="O187" s="67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5" t="s">
        <v>149</v>
      </c>
      <c r="AT187" s="185" t="s">
        <v>144</v>
      </c>
      <c r="AU187" s="185" t="s">
        <v>80</v>
      </c>
      <c r="AY187" s="20" t="s">
        <v>143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20" t="s">
        <v>88</v>
      </c>
      <c r="BK187" s="186">
        <f>ROUND(I187*H187,2)</f>
        <v>0</v>
      </c>
      <c r="BL187" s="20" t="s">
        <v>149</v>
      </c>
      <c r="BM187" s="185" t="s">
        <v>320</v>
      </c>
    </row>
    <row r="188" spans="2:51" s="12" customFormat="1" ht="11.25">
      <c r="B188" s="192"/>
      <c r="C188" s="193"/>
      <c r="D188" s="187" t="s">
        <v>158</v>
      </c>
      <c r="E188" s="194" t="s">
        <v>19</v>
      </c>
      <c r="F188" s="195" t="s">
        <v>467</v>
      </c>
      <c r="G188" s="193"/>
      <c r="H188" s="196">
        <v>73.865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158</v>
      </c>
      <c r="AU188" s="202" t="s">
        <v>80</v>
      </c>
      <c r="AV188" s="12" t="s">
        <v>88</v>
      </c>
      <c r="AW188" s="12" t="s">
        <v>34</v>
      </c>
      <c r="AX188" s="12" t="s">
        <v>72</v>
      </c>
      <c r="AY188" s="202" t="s">
        <v>143</v>
      </c>
    </row>
    <row r="189" spans="2:51" s="13" customFormat="1" ht="11.25">
      <c r="B189" s="203"/>
      <c r="C189" s="204"/>
      <c r="D189" s="187" t="s">
        <v>158</v>
      </c>
      <c r="E189" s="205" t="s">
        <v>19</v>
      </c>
      <c r="F189" s="206" t="s">
        <v>161</v>
      </c>
      <c r="G189" s="204"/>
      <c r="H189" s="207">
        <v>73.865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158</v>
      </c>
      <c r="AU189" s="213" t="s">
        <v>80</v>
      </c>
      <c r="AV189" s="13" t="s">
        <v>149</v>
      </c>
      <c r="AW189" s="13" t="s">
        <v>34</v>
      </c>
      <c r="AX189" s="13" t="s">
        <v>80</v>
      </c>
      <c r="AY189" s="213" t="s">
        <v>143</v>
      </c>
    </row>
    <row r="190" spans="1:65" s="2" customFormat="1" ht="21.75" customHeight="1">
      <c r="A190" s="37"/>
      <c r="B190" s="38"/>
      <c r="C190" s="174" t="s">
        <v>238</v>
      </c>
      <c r="D190" s="174" t="s">
        <v>144</v>
      </c>
      <c r="E190" s="175" t="s">
        <v>286</v>
      </c>
      <c r="F190" s="176" t="s">
        <v>287</v>
      </c>
      <c r="G190" s="177" t="s">
        <v>269</v>
      </c>
      <c r="H190" s="178">
        <v>6.155</v>
      </c>
      <c r="I190" s="179"/>
      <c r="J190" s="180">
        <f>ROUND(I190*H190,2)</f>
        <v>0</v>
      </c>
      <c r="K190" s="176" t="s">
        <v>148</v>
      </c>
      <c r="L190" s="42"/>
      <c r="M190" s="181" t="s">
        <v>19</v>
      </c>
      <c r="N190" s="182" t="s">
        <v>44</v>
      </c>
      <c r="O190" s="67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5" t="s">
        <v>149</v>
      </c>
      <c r="AT190" s="185" t="s">
        <v>144</v>
      </c>
      <c r="AU190" s="185" t="s">
        <v>80</v>
      </c>
      <c r="AY190" s="20" t="s">
        <v>143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0" t="s">
        <v>88</v>
      </c>
      <c r="BK190" s="186">
        <f>ROUND(I190*H190,2)</f>
        <v>0</v>
      </c>
      <c r="BL190" s="20" t="s">
        <v>149</v>
      </c>
      <c r="BM190" s="185" t="s">
        <v>324</v>
      </c>
    </row>
    <row r="191" spans="2:51" s="12" customFormat="1" ht="11.25">
      <c r="B191" s="192"/>
      <c r="C191" s="193"/>
      <c r="D191" s="187" t="s">
        <v>158</v>
      </c>
      <c r="E191" s="194" t="s">
        <v>19</v>
      </c>
      <c r="F191" s="195" t="s">
        <v>465</v>
      </c>
      <c r="G191" s="193"/>
      <c r="H191" s="196">
        <v>6.155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158</v>
      </c>
      <c r="AU191" s="202" t="s">
        <v>80</v>
      </c>
      <c r="AV191" s="12" t="s">
        <v>88</v>
      </c>
      <c r="AW191" s="12" t="s">
        <v>34</v>
      </c>
      <c r="AX191" s="12" t="s">
        <v>72</v>
      </c>
      <c r="AY191" s="202" t="s">
        <v>143</v>
      </c>
    </row>
    <row r="192" spans="2:51" s="13" customFormat="1" ht="11.25">
      <c r="B192" s="203"/>
      <c r="C192" s="204"/>
      <c r="D192" s="187" t="s">
        <v>158</v>
      </c>
      <c r="E192" s="205" t="s">
        <v>19</v>
      </c>
      <c r="F192" s="206" t="s">
        <v>161</v>
      </c>
      <c r="G192" s="204"/>
      <c r="H192" s="207">
        <v>6.155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158</v>
      </c>
      <c r="AU192" s="213" t="s">
        <v>80</v>
      </c>
      <c r="AV192" s="13" t="s">
        <v>149</v>
      </c>
      <c r="AW192" s="13" t="s">
        <v>34</v>
      </c>
      <c r="AX192" s="13" t="s">
        <v>80</v>
      </c>
      <c r="AY192" s="213" t="s">
        <v>143</v>
      </c>
    </row>
    <row r="193" spans="1:65" s="2" customFormat="1" ht="21.75" customHeight="1">
      <c r="A193" s="37"/>
      <c r="B193" s="38"/>
      <c r="C193" s="174" t="s">
        <v>326</v>
      </c>
      <c r="D193" s="174" t="s">
        <v>144</v>
      </c>
      <c r="E193" s="175" t="s">
        <v>290</v>
      </c>
      <c r="F193" s="176" t="s">
        <v>291</v>
      </c>
      <c r="G193" s="177" t="s">
        <v>269</v>
      </c>
      <c r="H193" s="178">
        <v>6.155</v>
      </c>
      <c r="I193" s="179"/>
      <c r="J193" s="180">
        <f>ROUND(I193*H193,2)</f>
        <v>0</v>
      </c>
      <c r="K193" s="176" t="s">
        <v>148</v>
      </c>
      <c r="L193" s="42"/>
      <c r="M193" s="181" t="s">
        <v>19</v>
      </c>
      <c r="N193" s="182" t="s">
        <v>44</v>
      </c>
      <c r="O193" s="67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5" t="s">
        <v>149</v>
      </c>
      <c r="AT193" s="185" t="s">
        <v>144</v>
      </c>
      <c r="AU193" s="185" t="s">
        <v>80</v>
      </c>
      <c r="AY193" s="20" t="s">
        <v>143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0" t="s">
        <v>88</v>
      </c>
      <c r="BK193" s="186">
        <f>ROUND(I193*H193,2)</f>
        <v>0</v>
      </c>
      <c r="BL193" s="20" t="s">
        <v>149</v>
      </c>
      <c r="BM193" s="185" t="s">
        <v>330</v>
      </c>
    </row>
    <row r="194" spans="2:51" s="12" customFormat="1" ht="11.25">
      <c r="B194" s="192"/>
      <c r="C194" s="193"/>
      <c r="D194" s="187" t="s">
        <v>158</v>
      </c>
      <c r="E194" s="194" t="s">
        <v>19</v>
      </c>
      <c r="F194" s="195" t="s">
        <v>465</v>
      </c>
      <c r="G194" s="193"/>
      <c r="H194" s="196">
        <v>6.155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158</v>
      </c>
      <c r="AU194" s="202" t="s">
        <v>80</v>
      </c>
      <c r="AV194" s="12" t="s">
        <v>88</v>
      </c>
      <c r="AW194" s="12" t="s">
        <v>34</v>
      </c>
      <c r="AX194" s="12" t="s">
        <v>72</v>
      </c>
      <c r="AY194" s="202" t="s">
        <v>143</v>
      </c>
    </row>
    <row r="195" spans="2:51" s="13" customFormat="1" ht="11.25">
      <c r="B195" s="203"/>
      <c r="C195" s="204"/>
      <c r="D195" s="187" t="s">
        <v>158</v>
      </c>
      <c r="E195" s="205" t="s">
        <v>19</v>
      </c>
      <c r="F195" s="206" t="s">
        <v>161</v>
      </c>
      <c r="G195" s="204"/>
      <c r="H195" s="207">
        <v>6.155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158</v>
      </c>
      <c r="AU195" s="213" t="s">
        <v>80</v>
      </c>
      <c r="AV195" s="13" t="s">
        <v>149</v>
      </c>
      <c r="AW195" s="13" t="s">
        <v>34</v>
      </c>
      <c r="AX195" s="13" t="s">
        <v>80</v>
      </c>
      <c r="AY195" s="213" t="s">
        <v>143</v>
      </c>
    </row>
    <row r="196" spans="2:63" s="11" customFormat="1" ht="25.9" customHeight="1">
      <c r="B196" s="160"/>
      <c r="C196" s="161"/>
      <c r="D196" s="162" t="s">
        <v>71</v>
      </c>
      <c r="E196" s="163" t="s">
        <v>468</v>
      </c>
      <c r="F196" s="163" t="s">
        <v>294</v>
      </c>
      <c r="G196" s="161"/>
      <c r="H196" s="161"/>
      <c r="I196" s="164"/>
      <c r="J196" s="165">
        <f>BK196</f>
        <v>0</v>
      </c>
      <c r="K196" s="161"/>
      <c r="L196" s="166"/>
      <c r="M196" s="167"/>
      <c r="N196" s="168"/>
      <c r="O196" s="168"/>
      <c r="P196" s="169">
        <f>SUM(P197:P200)</f>
        <v>0</v>
      </c>
      <c r="Q196" s="168"/>
      <c r="R196" s="169">
        <f>SUM(R197:R200)</f>
        <v>0</v>
      </c>
      <c r="S196" s="168"/>
      <c r="T196" s="170">
        <f>SUM(T197:T200)</f>
        <v>0</v>
      </c>
      <c r="AR196" s="171" t="s">
        <v>80</v>
      </c>
      <c r="AT196" s="172" t="s">
        <v>71</v>
      </c>
      <c r="AU196" s="172" t="s">
        <v>72</v>
      </c>
      <c r="AY196" s="171" t="s">
        <v>143</v>
      </c>
      <c r="BK196" s="173">
        <f>SUM(BK197:BK200)</f>
        <v>0</v>
      </c>
    </row>
    <row r="197" spans="1:65" s="2" customFormat="1" ht="16.5" customHeight="1">
      <c r="A197" s="37"/>
      <c r="B197" s="38"/>
      <c r="C197" s="174" t="s">
        <v>243</v>
      </c>
      <c r="D197" s="174" t="s">
        <v>144</v>
      </c>
      <c r="E197" s="175" t="s">
        <v>469</v>
      </c>
      <c r="F197" s="176" t="s">
        <v>296</v>
      </c>
      <c r="G197" s="177" t="s">
        <v>297</v>
      </c>
      <c r="H197" s="214"/>
      <c r="I197" s="179"/>
      <c r="J197" s="180">
        <f>ROUND(I197*H197,2)</f>
        <v>0</v>
      </c>
      <c r="K197" s="176" t="s">
        <v>148</v>
      </c>
      <c r="L197" s="42"/>
      <c r="M197" s="181" t="s">
        <v>19</v>
      </c>
      <c r="N197" s="182" t="s">
        <v>44</v>
      </c>
      <c r="O197" s="67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5" t="s">
        <v>149</v>
      </c>
      <c r="AT197" s="185" t="s">
        <v>144</v>
      </c>
      <c r="AU197" s="185" t="s">
        <v>80</v>
      </c>
      <c r="AY197" s="20" t="s">
        <v>143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0" t="s">
        <v>88</v>
      </c>
      <c r="BK197" s="186">
        <f>ROUND(I197*H197,2)</f>
        <v>0</v>
      </c>
      <c r="BL197" s="20" t="s">
        <v>149</v>
      </c>
      <c r="BM197" s="185" t="s">
        <v>390</v>
      </c>
    </row>
    <row r="198" spans="1:65" s="2" customFormat="1" ht="16.5" customHeight="1">
      <c r="A198" s="37"/>
      <c r="B198" s="38"/>
      <c r="C198" s="174" t="s">
        <v>391</v>
      </c>
      <c r="D198" s="174" t="s">
        <v>144</v>
      </c>
      <c r="E198" s="175" t="s">
        <v>470</v>
      </c>
      <c r="F198" s="176" t="s">
        <v>301</v>
      </c>
      <c r="G198" s="177" t="s">
        <v>297</v>
      </c>
      <c r="H198" s="214"/>
      <c r="I198" s="179"/>
      <c r="J198" s="180">
        <f>ROUND(I198*H198,2)</f>
        <v>0</v>
      </c>
      <c r="K198" s="176" t="s">
        <v>148</v>
      </c>
      <c r="L198" s="42"/>
      <c r="M198" s="181" t="s">
        <v>19</v>
      </c>
      <c r="N198" s="182" t="s">
        <v>44</v>
      </c>
      <c r="O198" s="67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5" t="s">
        <v>149</v>
      </c>
      <c r="AT198" s="185" t="s">
        <v>144</v>
      </c>
      <c r="AU198" s="185" t="s">
        <v>80</v>
      </c>
      <c r="AY198" s="20" t="s">
        <v>143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0" t="s">
        <v>88</v>
      </c>
      <c r="BK198" s="186">
        <f>ROUND(I198*H198,2)</f>
        <v>0</v>
      </c>
      <c r="BL198" s="20" t="s">
        <v>149</v>
      </c>
      <c r="BM198" s="185" t="s">
        <v>394</v>
      </c>
    </row>
    <row r="199" spans="1:47" s="2" customFormat="1" ht="29.25">
      <c r="A199" s="37"/>
      <c r="B199" s="38"/>
      <c r="C199" s="39"/>
      <c r="D199" s="187" t="s">
        <v>150</v>
      </c>
      <c r="E199" s="39"/>
      <c r="F199" s="188" t="s">
        <v>303</v>
      </c>
      <c r="G199" s="39"/>
      <c r="H199" s="39"/>
      <c r="I199" s="189"/>
      <c r="J199" s="39"/>
      <c r="K199" s="39"/>
      <c r="L199" s="42"/>
      <c r="M199" s="190"/>
      <c r="N199" s="191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150</v>
      </c>
      <c r="AU199" s="20" t="s">
        <v>80</v>
      </c>
    </row>
    <row r="200" spans="1:65" s="2" customFormat="1" ht="16.5" customHeight="1">
      <c r="A200" s="37"/>
      <c r="B200" s="38"/>
      <c r="C200" s="174" t="s">
        <v>246</v>
      </c>
      <c r="D200" s="174" t="s">
        <v>144</v>
      </c>
      <c r="E200" s="175" t="s">
        <v>471</v>
      </c>
      <c r="F200" s="176" t="s">
        <v>305</v>
      </c>
      <c r="G200" s="177" t="s">
        <v>297</v>
      </c>
      <c r="H200" s="214"/>
      <c r="I200" s="179"/>
      <c r="J200" s="180">
        <f>ROUND(I200*H200,2)</f>
        <v>0</v>
      </c>
      <c r="K200" s="176" t="s">
        <v>172</v>
      </c>
      <c r="L200" s="42"/>
      <c r="M200" s="181" t="s">
        <v>19</v>
      </c>
      <c r="N200" s="182" t="s">
        <v>44</v>
      </c>
      <c r="O200" s="67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5" t="s">
        <v>149</v>
      </c>
      <c r="AT200" s="185" t="s">
        <v>144</v>
      </c>
      <c r="AU200" s="185" t="s">
        <v>80</v>
      </c>
      <c r="AY200" s="20" t="s">
        <v>143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0" t="s">
        <v>88</v>
      </c>
      <c r="BK200" s="186">
        <f>ROUND(I200*H200,2)</f>
        <v>0</v>
      </c>
      <c r="BL200" s="20" t="s">
        <v>149</v>
      </c>
      <c r="BM200" s="185" t="s">
        <v>397</v>
      </c>
    </row>
    <row r="201" spans="2:63" s="11" customFormat="1" ht="25.9" customHeight="1">
      <c r="B201" s="160"/>
      <c r="C201" s="161"/>
      <c r="D201" s="162" t="s">
        <v>71</v>
      </c>
      <c r="E201" s="163" t="s">
        <v>472</v>
      </c>
      <c r="F201" s="163" t="s">
        <v>308</v>
      </c>
      <c r="G201" s="161"/>
      <c r="H201" s="161"/>
      <c r="I201" s="164"/>
      <c r="J201" s="165">
        <f>BK201</f>
        <v>0</v>
      </c>
      <c r="K201" s="161"/>
      <c r="L201" s="166"/>
      <c r="M201" s="167"/>
      <c r="N201" s="168"/>
      <c r="O201" s="168"/>
      <c r="P201" s="169">
        <f>SUM(P202:P209)</f>
        <v>0</v>
      </c>
      <c r="Q201" s="168"/>
      <c r="R201" s="169">
        <f>SUM(R202:R209)</f>
        <v>0</v>
      </c>
      <c r="S201" s="168"/>
      <c r="T201" s="170">
        <f>SUM(T202:T209)</f>
        <v>0</v>
      </c>
      <c r="AR201" s="171" t="s">
        <v>80</v>
      </c>
      <c r="AT201" s="172" t="s">
        <v>71</v>
      </c>
      <c r="AU201" s="172" t="s">
        <v>72</v>
      </c>
      <c r="AY201" s="171" t="s">
        <v>143</v>
      </c>
      <c r="BK201" s="173">
        <f>SUM(BK202:BK209)</f>
        <v>0</v>
      </c>
    </row>
    <row r="202" spans="1:65" s="2" customFormat="1" ht="16.5" customHeight="1">
      <c r="A202" s="37"/>
      <c r="B202" s="38"/>
      <c r="C202" s="174" t="s">
        <v>398</v>
      </c>
      <c r="D202" s="174" t="s">
        <v>144</v>
      </c>
      <c r="E202" s="175" t="s">
        <v>473</v>
      </c>
      <c r="F202" s="176" t="s">
        <v>311</v>
      </c>
      <c r="G202" s="177" t="s">
        <v>297</v>
      </c>
      <c r="H202" s="214"/>
      <c r="I202" s="179"/>
      <c r="J202" s="180">
        <f>ROUND(I202*H202,2)</f>
        <v>0</v>
      </c>
      <c r="K202" s="176" t="s">
        <v>148</v>
      </c>
      <c r="L202" s="42"/>
      <c r="M202" s="181" t="s">
        <v>19</v>
      </c>
      <c r="N202" s="182" t="s">
        <v>44</v>
      </c>
      <c r="O202" s="67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5" t="s">
        <v>149</v>
      </c>
      <c r="AT202" s="185" t="s">
        <v>144</v>
      </c>
      <c r="AU202" s="185" t="s">
        <v>80</v>
      </c>
      <c r="AY202" s="20" t="s">
        <v>143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0" t="s">
        <v>88</v>
      </c>
      <c r="BK202" s="186">
        <f>ROUND(I202*H202,2)</f>
        <v>0</v>
      </c>
      <c r="BL202" s="20" t="s">
        <v>149</v>
      </c>
      <c r="BM202" s="185" t="s">
        <v>399</v>
      </c>
    </row>
    <row r="203" spans="1:47" s="2" customFormat="1" ht="29.25">
      <c r="A203" s="37"/>
      <c r="B203" s="38"/>
      <c r="C203" s="39"/>
      <c r="D203" s="187" t="s">
        <v>150</v>
      </c>
      <c r="E203" s="39"/>
      <c r="F203" s="188" t="s">
        <v>313</v>
      </c>
      <c r="G203" s="39"/>
      <c r="H203" s="39"/>
      <c r="I203" s="189"/>
      <c r="J203" s="39"/>
      <c r="K203" s="39"/>
      <c r="L203" s="42"/>
      <c r="M203" s="190"/>
      <c r="N203" s="191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150</v>
      </c>
      <c r="AU203" s="20" t="s">
        <v>80</v>
      </c>
    </row>
    <row r="204" spans="1:65" s="2" customFormat="1" ht="16.5" customHeight="1">
      <c r="A204" s="37"/>
      <c r="B204" s="38"/>
      <c r="C204" s="174" t="s">
        <v>252</v>
      </c>
      <c r="D204" s="174" t="s">
        <v>144</v>
      </c>
      <c r="E204" s="175" t="s">
        <v>474</v>
      </c>
      <c r="F204" s="176" t="s">
        <v>315</v>
      </c>
      <c r="G204" s="177" t="s">
        <v>297</v>
      </c>
      <c r="H204" s="214"/>
      <c r="I204" s="179"/>
      <c r="J204" s="180">
        <f>ROUND(I204*H204,2)</f>
        <v>0</v>
      </c>
      <c r="K204" s="176" t="s">
        <v>148</v>
      </c>
      <c r="L204" s="42"/>
      <c r="M204" s="181" t="s">
        <v>19</v>
      </c>
      <c r="N204" s="182" t="s">
        <v>44</v>
      </c>
      <c r="O204" s="67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5" t="s">
        <v>149</v>
      </c>
      <c r="AT204" s="185" t="s">
        <v>144</v>
      </c>
      <c r="AU204" s="185" t="s">
        <v>80</v>
      </c>
      <c r="AY204" s="20" t="s">
        <v>143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0" t="s">
        <v>88</v>
      </c>
      <c r="BK204" s="186">
        <f>ROUND(I204*H204,2)</f>
        <v>0</v>
      </c>
      <c r="BL204" s="20" t="s">
        <v>149</v>
      </c>
      <c r="BM204" s="185" t="s">
        <v>400</v>
      </c>
    </row>
    <row r="205" spans="1:65" s="2" customFormat="1" ht="16.5" customHeight="1">
      <c r="A205" s="37"/>
      <c r="B205" s="38"/>
      <c r="C205" s="174" t="s">
        <v>402</v>
      </c>
      <c r="D205" s="174" t="s">
        <v>144</v>
      </c>
      <c r="E205" s="175" t="s">
        <v>475</v>
      </c>
      <c r="F205" s="176" t="s">
        <v>319</v>
      </c>
      <c r="G205" s="177" t="s">
        <v>297</v>
      </c>
      <c r="H205" s="214"/>
      <c r="I205" s="179"/>
      <c r="J205" s="180">
        <f>ROUND(I205*H205,2)</f>
        <v>0</v>
      </c>
      <c r="K205" s="176" t="s">
        <v>148</v>
      </c>
      <c r="L205" s="42"/>
      <c r="M205" s="181" t="s">
        <v>19</v>
      </c>
      <c r="N205" s="182" t="s">
        <v>44</v>
      </c>
      <c r="O205" s="67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5" t="s">
        <v>149</v>
      </c>
      <c r="AT205" s="185" t="s">
        <v>144</v>
      </c>
      <c r="AU205" s="185" t="s">
        <v>80</v>
      </c>
      <c r="AY205" s="20" t="s">
        <v>143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20" t="s">
        <v>88</v>
      </c>
      <c r="BK205" s="186">
        <f>ROUND(I205*H205,2)</f>
        <v>0</v>
      </c>
      <c r="BL205" s="20" t="s">
        <v>149</v>
      </c>
      <c r="BM205" s="185" t="s">
        <v>403</v>
      </c>
    </row>
    <row r="206" spans="1:47" s="2" customFormat="1" ht="48.75">
      <c r="A206" s="37"/>
      <c r="B206" s="38"/>
      <c r="C206" s="39"/>
      <c r="D206" s="187" t="s">
        <v>150</v>
      </c>
      <c r="E206" s="39"/>
      <c r="F206" s="188" t="s">
        <v>321</v>
      </c>
      <c r="G206" s="39"/>
      <c r="H206" s="39"/>
      <c r="I206" s="189"/>
      <c r="J206" s="39"/>
      <c r="K206" s="39"/>
      <c r="L206" s="42"/>
      <c r="M206" s="190"/>
      <c r="N206" s="191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150</v>
      </c>
      <c r="AU206" s="20" t="s">
        <v>80</v>
      </c>
    </row>
    <row r="207" spans="1:65" s="2" customFormat="1" ht="16.5" customHeight="1">
      <c r="A207" s="37"/>
      <c r="B207" s="38"/>
      <c r="C207" s="174" t="s">
        <v>258</v>
      </c>
      <c r="D207" s="174" t="s">
        <v>144</v>
      </c>
      <c r="E207" s="175" t="s">
        <v>476</v>
      </c>
      <c r="F207" s="176" t="s">
        <v>323</v>
      </c>
      <c r="G207" s="177" t="s">
        <v>297</v>
      </c>
      <c r="H207" s="214"/>
      <c r="I207" s="179"/>
      <c r="J207" s="180">
        <f>ROUND(I207*H207,2)</f>
        <v>0</v>
      </c>
      <c r="K207" s="176" t="s">
        <v>148</v>
      </c>
      <c r="L207" s="42"/>
      <c r="M207" s="181" t="s">
        <v>19</v>
      </c>
      <c r="N207" s="182" t="s">
        <v>44</v>
      </c>
      <c r="O207" s="67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5" t="s">
        <v>149</v>
      </c>
      <c r="AT207" s="185" t="s">
        <v>144</v>
      </c>
      <c r="AU207" s="185" t="s">
        <v>80</v>
      </c>
      <c r="AY207" s="20" t="s">
        <v>143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0" t="s">
        <v>88</v>
      </c>
      <c r="BK207" s="186">
        <f>ROUND(I207*H207,2)</f>
        <v>0</v>
      </c>
      <c r="BL207" s="20" t="s">
        <v>149</v>
      </c>
      <c r="BM207" s="185" t="s">
        <v>405</v>
      </c>
    </row>
    <row r="208" spans="1:47" s="2" customFormat="1" ht="58.5">
      <c r="A208" s="37"/>
      <c r="B208" s="38"/>
      <c r="C208" s="39"/>
      <c r="D208" s="187" t="s">
        <v>150</v>
      </c>
      <c r="E208" s="39"/>
      <c r="F208" s="188" t="s">
        <v>325</v>
      </c>
      <c r="G208" s="39"/>
      <c r="H208" s="39"/>
      <c r="I208" s="189"/>
      <c r="J208" s="39"/>
      <c r="K208" s="39"/>
      <c r="L208" s="42"/>
      <c r="M208" s="190"/>
      <c r="N208" s="191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150</v>
      </c>
      <c r="AU208" s="20" t="s">
        <v>80</v>
      </c>
    </row>
    <row r="209" spans="1:65" s="2" customFormat="1" ht="16.5" customHeight="1">
      <c r="A209" s="37"/>
      <c r="B209" s="38"/>
      <c r="C209" s="174" t="s">
        <v>406</v>
      </c>
      <c r="D209" s="174" t="s">
        <v>144</v>
      </c>
      <c r="E209" s="175" t="s">
        <v>327</v>
      </c>
      <c r="F209" s="176" t="s">
        <v>328</v>
      </c>
      <c r="G209" s="177" t="s">
        <v>329</v>
      </c>
      <c r="H209" s="178">
        <v>1</v>
      </c>
      <c r="I209" s="179"/>
      <c r="J209" s="180">
        <f>ROUND(I209*H209,2)</f>
        <v>0</v>
      </c>
      <c r="K209" s="176" t="s">
        <v>148</v>
      </c>
      <c r="L209" s="42"/>
      <c r="M209" s="215" t="s">
        <v>19</v>
      </c>
      <c r="N209" s="216" t="s">
        <v>44</v>
      </c>
      <c r="O209" s="21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5" t="s">
        <v>149</v>
      </c>
      <c r="AT209" s="185" t="s">
        <v>144</v>
      </c>
      <c r="AU209" s="185" t="s">
        <v>80</v>
      </c>
      <c r="AY209" s="20" t="s">
        <v>143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0" t="s">
        <v>88</v>
      </c>
      <c r="BK209" s="186">
        <f>ROUND(I209*H209,2)</f>
        <v>0</v>
      </c>
      <c r="BL209" s="20" t="s">
        <v>149</v>
      </c>
      <c r="BM209" s="185" t="s">
        <v>407</v>
      </c>
    </row>
    <row r="210" spans="1:31" s="2" customFormat="1" ht="6.95" customHeight="1">
      <c r="A210" s="37"/>
      <c r="B210" s="50"/>
      <c r="C210" s="51"/>
      <c r="D210" s="51"/>
      <c r="E210" s="51"/>
      <c r="F210" s="51"/>
      <c r="G210" s="51"/>
      <c r="H210" s="51"/>
      <c r="I210" s="51"/>
      <c r="J210" s="51"/>
      <c r="K210" s="51"/>
      <c r="L210" s="42"/>
      <c r="M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sheetProtection algorithmName="SHA-512" hashValue="xNexXPvjr2jqafb0JyQIbl5sYbKhZ9rjlE85ysrI/5AO+PdQKqH+DGiED1JedA5y7tAvHu+KMab7yRBU9DoxKQ==" saltValue="/ehWPvjG96Qsyigm78V0vsxL8VGyjmN57R6Mwfwt9m0m+C11JCwhom90FdpvMWIIh9yTIIZ97pAyHsLUCMdF+A==" spinCount="100000" sheet="1" objects="1" scenarios="1" formatColumns="0" formatRows="0" autoFilter="0"/>
  <autoFilter ref="C99:K209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95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2:12" s="1" customFormat="1" ht="12" customHeight="1">
      <c r="B8" s="23"/>
      <c r="D8" s="115" t="s">
        <v>109</v>
      </c>
      <c r="L8" s="23"/>
    </row>
    <row r="9" spans="1:31" s="2" customFormat="1" ht="16.5" customHeight="1">
      <c r="A9" s="37"/>
      <c r="B9" s="42"/>
      <c r="C9" s="37"/>
      <c r="D9" s="37"/>
      <c r="E9" s="397" t="s">
        <v>331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332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9" t="s">
        <v>477</v>
      </c>
      <c r="F11" s="400"/>
      <c r="G11" s="400"/>
      <c r="H11" s="400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26. 3. 2024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01" t="str">
        <f>'Rekapitulace stavby'!E14</f>
        <v>Vyplň údaj</v>
      </c>
      <c r="F20" s="402"/>
      <c r="G20" s="402"/>
      <c r="H20" s="402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33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35</v>
      </c>
      <c r="E25" s="37"/>
      <c r="F25" s="37"/>
      <c r="G25" s="37"/>
      <c r="H25" s="37"/>
      <c r="I25" s="115" t="s">
        <v>26</v>
      </c>
      <c r="J25" s="106" t="s">
        <v>32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33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71.25" customHeight="1">
      <c r="A29" s="118"/>
      <c r="B29" s="119"/>
      <c r="C29" s="118"/>
      <c r="D29" s="118"/>
      <c r="E29" s="403" t="s">
        <v>37</v>
      </c>
      <c r="F29" s="403"/>
      <c r="G29" s="403"/>
      <c r="H29" s="40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ROUND(J99,2)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ROUND((SUM(BE99:BE235)),2)</f>
        <v>0</v>
      </c>
      <c r="G35" s="37"/>
      <c r="H35" s="37"/>
      <c r="I35" s="127">
        <v>0.21</v>
      </c>
      <c r="J35" s="126">
        <f>ROUND(((SUM(BE99:BE235))*I35),2)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ROUND((SUM(BF99:BF235)),2)</f>
        <v>0</v>
      </c>
      <c r="G36" s="37"/>
      <c r="H36" s="37"/>
      <c r="I36" s="127">
        <v>0.12</v>
      </c>
      <c r="J36" s="126">
        <f>ROUND(((SUM(BF99:BF235))*I36),2)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ROUND((SUM(BG99:BG235)),2)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ROUND((SUM(BH99:BH235)),2)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ROUND((SUM(BI99:BI235)),2)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111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4" t="str">
        <f>E7</f>
        <v>Sanace zdiva budovy Hospic Frýdek-Místek, p.o.</v>
      </c>
      <c r="F50" s="405"/>
      <c r="G50" s="405"/>
      <c r="H50" s="405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109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4" t="s">
        <v>331</v>
      </c>
      <c r="F52" s="406"/>
      <c r="G52" s="406"/>
      <c r="H52" s="406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332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3" t="str">
        <f>E11</f>
        <v>D 1.4 - TZB - přesunutí vodovodní sestavy</v>
      </c>
      <c r="F54" s="406"/>
      <c r="G54" s="406"/>
      <c r="H54" s="406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I. J. Pešiny 3640, 738 01, Frýdek-Místek</v>
      </c>
      <c r="G56" s="39"/>
      <c r="H56" s="39"/>
      <c r="I56" s="32" t="s">
        <v>23</v>
      </c>
      <c r="J56" s="62" t="str">
        <f>IF(J14="","",J14)</f>
        <v>26. 3. 2024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Statutární město Frýdek-Místek</v>
      </c>
      <c r="G58" s="39"/>
      <c r="H58" s="39"/>
      <c r="I58" s="32" t="s">
        <v>31</v>
      </c>
      <c r="J58" s="35" t="str">
        <f>E23</f>
        <v>BENEPRO, a.s., Tovární 33, Český Těšín, 737 01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40.15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35</v>
      </c>
      <c r="J59" s="35" t="str">
        <f>E26</f>
        <v>BENEPRO, a.s., Tovární 33, Český Těšín, 737 01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112</v>
      </c>
      <c r="D61" s="140"/>
      <c r="E61" s="140"/>
      <c r="F61" s="140"/>
      <c r="G61" s="140"/>
      <c r="H61" s="140"/>
      <c r="I61" s="140"/>
      <c r="J61" s="141" t="s">
        <v>113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J99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114</v>
      </c>
    </row>
    <row r="64" spans="2:12" s="9" customFormat="1" ht="24.95" customHeight="1">
      <c r="B64" s="143"/>
      <c r="C64" s="144"/>
      <c r="D64" s="145" t="s">
        <v>478</v>
      </c>
      <c r="E64" s="146"/>
      <c r="F64" s="146"/>
      <c r="G64" s="146"/>
      <c r="H64" s="146"/>
      <c r="I64" s="146"/>
      <c r="J64" s="147">
        <f>J100</f>
        <v>0</v>
      </c>
      <c r="K64" s="144"/>
      <c r="L64" s="148"/>
    </row>
    <row r="65" spans="2:12" s="14" customFormat="1" ht="19.9" customHeight="1">
      <c r="B65" s="220"/>
      <c r="C65" s="100"/>
      <c r="D65" s="221" t="s">
        <v>479</v>
      </c>
      <c r="E65" s="222"/>
      <c r="F65" s="222"/>
      <c r="G65" s="222"/>
      <c r="H65" s="222"/>
      <c r="I65" s="222"/>
      <c r="J65" s="223">
        <f>J101</f>
        <v>0</v>
      </c>
      <c r="K65" s="100"/>
      <c r="L65" s="224"/>
    </row>
    <row r="66" spans="2:12" s="14" customFormat="1" ht="19.9" customHeight="1">
      <c r="B66" s="220"/>
      <c r="C66" s="100"/>
      <c r="D66" s="221" t="s">
        <v>480</v>
      </c>
      <c r="E66" s="222"/>
      <c r="F66" s="222"/>
      <c r="G66" s="222"/>
      <c r="H66" s="222"/>
      <c r="I66" s="222"/>
      <c r="J66" s="223">
        <f>J142</f>
        <v>0</v>
      </c>
      <c r="K66" s="100"/>
      <c r="L66" s="224"/>
    </row>
    <row r="67" spans="2:12" s="14" customFormat="1" ht="19.9" customHeight="1">
      <c r="B67" s="220"/>
      <c r="C67" s="100"/>
      <c r="D67" s="221" t="s">
        <v>481</v>
      </c>
      <c r="E67" s="222"/>
      <c r="F67" s="222"/>
      <c r="G67" s="222"/>
      <c r="H67" s="222"/>
      <c r="I67" s="222"/>
      <c r="J67" s="223">
        <f>J146</f>
        <v>0</v>
      </c>
      <c r="K67" s="100"/>
      <c r="L67" s="224"/>
    </row>
    <row r="68" spans="2:12" s="14" customFormat="1" ht="19.9" customHeight="1">
      <c r="B68" s="220"/>
      <c r="C68" s="100"/>
      <c r="D68" s="221" t="s">
        <v>482</v>
      </c>
      <c r="E68" s="222"/>
      <c r="F68" s="222"/>
      <c r="G68" s="222"/>
      <c r="H68" s="222"/>
      <c r="I68" s="222"/>
      <c r="J68" s="223">
        <f>J162</f>
        <v>0</v>
      </c>
      <c r="K68" s="100"/>
      <c r="L68" s="224"/>
    </row>
    <row r="69" spans="2:12" s="14" customFormat="1" ht="19.9" customHeight="1">
      <c r="B69" s="220"/>
      <c r="C69" s="100"/>
      <c r="D69" s="221" t="s">
        <v>483</v>
      </c>
      <c r="E69" s="222"/>
      <c r="F69" s="222"/>
      <c r="G69" s="222"/>
      <c r="H69" s="222"/>
      <c r="I69" s="222"/>
      <c r="J69" s="223">
        <f>J170</f>
        <v>0</v>
      </c>
      <c r="K69" s="100"/>
      <c r="L69" s="224"/>
    </row>
    <row r="70" spans="2:12" s="14" customFormat="1" ht="19.9" customHeight="1">
      <c r="B70" s="220"/>
      <c r="C70" s="100"/>
      <c r="D70" s="221" t="s">
        <v>484</v>
      </c>
      <c r="E70" s="222"/>
      <c r="F70" s="222"/>
      <c r="G70" s="222"/>
      <c r="H70" s="222"/>
      <c r="I70" s="222"/>
      <c r="J70" s="223">
        <f>J181</f>
        <v>0</v>
      </c>
      <c r="K70" s="100"/>
      <c r="L70" s="224"/>
    </row>
    <row r="71" spans="2:12" s="9" customFormat="1" ht="24.95" customHeight="1">
      <c r="B71" s="143"/>
      <c r="C71" s="144"/>
      <c r="D71" s="145" t="s">
        <v>485</v>
      </c>
      <c r="E71" s="146"/>
      <c r="F71" s="146"/>
      <c r="G71" s="146"/>
      <c r="H71" s="146"/>
      <c r="I71" s="146"/>
      <c r="J71" s="147">
        <f>J184</f>
        <v>0</v>
      </c>
      <c r="K71" s="144"/>
      <c r="L71" s="148"/>
    </row>
    <row r="72" spans="2:12" s="14" customFormat="1" ht="19.9" customHeight="1">
      <c r="B72" s="220"/>
      <c r="C72" s="100"/>
      <c r="D72" s="221" t="s">
        <v>486</v>
      </c>
      <c r="E72" s="222"/>
      <c r="F72" s="222"/>
      <c r="G72" s="222"/>
      <c r="H72" s="222"/>
      <c r="I72" s="222"/>
      <c r="J72" s="223">
        <f>J185</f>
        <v>0</v>
      </c>
      <c r="K72" s="100"/>
      <c r="L72" s="224"/>
    </row>
    <row r="73" spans="2:12" s="14" customFormat="1" ht="19.9" customHeight="1">
      <c r="B73" s="220"/>
      <c r="C73" s="100"/>
      <c r="D73" s="221" t="s">
        <v>487</v>
      </c>
      <c r="E73" s="222"/>
      <c r="F73" s="222"/>
      <c r="G73" s="222"/>
      <c r="H73" s="222"/>
      <c r="I73" s="222"/>
      <c r="J73" s="223">
        <f>J198</f>
        <v>0</v>
      </c>
      <c r="K73" s="100"/>
      <c r="L73" s="224"/>
    </row>
    <row r="74" spans="2:12" s="14" customFormat="1" ht="19.9" customHeight="1">
      <c r="B74" s="220"/>
      <c r="C74" s="100"/>
      <c r="D74" s="221" t="s">
        <v>488</v>
      </c>
      <c r="E74" s="222"/>
      <c r="F74" s="222"/>
      <c r="G74" s="222"/>
      <c r="H74" s="222"/>
      <c r="I74" s="222"/>
      <c r="J74" s="223">
        <f>J208</f>
        <v>0</v>
      </c>
      <c r="K74" s="100"/>
      <c r="L74" s="224"/>
    </row>
    <row r="75" spans="2:12" s="9" customFormat="1" ht="24.95" customHeight="1">
      <c r="B75" s="143"/>
      <c r="C75" s="144"/>
      <c r="D75" s="145" t="s">
        <v>489</v>
      </c>
      <c r="E75" s="146"/>
      <c r="F75" s="146"/>
      <c r="G75" s="146"/>
      <c r="H75" s="146"/>
      <c r="I75" s="146"/>
      <c r="J75" s="147">
        <f>J223</f>
        <v>0</v>
      </c>
      <c r="K75" s="144"/>
      <c r="L75" s="148"/>
    </row>
    <row r="76" spans="2:12" s="14" customFormat="1" ht="19.9" customHeight="1">
      <c r="B76" s="220"/>
      <c r="C76" s="100"/>
      <c r="D76" s="221" t="s">
        <v>490</v>
      </c>
      <c r="E76" s="222"/>
      <c r="F76" s="222"/>
      <c r="G76" s="222"/>
      <c r="H76" s="222"/>
      <c r="I76" s="222"/>
      <c r="J76" s="223">
        <f>J224</f>
        <v>0</v>
      </c>
      <c r="K76" s="100"/>
      <c r="L76" s="224"/>
    </row>
    <row r="77" spans="2:12" s="9" customFormat="1" ht="24.95" customHeight="1">
      <c r="B77" s="143"/>
      <c r="C77" s="144"/>
      <c r="D77" s="145" t="s">
        <v>491</v>
      </c>
      <c r="E77" s="146"/>
      <c r="F77" s="146"/>
      <c r="G77" s="146"/>
      <c r="H77" s="146"/>
      <c r="I77" s="146"/>
      <c r="J77" s="147">
        <f>J229</f>
        <v>0</v>
      </c>
      <c r="K77" s="144"/>
      <c r="L77" s="148"/>
    </row>
    <row r="78" spans="1:31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3" spans="1:31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4.95" customHeight="1">
      <c r="A84" s="37"/>
      <c r="B84" s="38"/>
      <c r="C84" s="26" t="s">
        <v>128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16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4" t="str">
        <f>E7</f>
        <v>Sanace zdiva budovy Hospic Frýdek-Místek, p.o.</v>
      </c>
      <c r="F87" s="405"/>
      <c r="G87" s="405"/>
      <c r="H87" s="405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12" s="1" customFormat="1" ht="12" customHeight="1">
      <c r="B88" s="24"/>
      <c r="C88" s="32" t="s">
        <v>109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1:31" s="2" customFormat="1" ht="16.5" customHeight="1">
      <c r="A89" s="37"/>
      <c r="B89" s="38"/>
      <c r="C89" s="39"/>
      <c r="D89" s="39"/>
      <c r="E89" s="404" t="s">
        <v>331</v>
      </c>
      <c r="F89" s="406"/>
      <c r="G89" s="406"/>
      <c r="H89" s="406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332</v>
      </c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353" t="str">
        <f>E11</f>
        <v>D 1.4 - TZB - přesunutí vodovodní sestavy</v>
      </c>
      <c r="F91" s="406"/>
      <c r="G91" s="406"/>
      <c r="H91" s="406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2" t="s">
        <v>21</v>
      </c>
      <c r="D93" s="39"/>
      <c r="E93" s="39"/>
      <c r="F93" s="30" t="str">
        <f>F14</f>
        <v>I. J. Pešiny 3640, 738 01, Frýdek-Místek</v>
      </c>
      <c r="G93" s="39"/>
      <c r="H93" s="39"/>
      <c r="I93" s="32" t="s">
        <v>23</v>
      </c>
      <c r="J93" s="62" t="str">
        <f>IF(J14="","",J14)</f>
        <v>26. 3. 2024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40.15" customHeight="1">
      <c r="A95" s="37"/>
      <c r="B95" s="38"/>
      <c r="C95" s="32" t="s">
        <v>25</v>
      </c>
      <c r="D95" s="39"/>
      <c r="E95" s="39"/>
      <c r="F95" s="30" t="str">
        <f>E17</f>
        <v>Statutární město Frýdek-Místek</v>
      </c>
      <c r="G95" s="39"/>
      <c r="H95" s="39"/>
      <c r="I95" s="32" t="s">
        <v>31</v>
      </c>
      <c r="J95" s="35" t="str">
        <f>E23</f>
        <v>BENEPRO, a.s., Tovární 33, Český Těšín, 737 01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40.15" customHeight="1">
      <c r="A96" s="37"/>
      <c r="B96" s="38"/>
      <c r="C96" s="32" t="s">
        <v>29</v>
      </c>
      <c r="D96" s="39"/>
      <c r="E96" s="39"/>
      <c r="F96" s="30" t="str">
        <f>IF(E20="","",E20)</f>
        <v>Vyplň údaj</v>
      </c>
      <c r="G96" s="39"/>
      <c r="H96" s="39"/>
      <c r="I96" s="32" t="s">
        <v>35</v>
      </c>
      <c r="J96" s="35" t="str">
        <f>E26</f>
        <v>BENEPRO, a.s., Tovární 33, Český Těšín, 737 01</v>
      </c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10" customFormat="1" ht="29.25" customHeight="1">
      <c r="A98" s="149"/>
      <c r="B98" s="150"/>
      <c r="C98" s="151" t="s">
        <v>129</v>
      </c>
      <c r="D98" s="152" t="s">
        <v>57</v>
      </c>
      <c r="E98" s="152" t="s">
        <v>53</v>
      </c>
      <c r="F98" s="152" t="s">
        <v>54</v>
      </c>
      <c r="G98" s="152" t="s">
        <v>130</v>
      </c>
      <c r="H98" s="152" t="s">
        <v>131</v>
      </c>
      <c r="I98" s="152" t="s">
        <v>132</v>
      </c>
      <c r="J98" s="152" t="s">
        <v>113</v>
      </c>
      <c r="K98" s="153" t="s">
        <v>133</v>
      </c>
      <c r="L98" s="154"/>
      <c r="M98" s="71" t="s">
        <v>19</v>
      </c>
      <c r="N98" s="72" t="s">
        <v>42</v>
      </c>
      <c r="O98" s="72" t="s">
        <v>134</v>
      </c>
      <c r="P98" s="72" t="s">
        <v>135</v>
      </c>
      <c r="Q98" s="72" t="s">
        <v>136</v>
      </c>
      <c r="R98" s="72" t="s">
        <v>137</v>
      </c>
      <c r="S98" s="72" t="s">
        <v>138</v>
      </c>
      <c r="T98" s="73" t="s">
        <v>139</v>
      </c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</row>
    <row r="99" spans="1:63" s="2" customFormat="1" ht="22.9" customHeight="1">
      <c r="A99" s="37"/>
      <c r="B99" s="38"/>
      <c r="C99" s="78" t="s">
        <v>140</v>
      </c>
      <c r="D99" s="39"/>
      <c r="E99" s="39"/>
      <c r="F99" s="39"/>
      <c r="G99" s="39"/>
      <c r="H99" s="39"/>
      <c r="I99" s="39"/>
      <c r="J99" s="155">
        <f>BK99</f>
        <v>0</v>
      </c>
      <c r="K99" s="39"/>
      <c r="L99" s="42"/>
      <c r="M99" s="74"/>
      <c r="N99" s="156"/>
      <c r="O99" s="75"/>
      <c r="P99" s="157">
        <f>P100+P184+P223+P229</f>
        <v>0</v>
      </c>
      <c r="Q99" s="75"/>
      <c r="R99" s="157">
        <f>R100+R184+R223+R229</f>
        <v>6.346052404999999</v>
      </c>
      <c r="S99" s="75"/>
      <c r="T99" s="158">
        <f>T100+T184+T223+T229</f>
        <v>1.043632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71</v>
      </c>
      <c r="AU99" s="20" t="s">
        <v>114</v>
      </c>
      <c r="BK99" s="159">
        <f>BK100+BK184+BK223+BK229</f>
        <v>0</v>
      </c>
    </row>
    <row r="100" spans="2:63" s="11" customFormat="1" ht="25.9" customHeight="1">
      <c r="B100" s="160"/>
      <c r="C100" s="161"/>
      <c r="D100" s="162" t="s">
        <v>71</v>
      </c>
      <c r="E100" s="163" t="s">
        <v>492</v>
      </c>
      <c r="F100" s="163" t="s">
        <v>493</v>
      </c>
      <c r="G100" s="161"/>
      <c r="H100" s="161"/>
      <c r="I100" s="164"/>
      <c r="J100" s="165">
        <f>BK100</f>
        <v>0</v>
      </c>
      <c r="K100" s="161"/>
      <c r="L100" s="166"/>
      <c r="M100" s="167"/>
      <c r="N100" s="168"/>
      <c r="O100" s="168"/>
      <c r="P100" s="169">
        <f>P101+P142+P146+P162+P170+P181</f>
        <v>0</v>
      </c>
      <c r="Q100" s="168"/>
      <c r="R100" s="169">
        <f>R101+R142+R146+R162+R170+R181</f>
        <v>6.318132127999999</v>
      </c>
      <c r="S100" s="168"/>
      <c r="T100" s="170">
        <f>T101+T142+T146+T162+T170+T181</f>
        <v>0.014000000000000002</v>
      </c>
      <c r="AR100" s="171" t="s">
        <v>80</v>
      </c>
      <c r="AT100" s="172" t="s">
        <v>71</v>
      </c>
      <c r="AU100" s="172" t="s">
        <v>72</v>
      </c>
      <c r="AY100" s="171" t="s">
        <v>143</v>
      </c>
      <c r="BK100" s="173">
        <f>BK101+BK142+BK146+BK162+BK170+BK181</f>
        <v>0</v>
      </c>
    </row>
    <row r="101" spans="2:63" s="11" customFormat="1" ht="22.9" customHeight="1">
      <c r="B101" s="160"/>
      <c r="C101" s="161"/>
      <c r="D101" s="162" t="s">
        <v>71</v>
      </c>
      <c r="E101" s="225" t="s">
        <v>80</v>
      </c>
      <c r="F101" s="225" t="s">
        <v>337</v>
      </c>
      <c r="G101" s="161"/>
      <c r="H101" s="161"/>
      <c r="I101" s="164"/>
      <c r="J101" s="226">
        <f>BK101</f>
        <v>0</v>
      </c>
      <c r="K101" s="161"/>
      <c r="L101" s="166"/>
      <c r="M101" s="167"/>
      <c r="N101" s="168"/>
      <c r="O101" s="168"/>
      <c r="P101" s="169">
        <f>SUM(P102:P141)</f>
        <v>0</v>
      </c>
      <c r="Q101" s="168"/>
      <c r="R101" s="169">
        <f>SUM(R102:R141)</f>
        <v>5.703558048</v>
      </c>
      <c r="S101" s="168"/>
      <c r="T101" s="170">
        <f>SUM(T102:T141)</f>
        <v>0</v>
      </c>
      <c r="AR101" s="171" t="s">
        <v>80</v>
      </c>
      <c r="AT101" s="172" t="s">
        <v>71</v>
      </c>
      <c r="AU101" s="172" t="s">
        <v>80</v>
      </c>
      <c r="AY101" s="171" t="s">
        <v>143</v>
      </c>
      <c r="BK101" s="173">
        <f>SUM(BK102:BK141)</f>
        <v>0</v>
      </c>
    </row>
    <row r="102" spans="1:65" s="2" customFormat="1" ht="44.25" customHeight="1">
      <c r="A102" s="37"/>
      <c r="B102" s="38"/>
      <c r="C102" s="174" t="s">
        <v>80</v>
      </c>
      <c r="D102" s="174" t="s">
        <v>144</v>
      </c>
      <c r="E102" s="175" t="s">
        <v>494</v>
      </c>
      <c r="F102" s="176" t="s">
        <v>495</v>
      </c>
      <c r="G102" s="177" t="s">
        <v>171</v>
      </c>
      <c r="H102" s="178">
        <v>3</v>
      </c>
      <c r="I102" s="179"/>
      <c r="J102" s="180">
        <f>ROUND(I102*H102,2)</f>
        <v>0</v>
      </c>
      <c r="K102" s="176" t="s">
        <v>496</v>
      </c>
      <c r="L102" s="42"/>
      <c r="M102" s="181" t="s">
        <v>19</v>
      </c>
      <c r="N102" s="182" t="s">
        <v>44</v>
      </c>
      <c r="O102" s="67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5" t="s">
        <v>149</v>
      </c>
      <c r="AT102" s="185" t="s">
        <v>144</v>
      </c>
      <c r="AU102" s="185" t="s">
        <v>88</v>
      </c>
      <c r="AY102" s="20" t="s">
        <v>143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88</v>
      </c>
      <c r="BK102" s="186">
        <f>ROUND(I102*H102,2)</f>
        <v>0</v>
      </c>
      <c r="BL102" s="20" t="s">
        <v>149</v>
      </c>
      <c r="BM102" s="185" t="s">
        <v>497</v>
      </c>
    </row>
    <row r="103" spans="1:47" s="2" customFormat="1" ht="11.25">
      <c r="A103" s="37"/>
      <c r="B103" s="38"/>
      <c r="C103" s="39"/>
      <c r="D103" s="227" t="s">
        <v>498</v>
      </c>
      <c r="E103" s="39"/>
      <c r="F103" s="228" t="s">
        <v>499</v>
      </c>
      <c r="G103" s="39"/>
      <c r="H103" s="39"/>
      <c r="I103" s="189"/>
      <c r="J103" s="39"/>
      <c r="K103" s="39"/>
      <c r="L103" s="42"/>
      <c r="M103" s="190"/>
      <c r="N103" s="191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498</v>
      </c>
      <c r="AU103" s="20" t="s">
        <v>88</v>
      </c>
    </row>
    <row r="104" spans="2:51" s="12" customFormat="1" ht="11.25">
      <c r="B104" s="192"/>
      <c r="C104" s="193"/>
      <c r="D104" s="187" t="s">
        <v>158</v>
      </c>
      <c r="E104" s="194" t="s">
        <v>19</v>
      </c>
      <c r="F104" s="195" t="s">
        <v>500</v>
      </c>
      <c r="G104" s="193"/>
      <c r="H104" s="196">
        <v>3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158</v>
      </c>
      <c r="AU104" s="202" t="s">
        <v>88</v>
      </c>
      <c r="AV104" s="12" t="s">
        <v>88</v>
      </c>
      <c r="AW104" s="12" t="s">
        <v>34</v>
      </c>
      <c r="AX104" s="12" t="s">
        <v>80</v>
      </c>
      <c r="AY104" s="202" t="s">
        <v>143</v>
      </c>
    </row>
    <row r="105" spans="1:65" s="2" customFormat="1" ht="37.9" customHeight="1">
      <c r="A105" s="37"/>
      <c r="B105" s="38"/>
      <c r="C105" s="174" t="s">
        <v>88</v>
      </c>
      <c r="D105" s="174" t="s">
        <v>144</v>
      </c>
      <c r="E105" s="175" t="s">
        <v>501</v>
      </c>
      <c r="F105" s="176" t="s">
        <v>502</v>
      </c>
      <c r="G105" s="177" t="s">
        <v>147</v>
      </c>
      <c r="H105" s="178">
        <v>6</v>
      </c>
      <c r="I105" s="179"/>
      <c r="J105" s="180">
        <f>ROUND(I105*H105,2)</f>
        <v>0</v>
      </c>
      <c r="K105" s="176" t="s">
        <v>496</v>
      </c>
      <c r="L105" s="42"/>
      <c r="M105" s="181" t="s">
        <v>19</v>
      </c>
      <c r="N105" s="182" t="s">
        <v>44</v>
      </c>
      <c r="O105" s="67"/>
      <c r="P105" s="183">
        <f>O105*H105</f>
        <v>0</v>
      </c>
      <c r="Q105" s="183">
        <v>0.000593008</v>
      </c>
      <c r="R105" s="183">
        <f>Q105*H105</f>
        <v>0.0035580480000000003</v>
      </c>
      <c r="S105" s="183">
        <v>0</v>
      </c>
      <c r="T105" s="18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5" t="s">
        <v>149</v>
      </c>
      <c r="AT105" s="185" t="s">
        <v>144</v>
      </c>
      <c r="AU105" s="185" t="s">
        <v>88</v>
      </c>
      <c r="AY105" s="20" t="s">
        <v>143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88</v>
      </c>
      <c r="BK105" s="186">
        <f>ROUND(I105*H105,2)</f>
        <v>0</v>
      </c>
      <c r="BL105" s="20" t="s">
        <v>149</v>
      </c>
      <c r="BM105" s="185" t="s">
        <v>503</v>
      </c>
    </row>
    <row r="106" spans="1:47" s="2" customFormat="1" ht="11.25">
      <c r="A106" s="37"/>
      <c r="B106" s="38"/>
      <c r="C106" s="39"/>
      <c r="D106" s="227" t="s">
        <v>498</v>
      </c>
      <c r="E106" s="39"/>
      <c r="F106" s="228" t="s">
        <v>504</v>
      </c>
      <c r="G106" s="39"/>
      <c r="H106" s="39"/>
      <c r="I106" s="189"/>
      <c r="J106" s="39"/>
      <c r="K106" s="39"/>
      <c r="L106" s="42"/>
      <c r="M106" s="190"/>
      <c r="N106" s="191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498</v>
      </c>
      <c r="AU106" s="20" t="s">
        <v>88</v>
      </c>
    </row>
    <row r="107" spans="2:51" s="12" customFormat="1" ht="11.25">
      <c r="B107" s="192"/>
      <c r="C107" s="193"/>
      <c r="D107" s="187" t="s">
        <v>158</v>
      </c>
      <c r="E107" s="194" t="s">
        <v>19</v>
      </c>
      <c r="F107" s="195" t="s">
        <v>505</v>
      </c>
      <c r="G107" s="193"/>
      <c r="H107" s="196">
        <v>6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88</v>
      </c>
      <c r="AV107" s="12" t="s">
        <v>88</v>
      </c>
      <c r="AW107" s="12" t="s">
        <v>34</v>
      </c>
      <c r="AX107" s="12" t="s">
        <v>80</v>
      </c>
      <c r="AY107" s="202" t="s">
        <v>143</v>
      </c>
    </row>
    <row r="108" spans="1:65" s="2" customFormat="1" ht="37.9" customHeight="1">
      <c r="A108" s="37"/>
      <c r="B108" s="38"/>
      <c r="C108" s="174" t="s">
        <v>153</v>
      </c>
      <c r="D108" s="174" t="s">
        <v>144</v>
      </c>
      <c r="E108" s="175" t="s">
        <v>506</v>
      </c>
      <c r="F108" s="176" t="s">
        <v>507</v>
      </c>
      <c r="G108" s="177" t="s">
        <v>147</v>
      </c>
      <c r="H108" s="178">
        <v>6</v>
      </c>
      <c r="I108" s="179"/>
      <c r="J108" s="180">
        <f>ROUND(I108*H108,2)</f>
        <v>0</v>
      </c>
      <c r="K108" s="176" t="s">
        <v>496</v>
      </c>
      <c r="L108" s="42"/>
      <c r="M108" s="181" t="s">
        <v>19</v>
      </c>
      <c r="N108" s="182" t="s">
        <v>44</v>
      </c>
      <c r="O108" s="6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5" t="s">
        <v>149</v>
      </c>
      <c r="AT108" s="185" t="s">
        <v>144</v>
      </c>
      <c r="AU108" s="185" t="s">
        <v>88</v>
      </c>
      <c r="AY108" s="20" t="s">
        <v>143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88</v>
      </c>
      <c r="BK108" s="186">
        <f>ROUND(I108*H108,2)</f>
        <v>0</v>
      </c>
      <c r="BL108" s="20" t="s">
        <v>149</v>
      </c>
      <c r="BM108" s="185" t="s">
        <v>508</v>
      </c>
    </row>
    <row r="109" spans="1:47" s="2" customFormat="1" ht="11.25">
      <c r="A109" s="37"/>
      <c r="B109" s="38"/>
      <c r="C109" s="39"/>
      <c r="D109" s="227" t="s">
        <v>498</v>
      </c>
      <c r="E109" s="39"/>
      <c r="F109" s="228" t="s">
        <v>509</v>
      </c>
      <c r="G109" s="39"/>
      <c r="H109" s="39"/>
      <c r="I109" s="189"/>
      <c r="J109" s="39"/>
      <c r="K109" s="39"/>
      <c r="L109" s="42"/>
      <c r="M109" s="190"/>
      <c r="N109" s="191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498</v>
      </c>
      <c r="AU109" s="20" t="s">
        <v>88</v>
      </c>
    </row>
    <row r="110" spans="1:65" s="2" customFormat="1" ht="62.65" customHeight="1">
      <c r="A110" s="37"/>
      <c r="B110" s="38"/>
      <c r="C110" s="174" t="s">
        <v>149</v>
      </c>
      <c r="D110" s="174" t="s">
        <v>144</v>
      </c>
      <c r="E110" s="175" t="s">
        <v>510</v>
      </c>
      <c r="F110" s="176" t="s">
        <v>511</v>
      </c>
      <c r="G110" s="177" t="s">
        <v>171</v>
      </c>
      <c r="H110" s="178">
        <v>3</v>
      </c>
      <c r="I110" s="179"/>
      <c r="J110" s="180">
        <f>ROUND(I110*H110,2)</f>
        <v>0</v>
      </c>
      <c r="K110" s="176" t="s">
        <v>496</v>
      </c>
      <c r="L110" s="42"/>
      <c r="M110" s="181" t="s">
        <v>19</v>
      </c>
      <c r="N110" s="182" t="s">
        <v>44</v>
      </c>
      <c r="O110" s="6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5" t="s">
        <v>149</v>
      </c>
      <c r="AT110" s="185" t="s">
        <v>144</v>
      </c>
      <c r="AU110" s="185" t="s">
        <v>88</v>
      </c>
      <c r="AY110" s="20" t="s">
        <v>143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88</v>
      </c>
      <c r="BK110" s="186">
        <f>ROUND(I110*H110,2)</f>
        <v>0</v>
      </c>
      <c r="BL110" s="20" t="s">
        <v>149</v>
      </c>
      <c r="BM110" s="185" t="s">
        <v>512</v>
      </c>
    </row>
    <row r="111" spans="1:47" s="2" customFormat="1" ht="11.25">
      <c r="A111" s="37"/>
      <c r="B111" s="38"/>
      <c r="C111" s="39"/>
      <c r="D111" s="227" t="s">
        <v>498</v>
      </c>
      <c r="E111" s="39"/>
      <c r="F111" s="228" t="s">
        <v>513</v>
      </c>
      <c r="G111" s="39"/>
      <c r="H111" s="39"/>
      <c r="I111" s="189"/>
      <c r="J111" s="39"/>
      <c r="K111" s="39"/>
      <c r="L111" s="42"/>
      <c r="M111" s="190"/>
      <c r="N111" s="191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498</v>
      </c>
      <c r="AU111" s="20" t="s">
        <v>88</v>
      </c>
    </row>
    <row r="112" spans="1:65" s="2" customFormat="1" ht="44.25" customHeight="1">
      <c r="A112" s="37"/>
      <c r="B112" s="38"/>
      <c r="C112" s="174" t="s">
        <v>168</v>
      </c>
      <c r="D112" s="174" t="s">
        <v>144</v>
      </c>
      <c r="E112" s="175" t="s">
        <v>514</v>
      </c>
      <c r="F112" s="176" t="s">
        <v>515</v>
      </c>
      <c r="G112" s="177" t="s">
        <v>171</v>
      </c>
      <c r="H112" s="178">
        <v>3</v>
      </c>
      <c r="I112" s="179"/>
      <c r="J112" s="180">
        <f>ROUND(I112*H112,2)</f>
        <v>0</v>
      </c>
      <c r="K112" s="176" t="s">
        <v>496</v>
      </c>
      <c r="L112" s="42"/>
      <c r="M112" s="181" t="s">
        <v>19</v>
      </c>
      <c r="N112" s="182" t="s">
        <v>44</v>
      </c>
      <c r="O112" s="67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5" t="s">
        <v>149</v>
      </c>
      <c r="AT112" s="185" t="s">
        <v>144</v>
      </c>
      <c r="AU112" s="185" t="s">
        <v>88</v>
      </c>
      <c r="AY112" s="20" t="s">
        <v>143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88</v>
      </c>
      <c r="BK112" s="186">
        <f>ROUND(I112*H112,2)</f>
        <v>0</v>
      </c>
      <c r="BL112" s="20" t="s">
        <v>149</v>
      </c>
      <c r="BM112" s="185" t="s">
        <v>516</v>
      </c>
    </row>
    <row r="113" spans="1:47" s="2" customFormat="1" ht="11.25">
      <c r="A113" s="37"/>
      <c r="B113" s="38"/>
      <c r="C113" s="39"/>
      <c r="D113" s="227" t="s">
        <v>498</v>
      </c>
      <c r="E113" s="39"/>
      <c r="F113" s="228" t="s">
        <v>517</v>
      </c>
      <c r="G113" s="39"/>
      <c r="H113" s="39"/>
      <c r="I113" s="189"/>
      <c r="J113" s="39"/>
      <c r="K113" s="39"/>
      <c r="L113" s="42"/>
      <c r="M113" s="190"/>
      <c r="N113" s="191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498</v>
      </c>
      <c r="AU113" s="20" t="s">
        <v>88</v>
      </c>
    </row>
    <row r="114" spans="1:65" s="2" customFormat="1" ht="44.25" customHeight="1">
      <c r="A114" s="37"/>
      <c r="B114" s="38"/>
      <c r="C114" s="174" t="s">
        <v>156</v>
      </c>
      <c r="D114" s="174" t="s">
        <v>144</v>
      </c>
      <c r="E114" s="175" t="s">
        <v>518</v>
      </c>
      <c r="F114" s="176" t="s">
        <v>519</v>
      </c>
      <c r="G114" s="177" t="s">
        <v>171</v>
      </c>
      <c r="H114" s="178">
        <v>3</v>
      </c>
      <c r="I114" s="179"/>
      <c r="J114" s="180">
        <f>ROUND(I114*H114,2)</f>
        <v>0</v>
      </c>
      <c r="K114" s="176" t="s">
        <v>496</v>
      </c>
      <c r="L114" s="42"/>
      <c r="M114" s="181" t="s">
        <v>19</v>
      </c>
      <c r="N114" s="182" t="s">
        <v>44</v>
      </c>
      <c r="O114" s="67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5" t="s">
        <v>149</v>
      </c>
      <c r="AT114" s="185" t="s">
        <v>144</v>
      </c>
      <c r="AU114" s="185" t="s">
        <v>88</v>
      </c>
      <c r="AY114" s="20" t="s">
        <v>143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88</v>
      </c>
      <c r="BK114" s="186">
        <f>ROUND(I114*H114,2)</f>
        <v>0</v>
      </c>
      <c r="BL114" s="20" t="s">
        <v>149</v>
      </c>
      <c r="BM114" s="185" t="s">
        <v>520</v>
      </c>
    </row>
    <row r="115" spans="1:47" s="2" customFormat="1" ht="11.25">
      <c r="A115" s="37"/>
      <c r="B115" s="38"/>
      <c r="C115" s="39"/>
      <c r="D115" s="227" t="s">
        <v>498</v>
      </c>
      <c r="E115" s="39"/>
      <c r="F115" s="228" t="s">
        <v>521</v>
      </c>
      <c r="G115" s="39"/>
      <c r="H115" s="39"/>
      <c r="I115" s="189"/>
      <c r="J115" s="39"/>
      <c r="K115" s="39"/>
      <c r="L115" s="42"/>
      <c r="M115" s="190"/>
      <c r="N115" s="191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498</v>
      </c>
      <c r="AU115" s="20" t="s">
        <v>88</v>
      </c>
    </row>
    <row r="116" spans="1:65" s="2" customFormat="1" ht="37.9" customHeight="1">
      <c r="A116" s="37"/>
      <c r="B116" s="38"/>
      <c r="C116" s="174" t="s">
        <v>179</v>
      </c>
      <c r="D116" s="174" t="s">
        <v>144</v>
      </c>
      <c r="E116" s="175" t="s">
        <v>522</v>
      </c>
      <c r="F116" s="176" t="s">
        <v>523</v>
      </c>
      <c r="G116" s="177" t="s">
        <v>171</v>
      </c>
      <c r="H116" s="178">
        <v>3</v>
      </c>
      <c r="I116" s="179"/>
      <c r="J116" s="180">
        <f>ROUND(I116*H116,2)</f>
        <v>0</v>
      </c>
      <c r="K116" s="176" t="s">
        <v>496</v>
      </c>
      <c r="L116" s="42"/>
      <c r="M116" s="181" t="s">
        <v>19</v>
      </c>
      <c r="N116" s="182" t="s">
        <v>44</v>
      </c>
      <c r="O116" s="67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5" t="s">
        <v>149</v>
      </c>
      <c r="AT116" s="185" t="s">
        <v>144</v>
      </c>
      <c r="AU116" s="185" t="s">
        <v>88</v>
      </c>
      <c r="AY116" s="20" t="s">
        <v>143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0" t="s">
        <v>88</v>
      </c>
      <c r="BK116" s="186">
        <f>ROUND(I116*H116,2)</f>
        <v>0</v>
      </c>
      <c r="BL116" s="20" t="s">
        <v>149</v>
      </c>
      <c r="BM116" s="185" t="s">
        <v>524</v>
      </c>
    </row>
    <row r="117" spans="1:47" s="2" customFormat="1" ht="11.25">
      <c r="A117" s="37"/>
      <c r="B117" s="38"/>
      <c r="C117" s="39"/>
      <c r="D117" s="227" t="s">
        <v>498</v>
      </c>
      <c r="E117" s="39"/>
      <c r="F117" s="228" t="s">
        <v>525</v>
      </c>
      <c r="G117" s="39"/>
      <c r="H117" s="39"/>
      <c r="I117" s="189"/>
      <c r="J117" s="39"/>
      <c r="K117" s="39"/>
      <c r="L117" s="42"/>
      <c r="M117" s="190"/>
      <c r="N117" s="191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498</v>
      </c>
      <c r="AU117" s="20" t="s">
        <v>88</v>
      </c>
    </row>
    <row r="118" spans="1:65" s="2" customFormat="1" ht="44.25" customHeight="1">
      <c r="A118" s="37"/>
      <c r="B118" s="38"/>
      <c r="C118" s="174" t="s">
        <v>164</v>
      </c>
      <c r="D118" s="174" t="s">
        <v>144</v>
      </c>
      <c r="E118" s="175" t="s">
        <v>526</v>
      </c>
      <c r="F118" s="176" t="s">
        <v>527</v>
      </c>
      <c r="G118" s="177" t="s">
        <v>269</v>
      </c>
      <c r="H118" s="178">
        <v>5.7</v>
      </c>
      <c r="I118" s="179"/>
      <c r="J118" s="180">
        <f>ROUND(I118*H118,2)</f>
        <v>0</v>
      </c>
      <c r="K118" s="176" t="s">
        <v>496</v>
      </c>
      <c r="L118" s="42"/>
      <c r="M118" s="181" t="s">
        <v>19</v>
      </c>
      <c r="N118" s="182" t="s">
        <v>44</v>
      </c>
      <c r="O118" s="67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5" t="s">
        <v>149</v>
      </c>
      <c r="AT118" s="185" t="s">
        <v>144</v>
      </c>
      <c r="AU118" s="185" t="s">
        <v>88</v>
      </c>
      <c r="AY118" s="20" t="s">
        <v>143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0" t="s">
        <v>88</v>
      </c>
      <c r="BK118" s="186">
        <f>ROUND(I118*H118,2)</f>
        <v>0</v>
      </c>
      <c r="BL118" s="20" t="s">
        <v>149</v>
      </c>
      <c r="BM118" s="185" t="s">
        <v>528</v>
      </c>
    </row>
    <row r="119" spans="1:47" s="2" customFormat="1" ht="11.25">
      <c r="A119" s="37"/>
      <c r="B119" s="38"/>
      <c r="C119" s="39"/>
      <c r="D119" s="227" t="s">
        <v>498</v>
      </c>
      <c r="E119" s="39"/>
      <c r="F119" s="228" t="s">
        <v>529</v>
      </c>
      <c r="G119" s="39"/>
      <c r="H119" s="39"/>
      <c r="I119" s="189"/>
      <c r="J119" s="39"/>
      <c r="K119" s="39"/>
      <c r="L119" s="42"/>
      <c r="M119" s="190"/>
      <c r="N119" s="191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498</v>
      </c>
      <c r="AU119" s="20" t="s">
        <v>88</v>
      </c>
    </row>
    <row r="120" spans="1:47" s="2" customFormat="1" ht="19.5">
      <c r="A120" s="37"/>
      <c r="B120" s="38"/>
      <c r="C120" s="39"/>
      <c r="D120" s="187" t="s">
        <v>150</v>
      </c>
      <c r="E120" s="39"/>
      <c r="F120" s="188" t="s">
        <v>530</v>
      </c>
      <c r="G120" s="39"/>
      <c r="H120" s="39"/>
      <c r="I120" s="189"/>
      <c r="J120" s="39"/>
      <c r="K120" s="39"/>
      <c r="L120" s="42"/>
      <c r="M120" s="190"/>
      <c r="N120" s="191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150</v>
      </c>
      <c r="AU120" s="20" t="s">
        <v>88</v>
      </c>
    </row>
    <row r="121" spans="2:51" s="12" customFormat="1" ht="11.25">
      <c r="B121" s="192"/>
      <c r="C121" s="193"/>
      <c r="D121" s="187" t="s">
        <v>158</v>
      </c>
      <c r="E121" s="193"/>
      <c r="F121" s="195" t="s">
        <v>531</v>
      </c>
      <c r="G121" s="193"/>
      <c r="H121" s="196">
        <v>5.7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88</v>
      </c>
      <c r="AV121" s="12" t="s">
        <v>88</v>
      </c>
      <c r="AW121" s="12" t="s">
        <v>4</v>
      </c>
      <c r="AX121" s="12" t="s">
        <v>80</v>
      </c>
      <c r="AY121" s="202" t="s">
        <v>143</v>
      </c>
    </row>
    <row r="122" spans="1:65" s="2" customFormat="1" ht="44.25" customHeight="1">
      <c r="A122" s="37"/>
      <c r="B122" s="38"/>
      <c r="C122" s="174" t="s">
        <v>189</v>
      </c>
      <c r="D122" s="174" t="s">
        <v>144</v>
      </c>
      <c r="E122" s="175" t="s">
        <v>532</v>
      </c>
      <c r="F122" s="176" t="s">
        <v>533</v>
      </c>
      <c r="G122" s="177" t="s">
        <v>171</v>
      </c>
      <c r="H122" s="178">
        <v>2.02</v>
      </c>
      <c r="I122" s="179"/>
      <c r="J122" s="180">
        <f>ROUND(I122*H122,2)</f>
        <v>0</v>
      </c>
      <c r="K122" s="176" t="s">
        <v>496</v>
      </c>
      <c r="L122" s="42"/>
      <c r="M122" s="181" t="s">
        <v>19</v>
      </c>
      <c r="N122" s="182" t="s">
        <v>44</v>
      </c>
      <c r="O122" s="67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5" t="s">
        <v>149</v>
      </c>
      <c r="AT122" s="185" t="s">
        <v>144</v>
      </c>
      <c r="AU122" s="185" t="s">
        <v>88</v>
      </c>
      <c r="AY122" s="20" t="s">
        <v>143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0" t="s">
        <v>88</v>
      </c>
      <c r="BK122" s="186">
        <f>ROUND(I122*H122,2)</f>
        <v>0</v>
      </c>
      <c r="BL122" s="20" t="s">
        <v>149</v>
      </c>
      <c r="BM122" s="185" t="s">
        <v>534</v>
      </c>
    </row>
    <row r="123" spans="1:47" s="2" customFormat="1" ht="11.25">
      <c r="A123" s="37"/>
      <c r="B123" s="38"/>
      <c r="C123" s="39"/>
      <c r="D123" s="227" t="s">
        <v>498</v>
      </c>
      <c r="E123" s="39"/>
      <c r="F123" s="228" t="s">
        <v>535</v>
      </c>
      <c r="G123" s="39"/>
      <c r="H123" s="39"/>
      <c r="I123" s="189"/>
      <c r="J123" s="39"/>
      <c r="K123" s="39"/>
      <c r="L123" s="42"/>
      <c r="M123" s="190"/>
      <c r="N123" s="191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498</v>
      </c>
      <c r="AU123" s="20" t="s">
        <v>88</v>
      </c>
    </row>
    <row r="124" spans="1:47" s="2" customFormat="1" ht="19.5">
      <c r="A124" s="37"/>
      <c r="B124" s="38"/>
      <c r="C124" s="39"/>
      <c r="D124" s="187" t="s">
        <v>150</v>
      </c>
      <c r="E124" s="39"/>
      <c r="F124" s="188" t="s">
        <v>536</v>
      </c>
      <c r="G124" s="39"/>
      <c r="H124" s="39"/>
      <c r="I124" s="189"/>
      <c r="J124" s="39"/>
      <c r="K124" s="39"/>
      <c r="L124" s="42"/>
      <c r="M124" s="190"/>
      <c r="N124" s="191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150</v>
      </c>
      <c r="AU124" s="20" t="s">
        <v>88</v>
      </c>
    </row>
    <row r="125" spans="2:51" s="15" customFormat="1" ht="11.25">
      <c r="B125" s="229"/>
      <c r="C125" s="230"/>
      <c r="D125" s="187" t="s">
        <v>158</v>
      </c>
      <c r="E125" s="231" t="s">
        <v>19</v>
      </c>
      <c r="F125" s="232" t="s">
        <v>537</v>
      </c>
      <c r="G125" s="230"/>
      <c r="H125" s="231" t="s">
        <v>19</v>
      </c>
      <c r="I125" s="233"/>
      <c r="J125" s="230"/>
      <c r="K125" s="230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158</v>
      </c>
      <c r="AU125" s="238" t="s">
        <v>88</v>
      </c>
      <c r="AV125" s="15" t="s">
        <v>80</v>
      </c>
      <c r="AW125" s="15" t="s">
        <v>34</v>
      </c>
      <c r="AX125" s="15" t="s">
        <v>72</v>
      </c>
      <c r="AY125" s="238" t="s">
        <v>143</v>
      </c>
    </row>
    <row r="126" spans="2:51" s="15" customFormat="1" ht="11.25">
      <c r="B126" s="229"/>
      <c r="C126" s="230"/>
      <c r="D126" s="187" t="s">
        <v>158</v>
      </c>
      <c r="E126" s="231" t="s">
        <v>19</v>
      </c>
      <c r="F126" s="232" t="s">
        <v>538</v>
      </c>
      <c r="G126" s="230"/>
      <c r="H126" s="231" t="s">
        <v>19</v>
      </c>
      <c r="I126" s="233"/>
      <c r="J126" s="230"/>
      <c r="K126" s="230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158</v>
      </c>
      <c r="AU126" s="238" t="s">
        <v>88</v>
      </c>
      <c r="AV126" s="15" t="s">
        <v>80</v>
      </c>
      <c r="AW126" s="15" t="s">
        <v>34</v>
      </c>
      <c r="AX126" s="15" t="s">
        <v>72</v>
      </c>
      <c r="AY126" s="238" t="s">
        <v>143</v>
      </c>
    </row>
    <row r="127" spans="2:51" s="12" customFormat="1" ht="11.25">
      <c r="B127" s="192"/>
      <c r="C127" s="193"/>
      <c r="D127" s="187" t="s">
        <v>158</v>
      </c>
      <c r="E127" s="194" t="s">
        <v>19</v>
      </c>
      <c r="F127" s="195" t="s">
        <v>153</v>
      </c>
      <c r="G127" s="193"/>
      <c r="H127" s="196">
        <v>3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88</v>
      </c>
      <c r="AV127" s="12" t="s">
        <v>88</v>
      </c>
      <c r="AW127" s="12" t="s">
        <v>34</v>
      </c>
      <c r="AX127" s="12" t="s">
        <v>72</v>
      </c>
      <c r="AY127" s="202" t="s">
        <v>143</v>
      </c>
    </row>
    <row r="128" spans="2:51" s="16" customFormat="1" ht="11.25">
      <c r="B128" s="239"/>
      <c r="C128" s="240"/>
      <c r="D128" s="187" t="s">
        <v>158</v>
      </c>
      <c r="E128" s="241" t="s">
        <v>19</v>
      </c>
      <c r="F128" s="242" t="s">
        <v>539</v>
      </c>
      <c r="G128" s="240"/>
      <c r="H128" s="243">
        <v>3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158</v>
      </c>
      <c r="AU128" s="249" t="s">
        <v>88</v>
      </c>
      <c r="AV128" s="16" t="s">
        <v>153</v>
      </c>
      <c r="AW128" s="16" t="s">
        <v>34</v>
      </c>
      <c r="AX128" s="16" t="s">
        <v>72</v>
      </c>
      <c r="AY128" s="249" t="s">
        <v>143</v>
      </c>
    </row>
    <row r="129" spans="2:51" s="15" customFormat="1" ht="11.25">
      <c r="B129" s="229"/>
      <c r="C129" s="230"/>
      <c r="D129" s="187" t="s">
        <v>158</v>
      </c>
      <c r="E129" s="231" t="s">
        <v>19</v>
      </c>
      <c r="F129" s="232" t="s">
        <v>540</v>
      </c>
      <c r="G129" s="230"/>
      <c r="H129" s="231" t="s">
        <v>19</v>
      </c>
      <c r="I129" s="233"/>
      <c r="J129" s="230"/>
      <c r="K129" s="230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158</v>
      </c>
      <c r="AU129" s="238" t="s">
        <v>88</v>
      </c>
      <c r="AV129" s="15" t="s">
        <v>80</v>
      </c>
      <c r="AW129" s="15" t="s">
        <v>34</v>
      </c>
      <c r="AX129" s="15" t="s">
        <v>72</v>
      </c>
      <c r="AY129" s="238" t="s">
        <v>143</v>
      </c>
    </row>
    <row r="130" spans="2:51" s="12" customFormat="1" ht="11.25">
      <c r="B130" s="192"/>
      <c r="C130" s="193"/>
      <c r="D130" s="187" t="s">
        <v>158</v>
      </c>
      <c r="E130" s="194" t="s">
        <v>19</v>
      </c>
      <c r="F130" s="195" t="s">
        <v>541</v>
      </c>
      <c r="G130" s="193"/>
      <c r="H130" s="196">
        <v>-0.98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158</v>
      </c>
      <c r="AU130" s="202" t="s">
        <v>88</v>
      </c>
      <c r="AV130" s="12" t="s">
        <v>88</v>
      </c>
      <c r="AW130" s="12" t="s">
        <v>34</v>
      </c>
      <c r="AX130" s="12" t="s">
        <v>72</v>
      </c>
      <c r="AY130" s="202" t="s">
        <v>143</v>
      </c>
    </row>
    <row r="131" spans="2:51" s="13" customFormat="1" ht="11.25">
      <c r="B131" s="203"/>
      <c r="C131" s="204"/>
      <c r="D131" s="187" t="s">
        <v>158</v>
      </c>
      <c r="E131" s="205" t="s">
        <v>19</v>
      </c>
      <c r="F131" s="206" t="s">
        <v>161</v>
      </c>
      <c r="G131" s="204"/>
      <c r="H131" s="207">
        <v>2.02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158</v>
      </c>
      <c r="AU131" s="213" t="s">
        <v>88</v>
      </c>
      <c r="AV131" s="13" t="s">
        <v>149</v>
      </c>
      <c r="AW131" s="13" t="s">
        <v>34</v>
      </c>
      <c r="AX131" s="13" t="s">
        <v>80</v>
      </c>
      <c r="AY131" s="213" t="s">
        <v>143</v>
      </c>
    </row>
    <row r="132" spans="1:65" s="2" customFormat="1" ht="16.5" customHeight="1">
      <c r="A132" s="37"/>
      <c r="B132" s="38"/>
      <c r="C132" s="250" t="s">
        <v>173</v>
      </c>
      <c r="D132" s="250" t="s">
        <v>542</v>
      </c>
      <c r="E132" s="251" t="s">
        <v>543</v>
      </c>
      <c r="F132" s="252" t="s">
        <v>544</v>
      </c>
      <c r="G132" s="253" t="s">
        <v>269</v>
      </c>
      <c r="H132" s="254">
        <v>3.838</v>
      </c>
      <c r="I132" s="255"/>
      <c r="J132" s="256">
        <f>ROUND(I132*H132,2)</f>
        <v>0</v>
      </c>
      <c r="K132" s="252" t="s">
        <v>545</v>
      </c>
      <c r="L132" s="257"/>
      <c r="M132" s="258" t="s">
        <v>19</v>
      </c>
      <c r="N132" s="259" t="s">
        <v>44</v>
      </c>
      <c r="O132" s="67"/>
      <c r="P132" s="183">
        <f>O132*H132</f>
        <v>0</v>
      </c>
      <c r="Q132" s="183">
        <v>1</v>
      </c>
      <c r="R132" s="183">
        <f>Q132*H132</f>
        <v>3.838</v>
      </c>
      <c r="S132" s="183">
        <v>0</v>
      </c>
      <c r="T132" s="18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5" t="s">
        <v>164</v>
      </c>
      <c r="AT132" s="185" t="s">
        <v>542</v>
      </c>
      <c r="AU132" s="185" t="s">
        <v>88</v>
      </c>
      <c r="AY132" s="20" t="s">
        <v>143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0" t="s">
        <v>88</v>
      </c>
      <c r="BK132" s="186">
        <f>ROUND(I132*H132,2)</f>
        <v>0</v>
      </c>
      <c r="BL132" s="20" t="s">
        <v>149</v>
      </c>
      <c r="BM132" s="185" t="s">
        <v>546</v>
      </c>
    </row>
    <row r="133" spans="1:47" s="2" customFormat="1" ht="39">
      <c r="A133" s="37"/>
      <c r="B133" s="38"/>
      <c r="C133" s="39"/>
      <c r="D133" s="187" t="s">
        <v>150</v>
      </c>
      <c r="E133" s="39"/>
      <c r="F133" s="188" t="s">
        <v>547</v>
      </c>
      <c r="G133" s="39"/>
      <c r="H133" s="39"/>
      <c r="I133" s="189"/>
      <c r="J133" s="39"/>
      <c r="K133" s="39"/>
      <c r="L133" s="42"/>
      <c r="M133" s="190"/>
      <c r="N133" s="191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150</v>
      </c>
      <c r="AU133" s="20" t="s">
        <v>88</v>
      </c>
    </row>
    <row r="134" spans="2:51" s="12" customFormat="1" ht="11.25">
      <c r="B134" s="192"/>
      <c r="C134" s="193"/>
      <c r="D134" s="187" t="s">
        <v>158</v>
      </c>
      <c r="E134" s="193"/>
      <c r="F134" s="195" t="s">
        <v>548</v>
      </c>
      <c r="G134" s="193"/>
      <c r="H134" s="196">
        <v>3.838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88</v>
      </c>
      <c r="AV134" s="12" t="s">
        <v>88</v>
      </c>
      <c r="AW134" s="12" t="s">
        <v>4</v>
      </c>
      <c r="AX134" s="12" t="s">
        <v>80</v>
      </c>
      <c r="AY134" s="202" t="s">
        <v>143</v>
      </c>
    </row>
    <row r="135" spans="1:65" s="2" customFormat="1" ht="66.75" customHeight="1">
      <c r="A135" s="37"/>
      <c r="B135" s="38"/>
      <c r="C135" s="174" t="s">
        <v>198</v>
      </c>
      <c r="D135" s="174" t="s">
        <v>144</v>
      </c>
      <c r="E135" s="175" t="s">
        <v>549</v>
      </c>
      <c r="F135" s="176" t="s">
        <v>550</v>
      </c>
      <c r="G135" s="177" t="s">
        <v>171</v>
      </c>
      <c r="H135" s="178">
        <v>0.98</v>
      </c>
      <c r="I135" s="179"/>
      <c r="J135" s="180">
        <f>ROUND(I135*H135,2)</f>
        <v>0</v>
      </c>
      <c r="K135" s="176" t="s">
        <v>496</v>
      </c>
      <c r="L135" s="42"/>
      <c r="M135" s="181" t="s">
        <v>19</v>
      </c>
      <c r="N135" s="182" t="s">
        <v>44</v>
      </c>
      <c r="O135" s="6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5" t="s">
        <v>149</v>
      </c>
      <c r="AT135" s="185" t="s">
        <v>144</v>
      </c>
      <c r="AU135" s="185" t="s">
        <v>88</v>
      </c>
      <c r="AY135" s="20" t="s">
        <v>143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0" t="s">
        <v>88</v>
      </c>
      <c r="BK135" s="186">
        <f>ROUND(I135*H135,2)</f>
        <v>0</v>
      </c>
      <c r="BL135" s="20" t="s">
        <v>149</v>
      </c>
      <c r="BM135" s="185" t="s">
        <v>551</v>
      </c>
    </row>
    <row r="136" spans="1:47" s="2" customFormat="1" ht="11.25">
      <c r="A136" s="37"/>
      <c r="B136" s="38"/>
      <c r="C136" s="39"/>
      <c r="D136" s="227" t="s">
        <v>498</v>
      </c>
      <c r="E136" s="39"/>
      <c r="F136" s="228" t="s">
        <v>552</v>
      </c>
      <c r="G136" s="39"/>
      <c r="H136" s="39"/>
      <c r="I136" s="189"/>
      <c r="J136" s="39"/>
      <c r="K136" s="39"/>
      <c r="L136" s="42"/>
      <c r="M136" s="190"/>
      <c r="N136" s="191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498</v>
      </c>
      <c r="AU136" s="20" t="s">
        <v>88</v>
      </c>
    </row>
    <row r="137" spans="1:47" s="2" customFormat="1" ht="19.5">
      <c r="A137" s="37"/>
      <c r="B137" s="38"/>
      <c r="C137" s="39"/>
      <c r="D137" s="187" t="s">
        <v>150</v>
      </c>
      <c r="E137" s="39"/>
      <c r="F137" s="188" t="s">
        <v>536</v>
      </c>
      <c r="G137" s="39"/>
      <c r="H137" s="39"/>
      <c r="I137" s="189"/>
      <c r="J137" s="39"/>
      <c r="K137" s="39"/>
      <c r="L137" s="42"/>
      <c r="M137" s="190"/>
      <c r="N137" s="191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20" t="s">
        <v>150</v>
      </c>
      <c r="AU137" s="20" t="s">
        <v>88</v>
      </c>
    </row>
    <row r="138" spans="2:51" s="12" customFormat="1" ht="11.25">
      <c r="B138" s="192"/>
      <c r="C138" s="193"/>
      <c r="D138" s="187" t="s">
        <v>158</v>
      </c>
      <c r="E138" s="194" t="s">
        <v>19</v>
      </c>
      <c r="F138" s="195" t="s">
        <v>553</v>
      </c>
      <c r="G138" s="193"/>
      <c r="H138" s="196">
        <v>0.98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88</v>
      </c>
      <c r="AV138" s="12" t="s">
        <v>88</v>
      </c>
      <c r="AW138" s="12" t="s">
        <v>34</v>
      </c>
      <c r="AX138" s="12" t="s">
        <v>80</v>
      </c>
      <c r="AY138" s="202" t="s">
        <v>143</v>
      </c>
    </row>
    <row r="139" spans="1:65" s="2" customFormat="1" ht="16.5" customHeight="1">
      <c r="A139" s="37"/>
      <c r="B139" s="38"/>
      <c r="C139" s="250" t="s">
        <v>8</v>
      </c>
      <c r="D139" s="250" t="s">
        <v>542</v>
      </c>
      <c r="E139" s="251" t="s">
        <v>554</v>
      </c>
      <c r="F139" s="252" t="s">
        <v>555</v>
      </c>
      <c r="G139" s="253" t="s">
        <v>269</v>
      </c>
      <c r="H139" s="254">
        <v>1.862</v>
      </c>
      <c r="I139" s="255"/>
      <c r="J139" s="256">
        <f>ROUND(I139*H139,2)</f>
        <v>0</v>
      </c>
      <c r="K139" s="252" t="s">
        <v>545</v>
      </c>
      <c r="L139" s="257"/>
      <c r="M139" s="258" t="s">
        <v>19</v>
      </c>
      <c r="N139" s="259" t="s">
        <v>44</v>
      </c>
      <c r="O139" s="67"/>
      <c r="P139" s="183">
        <f>O139*H139</f>
        <v>0</v>
      </c>
      <c r="Q139" s="183">
        <v>1</v>
      </c>
      <c r="R139" s="183">
        <f>Q139*H139</f>
        <v>1.862</v>
      </c>
      <c r="S139" s="183">
        <v>0</v>
      </c>
      <c r="T139" s="18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5" t="s">
        <v>164</v>
      </c>
      <c r="AT139" s="185" t="s">
        <v>542</v>
      </c>
      <c r="AU139" s="185" t="s">
        <v>88</v>
      </c>
      <c r="AY139" s="20" t="s">
        <v>143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0" t="s">
        <v>88</v>
      </c>
      <c r="BK139" s="186">
        <f>ROUND(I139*H139,2)</f>
        <v>0</v>
      </c>
      <c r="BL139" s="20" t="s">
        <v>149</v>
      </c>
      <c r="BM139" s="185" t="s">
        <v>556</v>
      </c>
    </row>
    <row r="140" spans="1:47" s="2" customFormat="1" ht="39">
      <c r="A140" s="37"/>
      <c r="B140" s="38"/>
      <c r="C140" s="39"/>
      <c r="D140" s="187" t="s">
        <v>150</v>
      </c>
      <c r="E140" s="39"/>
      <c r="F140" s="188" t="s">
        <v>547</v>
      </c>
      <c r="G140" s="39"/>
      <c r="H140" s="39"/>
      <c r="I140" s="189"/>
      <c r="J140" s="39"/>
      <c r="K140" s="39"/>
      <c r="L140" s="42"/>
      <c r="M140" s="190"/>
      <c r="N140" s="191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150</v>
      </c>
      <c r="AU140" s="20" t="s">
        <v>88</v>
      </c>
    </row>
    <row r="141" spans="2:51" s="12" customFormat="1" ht="11.25">
      <c r="B141" s="192"/>
      <c r="C141" s="193"/>
      <c r="D141" s="187" t="s">
        <v>158</v>
      </c>
      <c r="E141" s="193"/>
      <c r="F141" s="195" t="s">
        <v>557</v>
      </c>
      <c r="G141" s="193"/>
      <c r="H141" s="196">
        <v>1.862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88</v>
      </c>
      <c r="AV141" s="12" t="s">
        <v>88</v>
      </c>
      <c r="AW141" s="12" t="s">
        <v>4</v>
      </c>
      <c r="AX141" s="12" t="s">
        <v>80</v>
      </c>
      <c r="AY141" s="202" t="s">
        <v>143</v>
      </c>
    </row>
    <row r="142" spans="2:63" s="11" customFormat="1" ht="22.9" customHeight="1">
      <c r="B142" s="160"/>
      <c r="C142" s="161"/>
      <c r="D142" s="162" t="s">
        <v>71</v>
      </c>
      <c r="E142" s="225" t="s">
        <v>149</v>
      </c>
      <c r="F142" s="225" t="s">
        <v>558</v>
      </c>
      <c r="G142" s="161"/>
      <c r="H142" s="161"/>
      <c r="I142" s="164"/>
      <c r="J142" s="226">
        <f>BK142</f>
        <v>0</v>
      </c>
      <c r="K142" s="161"/>
      <c r="L142" s="166"/>
      <c r="M142" s="167"/>
      <c r="N142" s="168"/>
      <c r="O142" s="168"/>
      <c r="P142" s="169">
        <f>SUM(P143:P145)</f>
        <v>0</v>
      </c>
      <c r="Q142" s="168"/>
      <c r="R142" s="169">
        <f>SUM(R143:R145)</f>
        <v>0.567231</v>
      </c>
      <c r="S142" s="168"/>
      <c r="T142" s="170">
        <f>SUM(T143:T145)</f>
        <v>0</v>
      </c>
      <c r="AR142" s="171" t="s">
        <v>80</v>
      </c>
      <c r="AT142" s="172" t="s">
        <v>71</v>
      </c>
      <c r="AU142" s="172" t="s">
        <v>80</v>
      </c>
      <c r="AY142" s="171" t="s">
        <v>143</v>
      </c>
      <c r="BK142" s="173">
        <f>SUM(BK143:BK145)</f>
        <v>0</v>
      </c>
    </row>
    <row r="143" spans="1:65" s="2" customFormat="1" ht="33" customHeight="1">
      <c r="A143" s="37"/>
      <c r="B143" s="38"/>
      <c r="C143" s="174" t="s">
        <v>209</v>
      </c>
      <c r="D143" s="174" t="s">
        <v>144</v>
      </c>
      <c r="E143" s="175" t="s">
        <v>559</v>
      </c>
      <c r="F143" s="176" t="s">
        <v>560</v>
      </c>
      <c r="G143" s="177" t="s">
        <v>171</v>
      </c>
      <c r="H143" s="178">
        <v>0.3</v>
      </c>
      <c r="I143" s="179"/>
      <c r="J143" s="180">
        <f>ROUND(I143*H143,2)</f>
        <v>0</v>
      </c>
      <c r="K143" s="176" t="s">
        <v>496</v>
      </c>
      <c r="L143" s="42"/>
      <c r="M143" s="181" t="s">
        <v>19</v>
      </c>
      <c r="N143" s="182" t="s">
        <v>44</v>
      </c>
      <c r="O143" s="67"/>
      <c r="P143" s="183">
        <f>O143*H143</f>
        <v>0</v>
      </c>
      <c r="Q143" s="183">
        <v>1.89077</v>
      </c>
      <c r="R143" s="183">
        <f>Q143*H143</f>
        <v>0.567231</v>
      </c>
      <c r="S143" s="183">
        <v>0</v>
      </c>
      <c r="T143" s="18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5" t="s">
        <v>149</v>
      </c>
      <c r="AT143" s="185" t="s">
        <v>144</v>
      </c>
      <c r="AU143" s="185" t="s">
        <v>88</v>
      </c>
      <c r="AY143" s="20" t="s">
        <v>143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0" t="s">
        <v>88</v>
      </c>
      <c r="BK143" s="186">
        <f>ROUND(I143*H143,2)</f>
        <v>0</v>
      </c>
      <c r="BL143" s="20" t="s">
        <v>149</v>
      </c>
      <c r="BM143" s="185" t="s">
        <v>561</v>
      </c>
    </row>
    <row r="144" spans="1:47" s="2" customFormat="1" ht="11.25">
      <c r="A144" s="37"/>
      <c r="B144" s="38"/>
      <c r="C144" s="39"/>
      <c r="D144" s="227" t="s">
        <v>498</v>
      </c>
      <c r="E144" s="39"/>
      <c r="F144" s="228" t="s">
        <v>562</v>
      </c>
      <c r="G144" s="39"/>
      <c r="H144" s="39"/>
      <c r="I144" s="189"/>
      <c r="J144" s="39"/>
      <c r="K144" s="39"/>
      <c r="L144" s="42"/>
      <c r="M144" s="190"/>
      <c r="N144" s="191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498</v>
      </c>
      <c r="AU144" s="20" t="s">
        <v>88</v>
      </c>
    </row>
    <row r="145" spans="2:51" s="12" customFormat="1" ht="11.25">
      <c r="B145" s="192"/>
      <c r="C145" s="193"/>
      <c r="D145" s="187" t="s">
        <v>158</v>
      </c>
      <c r="E145" s="194" t="s">
        <v>19</v>
      </c>
      <c r="F145" s="195" t="s">
        <v>563</v>
      </c>
      <c r="G145" s="193"/>
      <c r="H145" s="196">
        <v>0.3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88</v>
      </c>
      <c r="AV145" s="12" t="s">
        <v>88</v>
      </c>
      <c r="AW145" s="12" t="s">
        <v>34</v>
      </c>
      <c r="AX145" s="12" t="s">
        <v>80</v>
      </c>
      <c r="AY145" s="202" t="s">
        <v>143</v>
      </c>
    </row>
    <row r="146" spans="2:63" s="11" customFormat="1" ht="22.9" customHeight="1">
      <c r="B146" s="160"/>
      <c r="C146" s="161"/>
      <c r="D146" s="162" t="s">
        <v>71</v>
      </c>
      <c r="E146" s="225" t="s">
        <v>164</v>
      </c>
      <c r="F146" s="225" t="s">
        <v>564</v>
      </c>
      <c r="G146" s="161"/>
      <c r="H146" s="161"/>
      <c r="I146" s="164"/>
      <c r="J146" s="226">
        <f>BK146</f>
        <v>0</v>
      </c>
      <c r="K146" s="161"/>
      <c r="L146" s="166"/>
      <c r="M146" s="167"/>
      <c r="N146" s="168"/>
      <c r="O146" s="168"/>
      <c r="P146" s="169">
        <f>SUM(P147:P161)</f>
        <v>0</v>
      </c>
      <c r="Q146" s="168"/>
      <c r="R146" s="169">
        <f>SUM(R147:R161)</f>
        <v>0.00396308</v>
      </c>
      <c r="S146" s="168"/>
      <c r="T146" s="170">
        <f>SUM(T147:T161)</f>
        <v>0.005</v>
      </c>
      <c r="AR146" s="171" t="s">
        <v>80</v>
      </c>
      <c r="AT146" s="172" t="s">
        <v>71</v>
      </c>
      <c r="AU146" s="172" t="s">
        <v>80</v>
      </c>
      <c r="AY146" s="171" t="s">
        <v>143</v>
      </c>
      <c r="BK146" s="173">
        <f>SUM(BK147:BK161)</f>
        <v>0</v>
      </c>
    </row>
    <row r="147" spans="1:65" s="2" customFormat="1" ht="37.9" customHeight="1">
      <c r="A147" s="37"/>
      <c r="B147" s="38"/>
      <c r="C147" s="174" t="s">
        <v>182</v>
      </c>
      <c r="D147" s="174" t="s">
        <v>144</v>
      </c>
      <c r="E147" s="175" t="s">
        <v>565</v>
      </c>
      <c r="F147" s="176" t="s">
        <v>566</v>
      </c>
      <c r="G147" s="177" t="s">
        <v>257</v>
      </c>
      <c r="H147" s="178">
        <v>1</v>
      </c>
      <c r="I147" s="179"/>
      <c r="J147" s="180">
        <f>ROUND(I147*H147,2)</f>
        <v>0</v>
      </c>
      <c r="K147" s="176" t="s">
        <v>496</v>
      </c>
      <c r="L147" s="42"/>
      <c r="M147" s="181" t="s">
        <v>19</v>
      </c>
      <c r="N147" s="182" t="s">
        <v>44</v>
      </c>
      <c r="O147" s="6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5" t="s">
        <v>149</v>
      </c>
      <c r="AT147" s="185" t="s">
        <v>144</v>
      </c>
      <c r="AU147" s="185" t="s">
        <v>88</v>
      </c>
      <c r="AY147" s="20" t="s">
        <v>143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0" t="s">
        <v>88</v>
      </c>
      <c r="BK147" s="186">
        <f>ROUND(I147*H147,2)</f>
        <v>0</v>
      </c>
      <c r="BL147" s="20" t="s">
        <v>149</v>
      </c>
      <c r="BM147" s="185" t="s">
        <v>567</v>
      </c>
    </row>
    <row r="148" spans="1:47" s="2" customFormat="1" ht="11.25">
      <c r="A148" s="37"/>
      <c r="B148" s="38"/>
      <c r="C148" s="39"/>
      <c r="D148" s="227" t="s">
        <v>498</v>
      </c>
      <c r="E148" s="39"/>
      <c r="F148" s="228" t="s">
        <v>568</v>
      </c>
      <c r="G148" s="39"/>
      <c r="H148" s="39"/>
      <c r="I148" s="189"/>
      <c r="J148" s="39"/>
      <c r="K148" s="39"/>
      <c r="L148" s="42"/>
      <c r="M148" s="190"/>
      <c r="N148" s="191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498</v>
      </c>
      <c r="AU148" s="20" t="s">
        <v>88</v>
      </c>
    </row>
    <row r="149" spans="1:65" s="2" customFormat="1" ht="24.2" customHeight="1">
      <c r="A149" s="37"/>
      <c r="B149" s="38"/>
      <c r="C149" s="250" t="s">
        <v>219</v>
      </c>
      <c r="D149" s="250" t="s">
        <v>542</v>
      </c>
      <c r="E149" s="251" t="s">
        <v>569</v>
      </c>
      <c r="F149" s="252" t="s">
        <v>570</v>
      </c>
      <c r="G149" s="253" t="s">
        <v>257</v>
      </c>
      <c r="H149" s="254">
        <v>1.1</v>
      </c>
      <c r="I149" s="255"/>
      <c r="J149" s="256">
        <f>ROUND(I149*H149,2)</f>
        <v>0</v>
      </c>
      <c r="K149" s="252" t="s">
        <v>496</v>
      </c>
      <c r="L149" s="257"/>
      <c r="M149" s="258" t="s">
        <v>19</v>
      </c>
      <c r="N149" s="259" t="s">
        <v>44</v>
      </c>
      <c r="O149" s="67"/>
      <c r="P149" s="183">
        <f>O149*H149</f>
        <v>0</v>
      </c>
      <c r="Q149" s="183">
        <v>0.00214</v>
      </c>
      <c r="R149" s="183">
        <f>Q149*H149</f>
        <v>0.002354</v>
      </c>
      <c r="S149" s="183">
        <v>0</v>
      </c>
      <c r="T149" s="18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5" t="s">
        <v>164</v>
      </c>
      <c r="AT149" s="185" t="s">
        <v>542</v>
      </c>
      <c r="AU149" s="185" t="s">
        <v>88</v>
      </c>
      <c r="AY149" s="20" t="s">
        <v>143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88</v>
      </c>
      <c r="BK149" s="186">
        <f>ROUND(I149*H149,2)</f>
        <v>0</v>
      </c>
      <c r="BL149" s="20" t="s">
        <v>149</v>
      </c>
      <c r="BM149" s="185" t="s">
        <v>571</v>
      </c>
    </row>
    <row r="150" spans="2:51" s="12" customFormat="1" ht="11.25">
      <c r="B150" s="192"/>
      <c r="C150" s="193"/>
      <c r="D150" s="187" t="s">
        <v>158</v>
      </c>
      <c r="E150" s="193"/>
      <c r="F150" s="195" t="s">
        <v>572</v>
      </c>
      <c r="G150" s="193"/>
      <c r="H150" s="196">
        <v>1.1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88</v>
      </c>
      <c r="AV150" s="12" t="s">
        <v>88</v>
      </c>
      <c r="AW150" s="12" t="s">
        <v>4</v>
      </c>
      <c r="AX150" s="12" t="s">
        <v>80</v>
      </c>
      <c r="AY150" s="202" t="s">
        <v>143</v>
      </c>
    </row>
    <row r="151" spans="1:65" s="2" customFormat="1" ht="33" customHeight="1">
      <c r="A151" s="37"/>
      <c r="B151" s="38"/>
      <c r="C151" s="174" t="s">
        <v>188</v>
      </c>
      <c r="D151" s="174" t="s">
        <v>144</v>
      </c>
      <c r="E151" s="175" t="s">
        <v>573</v>
      </c>
      <c r="F151" s="176" t="s">
        <v>574</v>
      </c>
      <c r="G151" s="177" t="s">
        <v>257</v>
      </c>
      <c r="H151" s="178">
        <v>1</v>
      </c>
      <c r="I151" s="179"/>
      <c r="J151" s="180">
        <f>ROUND(I151*H151,2)</f>
        <v>0</v>
      </c>
      <c r="K151" s="176" t="s">
        <v>496</v>
      </c>
      <c r="L151" s="42"/>
      <c r="M151" s="181" t="s">
        <v>19</v>
      </c>
      <c r="N151" s="182" t="s">
        <v>44</v>
      </c>
      <c r="O151" s="67"/>
      <c r="P151" s="183">
        <f>O151*H151</f>
        <v>0</v>
      </c>
      <c r="Q151" s="183">
        <v>0</v>
      </c>
      <c r="R151" s="183">
        <f>Q151*H151</f>
        <v>0</v>
      </c>
      <c r="S151" s="183">
        <v>0.005</v>
      </c>
      <c r="T151" s="184">
        <f>S151*H151</f>
        <v>0.005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5" t="s">
        <v>149</v>
      </c>
      <c r="AT151" s="185" t="s">
        <v>144</v>
      </c>
      <c r="AU151" s="185" t="s">
        <v>88</v>
      </c>
      <c r="AY151" s="20" t="s">
        <v>143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20" t="s">
        <v>88</v>
      </c>
      <c r="BK151" s="186">
        <f>ROUND(I151*H151,2)</f>
        <v>0</v>
      </c>
      <c r="BL151" s="20" t="s">
        <v>149</v>
      </c>
      <c r="BM151" s="185" t="s">
        <v>575</v>
      </c>
    </row>
    <row r="152" spans="1:47" s="2" customFormat="1" ht="11.25">
      <c r="A152" s="37"/>
      <c r="B152" s="38"/>
      <c r="C152" s="39"/>
      <c r="D152" s="227" t="s">
        <v>498</v>
      </c>
      <c r="E152" s="39"/>
      <c r="F152" s="228" t="s">
        <v>576</v>
      </c>
      <c r="G152" s="39"/>
      <c r="H152" s="39"/>
      <c r="I152" s="189"/>
      <c r="J152" s="39"/>
      <c r="K152" s="39"/>
      <c r="L152" s="42"/>
      <c r="M152" s="190"/>
      <c r="N152" s="191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498</v>
      </c>
      <c r="AU152" s="20" t="s">
        <v>88</v>
      </c>
    </row>
    <row r="153" spans="1:65" s="2" customFormat="1" ht="44.25" customHeight="1">
      <c r="A153" s="37"/>
      <c r="B153" s="38"/>
      <c r="C153" s="174" t="s">
        <v>229</v>
      </c>
      <c r="D153" s="174" t="s">
        <v>144</v>
      </c>
      <c r="E153" s="175" t="s">
        <v>577</v>
      </c>
      <c r="F153" s="176" t="s">
        <v>578</v>
      </c>
      <c r="G153" s="177" t="s">
        <v>257</v>
      </c>
      <c r="H153" s="178">
        <v>1</v>
      </c>
      <c r="I153" s="179"/>
      <c r="J153" s="180">
        <f>ROUND(I153*H153,2)</f>
        <v>0</v>
      </c>
      <c r="K153" s="176" t="s">
        <v>496</v>
      </c>
      <c r="L153" s="42"/>
      <c r="M153" s="181" t="s">
        <v>19</v>
      </c>
      <c r="N153" s="182" t="s">
        <v>44</v>
      </c>
      <c r="O153" s="67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5" t="s">
        <v>149</v>
      </c>
      <c r="AT153" s="185" t="s">
        <v>144</v>
      </c>
      <c r="AU153" s="185" t="s">
        <v>88</v>
      </c>
      <c r="AY153" s="20" t="s">
        <v>143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0" t="s">
        <v>88</v>
      </c>
      <c r="BK153" s="186">
        <f>ROUND(I153*H153,2)</f>
        <v>0</v>
      </c>
      <c r="BL153" s="20" t="s">
        <v>149</v>
      </c>
      <c r="BM153" s="185" t="s">
        <v>579</v>
      </c>
    </row>
    <row r="154" spans="1:47" s="2" customFormat="1" ht="11.25">
      <c r="A154" s="37"/>
      <c r="B154" s="38"/>
      <c r="C154" s="39"/>
      <c r="D154" s="227" t="s">
        <v>498</v>
      </c>
      <c r="E154" s="39"/>
      <c r="F154" s="228" t="s">
        <v>580</v>
      </c>
      <c r="G154" s="39"/>
      <c r="H154" s="39"/>
      <c r="I154" s="189"/>
      <c r="J154" s="39"/>
      <c r="K154" s="39"/>
      <c r="L154" s="42"/>
      <c r="M154" s="190"/>
      <c r="N154" s="191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498</v>
      </c>
      <c r="AU154" s="20" t="s">
        <v>88</v>
      </c>
    </row>
    <row r="155" spans="1:65" s="2" customFormat="1" ht="44.25" customHeight="1">
      <c r="A155" s="37"/>
      <c r="B155" s="38"/>
      <c r="C155" s="174" t="s">
        <v>192</v>
      </c>
      <c r="D155" s="174" t="s">
        <v>144</v>
      </c>
      <c r="E155" s="175" t="s">
        <v>581</v>
      </c>
      <c r="F155" s="176" t="s">
        <v>582</v>
      </c>
      <c r="G155" s="177" t="s">
        <v>583</v>
      </c>
      <c r="H155" s="178">
        <v>2</v>
      </c>
      <c r="I155" s="179"/>
      <c r="J155" s="180">
        <f>ROUND(I155*H155,2)</f>
        <v>0</v>
      </c>
      <c r="K155" s="176" t="s">
        <v>496</v>
      </c>
      <c r="L155" s="42"/>
      <c r="M155" s="181" t="s">
        <v>19</v>
      </c>
      <c r="N155" s="182" t="s">
        <v>44</v>
      </c>
      <c r="O155" s="6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5" t="s">
        <v>149</v>
      </c>
      <c r="AT155" s="185" t="s">
        <v>144</v>
      </c>
      <c r="AU155" s="185" t="s">
        <v>88</v>
      </c>
      <c r="AY155" s="20" t="s">
        <v>143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88</v>
      </c>
      <c r="BK155" s="186">
        <f>ROUND(I155*H155,2)</f>
        <v>0</v>
      </c>
      <c r="BL155" s="20" t="s">
        <v>149</v>
      </c>
      <c r="BM155" s="185" t="s">
        <v>584</v>
      </c>
    </row>
    <row r="156" spans="1:47" s="2" customFormat="1" ht="11.25">
      <c r="A156" s="37"/>
      <c r="B156" s="38"/>
      <c r="C156" s="39"/>
      <c r="D156" s="227" t="s">
        <v>498</v>
      </c>
      <c r="E156" s="39"/>
      <c r="F156" s="228" t="s">
        <v>585</v>
      </c>
      <c r="G156" s="39"/>
      <c r="H156" s="39"/>
      <c r="I156" s="189"/>
      <c r="J156" s="39"/>
      <c r="K156" s="39"/>
      <c r="L156" s="42"/>
      <c r="M156" s="190"/>
      <c r="N156" s="191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498</v>
      </c>
      <c r="AU156" s="20" t="s">
        <v>88</v>
      </c>
    </row>
    <row r="157" spans="1:65" s="2" customFormat="1" ht="16.5" customHeight="1">
      <c r="A157" s="37"/>
      <c r="B157" s="38"/>
      <c r="C157" s="250" t="s">
        <v>240</v>
      </c>
      <c r="D157" s="250" t="s">
        <v>542</v>
      </c>
      <c r="E157" s="251" t="s">
        <v>586</v>
      </c>
      <c r="F157" s="252" t="s">
        <v>587</v>
      </c>
      <c r="G157" s="253" t="s">
        <v>583</v>
      </c>
      <c r="H157" s="254">
        <v>2</v>
      </c>
      <c r="I157" s="255"/>
      <c r="J157" s="256">
        <f>ROUND(I157*H157,2)</f>
        <v>0</v>
      </c>
      <c r="K157" s="252" t="s">
        <v>545</v>
      </c>
      <c r="L157" s="257"/>
      <c r="M157" s="258" t="s">
        <v>19</v>
      </c>
      <c r="N157" s="259" t="s">
        <v>44</v>
      </c>
      <c r="O157" s="67"/>
      <c r="P157" s="183">
        <f>O157*H157</f>
        <v>0</v>
      </c>
      <c r="Q157" s="183">
        <v>0.00039</v>
      </c>
      <c r="R157" s="183">
        <f>Q157*H157</f>
        <v>0.00078</v>
      </c>
      <c r="S157" s="183">
        <v>0</v>
      </c>
      <c r="T157" s="18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5" t="s">
        <v>164</v>
      </c>
      <c r="AT157" s="185" t="s">
        <v>542</v>
      </c>
      <c r="AU157" s="185" t="s">
        <v>88</v>
      </c>
      <c r="AY157" s="20" t="s">
        <v>143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88</v>
      </c>
      <c r="BK157" s="186">
        <f>ROUND(I157*H157,2)</f>
        <v>0</v>
      </c>
      <c r="BL157" s="20" t="s">
        <v>149</v>
      </c>
      <c r="BM157" s="185" t="s">
        <v>588</v>
      </c>
    </row>
    <row r="158" spans="1:65" s="2" customFormat="1" ht="16.5" customHeight="1">
      <c r="A158" s="37"/>
      <c r="B158" s="38"/>
      <c r="C158" s="174" t="s">
        <v>195</v>
      </c>
      <c r="D158" s="174" t="s">
        <v>144</v>
      </c>
      <c r="E158" s="175" t="s">
        <v>589</v>
      </c>
      <c r="F158" s="176" t="s">
        <v>590</v>
      </c>
      <c r="G158" s="177" t="s">
        <v>257</v>
      </c>
      <c r="H158" s="178">
        <v>3</v>
      </c>
      <c r="I158" s="179"/>
      <c r="J158" s="180">
        <f>ROUND(I158*H158,2)</f>
        <v>0</v>
      </c>
      <c r="K158" s="176" t="s">
        <v>496</v>
      </c>
      <c r="L158" s="42"/>
      <c r="M158" s="181" t="s">
        <v>19</v>
      </c>
      <c r="N158" s="182" t="s">
        <v>44</v>
      </c>
      <c r="O158" s="67"/>
      <c r="P158" s="183">
        <f>O158*H158</f>
        <v>0</v>
      </c>
      <c r="Q158" s="183">
        <v>0.00019236</v>
      </c>
      <c r="R158" s="183">
        <f>Q158*H158</f>
        <v>0.00057708</v>
      </c>
      <c r="S158" s="183">
        <v>0</v>
      </c>
      <c r="T158" s="18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5" t="s">
        <v>149</v>
      </c>
      <c r="AT158" s="185" t="s">
        <v>144</v>
      </c>
      <c r="AU158" s="185" t="s">
        <v>88</v>
      </c>
      <c r="AY158" s="20" t="s">
        <v>143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0" t="s">
        <v>88</v>
      </c>
      <c r="BK158" s="186">
        <f>ROUND(I158*H158,2)</f>
        <v>0</v>
      </c>
      <c r="BL158" s="20" t="s">
        <v>149</v>
      </c>
      <c r="BM158" s="185" t="s">
        <v>591</v>
      </c>
    </row>
    <row r="159" spans="1:47" s="2" customFormat="1" ht="11.25">
      <c r="A159" s="37"/>
      <c r="B159" s="38"/>
      <c r="C159" s="39"/>
      <c r="D159" s="227" t="s">
        <v>498</v>
      </c>
      <c r="E159" s="39"/>
      <c r="F159" s="228" t="s">
        <v>592</v>
      </c>
      <c r="G159" s="39"/>
      <c r="H159" s="39"/>
      <c r="I159" s="189"/>
      <c r="J159" s="39"/>
      <c r="K159" s="39"/>
      <c r="L159" s="42"/>
      <c r="M159" s="190"/>
      <c r="N159" s="191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498</v>
      </c>
      <c r="AU159" s="20" t="s">
        <v>88</v>
      </c>
    </row>
    <row r="160" spans="1:65" s="2" customFormat="1" ht="24.2" customHeight="1">
      <c r="A160" s="37"/>
      <c r="B160" s="38"/>
      <c r="C160" s="174" t="s">
        <v>7</v>
      </c>
      <c r="D160" s="174" t="s">
        <v>144</v>
      </c>
      <c r="E160" s="175" t="s">
        <v>593</v>
      </c>
      <c r="F160" s="176" t="s">
        <v>594</v>
      </c>
      <c r="G160" s="177" t="s">
        <v>257</v>
      </c>
      <c r="H160" s="178">
        <v>2</v>
      </c>
      <c r="I160" s="179"/>
      <c r="J160" s="180">
        <f>ROUND(I160*H160,2)</f>
        <v>0</v>
      </c>
      <c r="K160" s="176" t="s">
        <v>496</v>
      </c>
      <c r="L160" s="42"/>
      <c r="M160" s="181" t="s">
        <v>19</v>
      </c>
      <c r="N160" s="182" t="s">
        <v>44</v>
      </c>
      <c r="O160" s="67"/>
      <c r="P160" s="183">
        <f>O160*H160</f>
        <v>0</v>
      </c>
      <c r="Q160" s="183">
        <v>0.000126</v>
      </c>
      <c r="R160" s="183">
        <f>Q160*H160</f>
        <v>0.000252</v>
      </c>
      <c r="S160" s="183">
        <v>0</v>
      </c>
      <c r="T160" s="18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5" t="s">
        <v>149</v>
      </c>
      <c r="AT160" s="185" t="s">
        <v>144</v>
      </c>
      <c r="AU160" s="185" t="s">
        <v>88</v>
      </c>
      <c r="AY160" s="20" t="s">
        <v>143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0" t="s">
        <v>88</v>
      </c>
      <c r="BK160" s="186">
        <f>ROUND(I160*H160,2)</f>
        <v>0</v>
      </c>
      <c r="BL160" s="20" t="s">
        <v>149</v>
      </c>
      <c r="BM160" s="185" t="s">
        <v>595</v>
      </c>
    </row>
    <row r="161" spans="1:47" s="2" customFormat="1" ht="11.25">
      <c r="A161" s="37"/>
      <c r="B161" s="38"/>
      <c r="C161" s="39"/>
      <c r="D161" s="227" t="s">
        <v>498</v>
      </c>
      <c r="E161" s="39"/>
      <c r="F161" s="228" t="s">
        <v>596</v>
      </c>
      <c r="G161" s="39"/>
      <c r="H161" s="39"/>
      <c r="I161" s="189"/>
      <c r="J161" s="39"/>
      <c r="K161" s="39"/>
      <c r="L161" s="42"/>
      <c r="M161" s="190"/>
      <c r="N161" s="191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498</v>
      </c>
      <c r="AU161" s="20" t="s">
        <v>88</v>
      </c>
    </row>
    <row r="162" spans="2:63" s="11" customFormat="1" ht="22.9" customHeight="1">
      <c r="B162" s="160"/>
      <c r="C162" s="161"/>
      <c r="D162" s="162" t="s">
        <v>71</v>
      </c>
      <c r="E162" s="225" t="s">
        <v>189</v>
      </c>
      <c r="F162" s="225" t="s">
        <v>597</v>
      </c>
      <c r="G162" s="161"/>
      <c r="H162" s="161"/>
      <c r="I162" s="164"/>
      <c r="J162" s="226">
        <f>BK162</f>
        <v>0</v>
      </c>
      <c r="K162" s="161"/>
      <c r="L162" s="166"/>
      <c r="M162" s="167"/>
      <c r="N162" s="168"/>
      <c r="O162" s="168"/>
      <c r="P162" s="169">
        <f>SUM(P163:P169)</f>
        <v>0</v>
      </c>
      <c r="Q162" s="168"/>
      <c r="R162" s="169">
        <f>SUM(R163:R169)</f>
        <v>0.04338</v>
      </c>
      <c r="S162" s="168"/>
      <c r="T162" s="170">
        <f>SUM(T163:T169)</f>
        <v>0.009000000000000001</v>
      </c>
      <c r="AR162" s="171" t="s">
        <v>80</v>
      </c>
      <c r="AT162" s="172" t="s">
        <v>71</v>
      </c>
      <c r="AU162" s="172" t="s">
        <v>80</v>
      </c>
      <c r="AY162" s="171" t="s">
        <v>143</v>
      </c>
      <c r="BK162" s="173">
        <f>SUM(BK163:BK169)</f>
        <v>0</v>
      </c>
    </row>
    <row r="163" spans="1:65" s="2" customFormat="1" ht="55.5" customHeight="1">
      <c r="A163" s="37"/>
      <c r="B163" s="38"/>
      <c r="C163" s="174" t="s">
        <v>201</v>
      </c>
      <c r="D163" s="174" t="s">
        <v>144</v>
      </c>
      <c r="E163" s="175" t="s">
        <v>598</v>
      </c>
      <c r="F163" s="176" t="s">
        <v>599</v>
      </c>
      <c r="G163" s="177" t="s">
        <v>583</v>
      </c>
      <c r="H163" s="178">
        <v>9</v>
      </c>
      <c r="I163" s="179"/>
      <c r="J163" s="180">
        <f>ROUND(I163*H163,2)</f>
        <v>0</v>
      </c>
      <c r="K163" s="176" t="s">
        <v>496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0.00234</v>
      </c>
      <c r="R163" s="183">
        <f>Q163*H163</f>
        <v>0.021060000000000002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149</v>
      </c>
      <c r="AT163" s="185" t="s">
        <v>144</v>
      </c>
      <c r="AU163" s="185" t="s">
        <v>88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149</v>
      </c>
      <c r="BM163" s="185" t="s">
        <v>600</v>
      </c>
    </row>
    <row r="164" spans="1:47" s="2" customFormat="1" ht="11.25">
      <c r="A164" s="37"/>
      <c r="B164" s="38"/>
      <c r="C164" s="39"/>
      <c r="D164" s="227" t="s">
        <v>498</v>
      </c>
      <c r="E164" s="39"/>
      <c r="F164" s="228" t="s">
        <v>601</v>
      </c>
      <c r="G164" s="39"/>
      <c r="H164" s="39"/>
      <c r="I164" s="189"/>
      <c r="J164" s="39"/>
      <c r="K164" s="39"/>
      <c r="L164" s="42"/>
      <c r="M164" s="190"/>
      <c r="N164" s="191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498</v>
      </c>
      <c r="AU164" s="20" t="s">
        <v>88</v>
      </c>
    </row>
    <row r="165" spans="1:65" s="2" customFormat="1" ht="24.2" customHeight="1">
      <c r="A165" s="37"/>
      <c r="B165" s="38"/>
      <c r="C165" s="250" t="s">
        <v>261</v>
      </c>
      <c r="D165" s="250" t="s">
        <v>542</v>
      </c>
      <c r="E165" s="251" t="s">
        <v>602</v>
      </c>
      <c r="F165" s="252" t="s">
        <v>603</v>
      </c>
      <c r="G165" s="253" t="s">
        <v>583</v>
      </c>
      <c r="H165" s="254">
        <v>9</v>
      </c>
      <c r="I165" s="255"/>
      <c r="J165" s="256">
        <f>ROUND(I165*H165,2)</f>
        <v>0</v>
      </c>
      <c r="K165" s="252" t="s">
        <v>545</v>
      </c>
      <c r="L165" s="257"/>
      <c r="M165" s="258" t="s">
        <v>19</v>
      </c>
      <c r="N165" s="259" t="s">
        <v>44</v>
      </c>
      <c r="O165" s="67"/>
      <c r="P165" s="183">
        <f>O165*H165</f>
        <v>0</v>
      </c>
      <c r="Q165" s="183">
        <v>0.00232</v>
      </c>
      <c r="R165" s="183">
        <f>Q165*H165</f>
        <v>0.02088</v>
      </c>
      <c r="S165" s="183">
        <v>0</v>
      </c>
      <c r="T165" s="18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5" t="s">
        <v>164</v>
      </c>
      <c r="AT165" s="185" t="s">
        <v>542</v>
      </c>
      <c r="AU165" s="185" t="s">
        <v>88</v>
      </c>
      <c r="AY165" s="20" t="s">
        <v>143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0" t="s">
        <v>88</v>
      </c>
      <c r="BK165" s="186">
        <f>ROUND(I165*H165,2)</f>
        <v>0</v>
      </c>
      <c r="BL165" s="20" t="s">
        <v>149</v>
      </c>
      <c r="BM165" s="185" t="s">
        <v>604</v>
      </c>
    </row>
    <row r="166" spans="1:47" s="2" customFormat="1" ht="19.5">
      <c r="A166" s="37"/>
      <c r="B166" s="38"/>
      <c r="C166" s="39"/>
      <c r="D166" s="187" t="s">
        <v>150</v>
      </c>
      <c r="E166" s="39"/>
      <c r="F166" s="188" t="s">
        <v>605</v>
      </c>
      <c r="G166" s="39"/>
      <c r="H166" s="39"/>
      <c r="I166" s="189"/>
      <c r="J166" s="39"/>
      <c r="K166" s="39"/>
      <c r="L166" s="42"/>
      <c r="M166" s="190"/>
      <c r="N166" s="191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150</v>
      </c>
      <c r="AU166" s="20" t="s">
        <v>88</v>
      </c>
    </row>
    <row r="167" spans="1:65" s="2" customFormat="1" ht="16.5" customHeight="1">
      <c r="A167" s="37"/>
      <c r="B167" s="38"/>
      <c r="C167" s="250" t="s">
        <v>206</v>
      </c>
      <c r="D167" s="250" t="s">
        <v>542</v>
      </c>
      <c r="E167" s="251" t="s">
        <v>606</v>
      </c>
      <c r="F167" s="252" t="s">
        <v>607</v>
      </c>
      <c r="G167" s="253" t="s">
        <v>583</v>
      </c>
      <c r="H167" s="254">
        <v>9</v>
      </c>
      <c r="I167" s="255"/>
      <c r="J167" s="256">
        <f>ROUND(I167*H167,2)</f>
        <v>0</v>
      </c>
      <c r="K167" s="252" t="s">
        <v>496</v>
      </c>
      <c r="L167" s="257"/>
      <c r="M167" s="258" t="s">
        <v>19</v>
      </c>
      <c r="N167" s="259" t="s">
        <v>44</v>
      </c>
      <c r="O167" s="67"/>
      <c r="P167" s="183">
        <f>O167*H167</f>
        <v>0</v>
      </c>
      <c r="Q167" s="183">
        <v>0.00016</v>
      </c>
      <c r="R167" s="183">
        <f>Q167*H167</f>
        <v>0.00144</v>
      </c>
      <c r="S167" s="183">
        <v>0</v>
      </c>
      <c r="T167" s="18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5" t="s">
        <v>164</v>
      </c>
      <c r="AT167" s="185" t="s">
        <v>542</v>
      </c>
      <c r="AU167" s="185" t="s">
        <v>88</v>
      </c>
      <c r="AY167" s="20" t="s">
        <v>143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0" t="s">
        <v>88</v>
      </c>
      <c r="BK167" s="186">
        <f>ROUND(I167*H167,2)</f>
        <v>0</v>
      </c>
      <c r="BL167" s="20" t="s">
        <v>149</v>
      </c>
      <c r="BM167" s="185" t="s">
        <v>608</v>
      </c>
    </row>
    <row r="168" spans="1:65" s="2" customFormat="1" ht="37.9" customHeight="1">
      <c r="A168" s="37"/>
      <c r="B168" s="38"/>
      <c r="C168" s="174" t="s">
        <v>272</v>
      </c>
      <c r="D168" s="174" t="s">
        <v>144</v>
      </c>
      <c r="E168" s="175" t="s">
        <v>609</v>
      </c>
      <c r="F168" s="176" t="s">
        <v>610</v>
      </c>
      <c r="G168" s="177" t="s">
        <v>583</v>
      </c>
      <c r="H168" s="178">
        <v>9</v>
      </c>
      <c r="I168" s="179"/>
      <c r="J168" s="180">
        <f>ROUND(I168*H168,2)</f>
        <v>0</v>
      </c>
      <c r="K168" s="176" t="s">
        <v>496</v>
      </c>
      <c r="L168" s="42"/>
      <c r="M168" s="181" t="s">
        <v>19</v>
      </c>
      <c r="N168" s="182" t="s">
        <v>44</v>
      </c>
      <c r="O168" s="67"/>
      <c r="P168" s="183">
        <f>O168*H168</f>
        <v>0</v>
      </c>
      <c r="Q168" s="183">
        <v>0</v>
      </c>
      <c r="R168" s="183">
        <f>Q168*H168</f>
        <v>0</v>
      </c>
      <c r="S168" s="183">
        <v>0.001</v>
      </c>
      <c r="T168" s="184">
        <f>S168*H168</f>
        <v>0.009000000000000001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5" t="s">
        <v>149</v>
      </c>
      <c r="AT168" s="185" t="s">
        <v>144</v>
      </c>
      <c r="AU168" s="185" t="s">
        <v>88</v>
      </c>
      <c r="AY168" s="20" t="s">
        <v>143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0" t="s">
        <v>88</v>
      </c>
      <c r="BK168" s="186">
        <f>ROUND(I168*H168,2)</f>
        <v>0</v>
      </c>
      <c r="BL168" s="20" t="s">
        <v>149</v>
      </c>
      <c r="BM168" s="185" t="s">
        <v>611</v>
      </c>
    </row>
    <row r="169" spans="1:47" s="2" customFormat="1" ht="11.25">
      <c r="A169" s="37"/>
      <c r="B169" s="38"/>
      <c r="C169" s="39"/>
      <c r="D169" s="227" t="s">
        <v>498</v>
      </c>
      <c r="E169" s="39"/>
      <c r="F169" s="228" t="s">
        <v>612</v>
      </c>
      <c r="G169" s="39"/>
      <c r="H169" s="39"/>
      <c r="I169" s="189"/>
      <c r="J169" s="39"/>
      <c r="K169" s="39"/>
      <c r="L169" s="42"/>
      <c r="M169" s="190"/>
      <c r="N169" s="191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498</v>
      </c>
      <c r="AU169" s="20" t="s">
        <v>88</v>
      </c>
    </row>
    <row r="170" spans="2:63" s="11" customFormat="1" ht="22.9" customHeight="1">
      <c r="B170" s="160"/>
      <c r="C170" s="161"/>
      <c r="D170" s="162" t="s">
        <v>71</v>
      </c>
      <c r="E170" s="225" t="s">
        <v>613</v>
      </c>
      <c r="F170" s="225" t="s">
        <v>614</v>
      </c>
      <c r="G170" s="161"/>
      <c r="H170" s="161"/>
      <c r="I170" s="164"/>
      <c r="J170" s="226">
        <f>BK170</f>
        <v>0</v>
      </c>
      <c r="K170" s="161"/>
      <c r="L170" s="166"/>
      <c r="M170" s="167"/>
      <c r="N170" s="168"/>
      <c r="O170" s="168"/>
      <c r="P170" s="169">
        <f>SUM(P171:P180)</f>
        <v>0</v>
      </c>
      <c r="Q170" s="168"/>
      <c r="R170" s="169">
        <f>SUM(R171:R180)</f>
        <v>0</v>
      </c>
      <c r="S170" s="168"/>
      <c r="T170" s="170">
        <f>SUM(T171:T180)</f>
        <v>0</v>
      </c>
      <c r="AR170" s="171" t="s">
        <v>80</v>
      </c>
      <c r="AT170" s="172" t="s">
        <v>71</v>
      </c>
      <c r="AU170" s="172" t="s">
        <v>80</v>
      </c>
      <c r="AY170" s="171" t="s">
        <v>143</v>
      </c>
      <c r="BK170" s="173">
        <f>SUM(BK171:BK180)</f>
        <v>0</v>
      </c>
    </row>
    <row r="171" spans="1:65" s="2" customFormat="1" ht="37.9" customHeight="1">
      <c r="A171" s="37"/>
      <c r="B171" s="38"/>
      <c r="C171" s="174" t="s">
        <v>212</v>
      </c>
      <c r="D171" s="174" t="s">
        <v>144</v>
      </c>
      <c r="E171" s="175" t="s">
        <v>615</v>
      </c>
      <c r="F171" s="176" t="s">
        <v>616</v>
      </c>
      <c r="G171" s="177" t="s">
        <v>269</v>
      </c>
      <c r="H171" s="178">
        <v>1.044</v>
      </c>
      <c r="I171" s="179"/>
      <c r="J171" s="180">
        <f>ROUND(I171*H171,2)</f>
        <v>0</v>
      </c>
      <c r="K171" s="176" t="s">
        <v>496</v>
      </c>
      <c r="L171" s="42"/>
      <c r="M171" s="181" t="s">
        <v>19</v>
      </c>
      <c r="N171" s="182" t="s">
        <v>44</v>
      </c>
      <c r="O171" s="67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5" t="s">
        <v>149</v>
      </c>
      <c r="AT171" s="185" t="s">
        <v>144</v>
      </c>
      <c r="AU171" s="185" t="s">
        <v>88</v>
      </c>
      <c r="AY171" s="20" t="s">
        <v>143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20" t="s">
        <v>88</v>
      </c>
      <c r="BK171" s="186">
        <f>ROUND(I171*H171,2)</f>
        <v>0</v>
      </c>
      <c r="BL171" s="20" t="s">
        <v>149</v>
      </c>
      <c r="BM171" s="185" t="s">
        <v>617</v>
      </c>
    </row>
    <row r="172" spans="1:47" s="2" customFormat="1" ht="11.25">
      <c r="A172" s="37"/>
      <c r="B172" s="38"/>
      <c r="C172" s="39"/>
      <c r="D172" s="227" t="s">
        <v>498</v>
      </c>
      <c r="E172" s="39"/>
      <c r="F172" s="228" t="s">
        <v>618</v>
      </c>
      <c r="G172" s="39"/>
      <c r="H172" s="39"/>
      <c r="I172" s="189"/>
      <c r="J172" s="39"/>
      <c r="K172" s="39"/>
      <c r="L172" s="42"/>
      <c r="M172" s="190"/>
      <c r="N172" s="191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20" t="s">
        <v>498</v>
      </c>
      <c r="AU172" s="20" t="s">
        <v>88</v>
      </c>
    </row>
    <row r="173" spans="1:65" s="2" customFormat="1" ht="44.25" customHeight="1">
      <c r="A173" s="37"/>
      <c r="B173" s="38"/>
      <c r="C173" s="174" t="s">
        <v>281</v>
      </c>
      <c r="D173" s="174" t="s">
        <v>144</v>
      </c>
      <c r="E173" s="175" t="s">
        <v>619</v>
      </c>
      <c r="F173" s="176" t="s">
        <v>620</v>
      </c>
      <c r="G173" s="177" t="s">
        <v>269</v>
      </c>
      <c r="H173" s="178">
        <v>3.132</v>
      </c>
      <c r="I173" s="179"/>
      <c r="J173" s="180">
        <f>ROUND(I173*H173,2)</f>
        <v>0</v>
      </c>
      <c r="K173" s="176" t="s">
        <v>496</v>
      </c>
      <c r="L173" s="42"/>
      <c r="M173" s="181" t="s">
        <v>19</v>
      </c>
      <c r="N173" s="182" t="s">
        <v>44</v>
      </c>
      <c r="O173" s="6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5" t="s">
        <v>149</v>
      </c>
      <c r="AT173" s="185" t="s">
        <v>144</v>
      </c>
      <c r="AU173" s="185" t="s">
        <v>88</v>
      </c>
      <c r="AY173" s="20" t="s">
        <v>143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88</v>
      </c>
      <c r="BK173" s="186">
        <f>ROUND(I173*H173,2)</f>
        <v>0</v>
      </c>
      <c r="BL173" s="20" t="s">
        <v>149</v>
      </c>
      <c r="BM173" s="185" t="s">
        <v>621</v>
      </c>
    </row>
    <row r="174" spans="1:47" s="2" customFormat="1" ht="11.25">
      <c r="A174" s="37"/>
      <c r="B174" s="38"/>
      <c r="C174" s="39"/>
      <c r="D174" s="227" t="s">
        <v>498</v>
      </c>
      <c r="E174" s="39"/>
      <c r="F174" s="228" t="s">
        <v>622</v>
      </c>
      <c r="G174" s="39"/>
      <c r="H174" s="39"/>
      <c r="I174" s="189"/>
      <c r="J174" s="39"/>
      <c r="K174" s="39"/>
      <c r="L174" s="42"/>
      <c r="M174" s="190"/>
      <c r="N174" s="191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498</v>
      </c>
      <c r="AU174" s="20" t="s">
        <v>88</v>
      </c>
    </row>
    <row r="175" spans="1:47" s="2" customFormat="1" ht="19.5">
      <c r="A175" s="37"/>
      <c r="B175" s="38"/>
      <c r="C175" s="39"/>
      <c r="D175" s="187" t="s">
        <v>150</v>
      </c>
      <c r="E175" s="39"/>
      <c r="F175" s="188" t="s">
        <v>623</v>
      </c>
      <c r="G175" s="39"/>
      <c r="H175" s="39"/>
      <c r="I175" s="189"/>
      <c r="J175" s="39"/>
      <c r="K175" s="39"/>
      <c r="L175" s="42"/>
      <c r="M175" s="190"/>
      <c r="N175" s="191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150</v>
      </c>
      <c r="AU175" s="20" t="s">
        <v>88</v>
      </c>
    </row>
    <row r="176" spans="2:51" s="12" customFormat="1" ht="11.25">
      <c r="B176" s="192"/>
      <c r="C176" s="193"/>
      <c r="D176" s="187" t="s">
        <v>158</v>
      </c>
      <c r="E176" s="193"/>
      <c r="F176" s="195" t="s">
        <v>624</v>
      </c>
      <c r="G176" s="193"/>
      <c r="H176" s="196">
        <v>3.132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88</v>
      </c>
      <c r="AV176" s="12" t="s">
        <v>88</v>
      </c>
      <c r="AW176" s="12" t="s">
        <v>4</v>
      </c>
      <c r="AX176" s="12" t="s">
        <v>80</v>
      </c>
      <c r="AY176" s="202" t="s">
        <v>143</v>
      </c>
    </row>
    <row r="177" spans="1:65" s="2" customFormat="1" ht="24.2" customHeight="1">
      <c r="A177" s="37"/>
      <c r="B177" s="38"/>
      <c r="C177" s="174" t="s">
        <v>215</v>
      </c>
      <c r="D177" s="174" t="s">
        <v>144</v>
      </c>
      <c r="E177" s="175" t="s">
        <v>625</v>
      </c>
      <c r="F177" s="176" t="s">
        <v>626</v>
      </c>
      <c r="G177" s="177" t="s">
        <v>269</v>
      </c>
      <c r="H177" s="178">
        <v>1.044</v>
      </c>
      <c r="I177" s="179"/>
      <c r="J177" s="180">
        <f>ROUND(I177*H177,2)</f>
        <v>0</v>
      </c>
      <c r="K177" s="176" t="s">
        <v>496</v>
      </c>
      <c r="L177" s="42"/>
      <c r="M177" s="181" t="s">
        <v>19</v>
      </c>
      <c r="N177" s="182" t="s">
        <v>44</v>
      </c>
      <c r="O177" s="6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5" t="s">
        <v>149</v>
      </c>
      <c r="AT177" s="185" t="s">
        <v>144</v>
      </c>
      <c r="AU177" s="185" t="s">
        <v>88</v>
      </c>
      <c r="AY177" s="20" t="s">
        <v>143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20" t="s">
        <v>88</v>
      </c>
      <c r="BK177" s="186">
        <f>ROUND(I177*H177,2)</f>
        <v>0</v>
      </c>
      <c r="BL177" s="20" t="s">
        <v>149</v>
      </c>
      <c r="BM177" s="185" t="s">
        <v>627</v>
      </c>
    </row>
    <row r="178" spans="1:47" s="2" customFormat="1" ht="11.25">
      <c r="A178" s="37"/>
      <c r="B178" s="38"/>
      <c r="C178" s="39"/>
      <c r="D178" s="227" t="s">
        <v>498</v>
      </c>
      <c r="E178" s="39"/>
      <c r="F178" s="228" t="s">
        <v>628</v>
      </c>
      <c r="G178" s="39"/>
      <c r="H178" s="39"/>
      <c r="I178" s="189"/>
      <c r="J178" s="39"/>
      <c r="K178" s="39"/>
      <c r="L178" s="42"/>
      <c r="M178" s="190"/>
      <c r="N178" s="191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498</v>
      </c>
      <c r="AU178" s="20" t="s">
        <v>88</v>
      </c>
    </row>
    <row r="179" spans="1:65" s="2" customFormat="1" ht="49.15" customHeight="1">
      <c r="A179" s="37"/>
      <c r="B179" s="38"/>
      <c r="C179" s="174" t="s">
        <v>289</v>
      </c>
      <c r="D179" s="174" t="s">
        <v>144</v>
      </c>
      <c r="E179" s="175" t="s">
        <v>629</v>
      </c>
      <c r="F179" s="176" t="s">
        <v>630</v>
      </c>
      <c r="G179" s="177" t="s">
        <v>269</v>
      </c>
      <c r="H179" s="178">
        <v>6.346</v>
      </c>
      <c r="I179" s="179"/>
      <c r="J179" s="180">
        <f>ROUND(I179*H179,2)</f>
        <v>0</v>
      </c>
      <c r="K179" s="176" t="s">
        <v>496</v>
      </c>
      <c r="L179" s="42"/>
      <c r="M179" s="181" t="s">
        <v>19</v>
      </c>
      <c r="N179" s="182" t="s">
        <v>44</v>
      </c>
      <c r="O179" s="6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5" t="s">
        <v>149</v>
      </c>
      <c r="AT179" s="185" t="s">
        <v>144</v>
      </c>
      <c r="AU179" s="185" t="s">
        <v>88</v>
      </c>
      <c r="AY179" s="20" t="s">
        <v>143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88</v>
      </c>
      <c r="BK179" s="186">
        <f>ROUND(I179*H179,2)</f>
        <v>0</v>
      </c>
      <c r="BL179" s="20" t="s">
        <v>149</v>
      </c>
      <c r="BM179" s="185" t="s">
        <v>631</v>
      </c>
    </row>
    <row r="180" spans="1:47" s="2" customFormat="1" ht="11.25">
      <c r="A180" s="37"/>
      <c r="B180" s="38"/>
      <c r="C180" s="39"/>
      <c r="D180" s="227" t="s">
        <v>498</v>
      </c>
      <c r="E180" s="39"/>
      <c r="F180" s="228" t="s">
        <v>632</v>
      </c>
      <c r="G180" s="39"/>
      <c r="H180" s="39"/>
      <c r="I180" s="189"/>
      <c r="J180" s="39"/>
      <c r="K180" s="39"/>
      <c r="L180" s="42"/>
      <c r="M180" s="190"/>
      <c r="N180" s="191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498</v>
      </c>
      <c r="AU180" s="20" t="s">
        <v>88</v>
      </c>
    </row>
    <row r="181" spans="2:63" s="11" customFormat="1" ht="22.9" customHeight="1">
      <c r="B181" s="160"/>
      <c r="C181" s="161"/>
      <c r="D181" s="162" t="s">
        <v>71</v>
      </c>
      <c r="E181" s="225" t="s">
        <v>633</v>
      </c>
      <c r="F181" s="225" t="s">
        <v>634</v>
      </c>
      <c r="G181" s="161"/>
      <c r="H181" s="161"/>
      <c r="I181" s="164"/>
      <c r="J181" s="226">
        <f>BK181</f>
        <v>0</v>
      </c>
      <c r="K181" s="161"/>
      <c r="L181" s="166"/>
      <c r="M181" s="167"/>
      <c r="N181" s="168"/>
      <c r="O181" s="168"/>
      <c r="P181" s="169">
        <f>SUM(P182:P183)</f>
        <v>0</v>
      </c>
      <c r="Q181" s="168"/>
      <c r="R181" s="169">
        <f>SUM(R182:R183)</f>
        <v>0</v>
      </c>
      <c r="S181" s="168"/>
      <c r="T181" s="170">
        <f>SUM(T182:T183)</f>
        <v>0</v>
      </c>
      <c r="AR181" s="171" t="s">
        <v>80</v>
      </c>
      <c r="AT181" s="172" t="s">
        <v>71</v>
      </c>
      <c r="AU181" s="172" t="s">
        <v>80</v>
      </c>
      <c r="AY181" s="171" t="s">
        <v>143</v>
      </c>
      <c r="BK181" s="173">
        <f>SUM(BK182:BK183)</f>
        <v>0</v>
      </c>
    </row>
    <row r="182" spans="1:65" s="2" customFormat="1" ht="49.15" customHeight="1">
      <c r="A182" s="37"/>
      <c r="B182" s="38"/>
      <c r="C182" s="174" t="s">
        <v>222</v>
      </c>
      <c r="D182" s="174" t="s">
        <v>144</v>
      </c>
      <c r="E182" s="175" t="s">
        <v>635</v>
      </c>
      <c r="F182" s="176" t="s">
        <v>636</v>
      </c>
      <c r="G182" s="177" t="s">
        <v>269</v>
      </c>
      <c r="H182" s="178">
        <v>6.346</v>
      </c>
      <c r="I182" s="179"/>
      <c r="J182" s="180">
        <f>ROUND(I182*H182,2)</f>
        <v>0</v>
      </c>
      <c r="K182" s="176" t="s">
        <v>496</v>
      </c>
      <c r="L182" s="42"/>
      <c r="M182" s="181" t="s">
        <v>19</v>
      </c>
      <c r="N182" s="182" t="s">
        <v>44</v>
      </c>
      <c r="O182" s="67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5" t="s">
        <v>149</v>
      </c>
      <c r="AT182" s="185" t="s">
        <v>144</v>
      </c>
      <c r="AU182" s="185" t="s">
        <v>88</v>
      </c>
      <c r="AY182" s="20" t="s">
        <v>143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20" t="s">
        <v>88</v>
      </c>
      <c r="BK182" s="186">
        <f>ROUND(I182*H182,2)</f>
        <v>0</v>
      </c>
      <c r="BL182" s="20" t="s">
        <v>149</v>
      </c>
      <c r="BM182" s="185" t="s">
        <v>637</v>
      </c>
    </row>
    <row r="183" spans="1:47" s="2" customFormat="1" ht="11.25">
      <c r="A183" s="37"/>
      <c r="B183" s="38"/>
      <c r="C183" s="39"/>
      <c r="D183" s="227" t="s">
        <v>498</v>
      </c>
      <c r="E183" s="39"/>
      <c r="F183" s="228" t="s">
        <v>638</v>
      </c>
      <c r="G183" s="39"/>
      <c r="H183" s="39"/>
      <c r="I183" s="189"/>
      <c r="J183" s="39"/>
      <c r="K183" s="39"/>
      <c r="L183" s="42"/>
      <c r="M183" s="190"/>
      <c r="N183" s="191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498</v>
      </c>
      <c r="AU183" s="20" t="s">
        <v>88</v>
      </c>
    </row>
    <row r="184" spans="2:63" s="11" customFormat="1" ht="25.9" customHeight="1">
      <c r="B184" s="160"/>
      <c r="C184" s="161"/>
      <c r="D184" s="162" t="s">
        <v>71</v>
      </c>
      <c r="E184" s="163" t="s">
        <v>639</v>
      </c>
      <c r="F184" s="163" t="s">
        <v>640</v>
      </c>
      <c r="G184" s="161"/>
      <c r="H184" s="161"/>
      <c r="I184" s="164"/>
      <c r="J184" s="165">
        <f>BK184</f>
        <v>0</v>
      </c>
      <c r="K184" s="161"/>
      <c r="L184" s="166"/>
      <c r="M184" s="167"/>
      <c r="N184" s="168"/>
      <c r="O184" s="168"/>
      <c r="P184" s="169">
        <f>P185+P198+P208</f>
        <v>0</v>
      </c>
      <c r="Q184" s="168"/>
      <c r="R184" s="169">
        <f>R185+R198+R208</f>
        <v>0.027920276999999997</v>
      </c>
      <c r="S184" s="168"/>
      <c r="T184" s="170">
        <f>T185+T198+T208</f>
        <v>1.0296319999999999</v>
      </c>
      <c r="AR184" s="171" t="s">
        <v>88</v>
      </c>
      <c r="AT184" s="172" t="s">
        <v>71</v>
      </c>
      <c r="AU184" s="172" t="s">
        <v>72</v>
      </c>
      <c r="AY184" s="171" t="s">
        <v>143</v>
      </c>
      <c r="BK184" s="173">
        <f>BK185+BK198+BK208</f>
        <v>0</v>
      </c>
    </row>
    <row r="185" spans="2:63" s="11" customFormat="1" ht="22.9" customHeight="1">
      <c r="B185" s="160"/>
      <c r="C185" s="161"/>
      <c r="D185" s="162" t="s">
        <v>71</v>
      </c>
      <c r="E185" s="225" t="s">
        <v>641</v>
      </c>
      <c r="F185" s="225" t="s">
        <v>642</v>
      </c>
      <c r="G185" s="161"/>
      <c r="H185" s="161"/>
      <c r="I185" s="164"/>
      <c r="J185" s="226">
        <f>BK185</f>
        <v>0</v>
      </c>
      <c r="K185" s="161"/>
      <c r="L185" s="166"/>
      <c r="M185" s="167"/>
      <c r="N185" s="168"/>
      <c r="O185" s="168"/>
      <c r="P185" s="169">
        <f>SUM(P186:P197)</f>
        <v>0</v>
      </c>
      <c r="Q185" s="168"/>
      <c r="R185" s="169">
        <f>SUM(R186:R197)</f>
        <v>0.010088243999999998</v>
      </c>
      <c r="S185" s="168"/>
      <c r="T185" s="170">
        <f>SUM(T186:T197)</f>
        <v>0.001472</v>
      </c>
      <c r="AR185" s="171" t="s">
        <v>88</v>
      </c>
      <c r="AT185" s="172" t="s">
        <v>71</v>
      </c>
      <c r="AU185" s="172" t="s">
        <v>80</v>
      </c>
      <c r="AY185" s="171" t="s">
        <v>143</v>
      </c>
      <c r="BK185" s="173">
        <f>SUM(BK186:BK197)</f>
        <v>0</v>
      </c>
    </row>
    <row r="186" spans="1:65" s="2" customFormat="1" ht="21.75" customHeight="1">
      <c r="A186" s="37"/>
      <c r="B186" s="38"/>
      <c r="C186" s="174" t="s">
        <v>299</v>
      </c>
      <c r="D186" s="174" t="s">
        <v>144</v>
      </c>
      <c r="E186" s="175" t="s">
        <v>643</v>
      </c>
      <c r="F186" s="176" t="s">
        <v>644</v>
      </c>
      <c r="G186" s="177" t="s">
        <v>257</v>
      </c>
      <c r="H186" s="178">
        <v>4.6</v>
      </c>
      <c r="I186" s="179"/>
      <c r="J186" s="180">
        <f>ROUND(I186*H186,2)</f>
        <v>0</v>
      </c>
      <c r="K186" s="176" t="s">
        <v>496</v>
      </c>
      <c r="L186" s="42"/>
      <c r="M186" s="181" t="s">
        <v>19</v>
      </c>
      <c r="N186" s="182" t="s">
        <v>44</v>
      </c>
      <c r="O186" s="67"/>
      <c r="P186" s="183">
        <f>O186*H186</f>
        <v>0</v>
      </c>
      <c r="Q186" s="183">
        <v>0</v>
      </c>
      <c r="R186" s="183">
        <f>Q186*H186</f>
        <v>0</v>
      </c>
      <c r="S186" s="183">
        <v>0.00032</v>
      </c>
      <c r="T186" s="184">
        <f>S186*H186</f>
        <v>0.001472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5" t="s">
        <v>188</v>
      </c>
      <c r="AT186" s="185" t="s">
        <v>144</v>
      </c>
      <c r="AU186" s="185" t="s">
        <v>88</v>
      </c>
      <c r="AY186" s="20" t="s">
        <v>143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0" t="s">
        <v>88</v>
      </c>
      <c r="BK186" s="186">
        <f>ROUND(I186*H186,2)</f>
        <v>0</v>
      </c>
      <c r="BL186" s="20" t="s">
        <v>188</v>
      </c>
      <c r="BM186" s="185" t="s">
        <v>645</v>
      </c>
    </row>
    <row r="187" spans="1:47" s="2" customFormat="1" ht="11.25">
      <c r="A187" s="37"/>
      <c r="B187" s="38"/>
      <c r="C187" s="39"/>
      <c r="D187" s="227" t="s">
        <v>498</v>
      </c>
      <c r="E187" s="39"/>
      <c r="F187" s="228" t="s">
        <v>646</v>
      </c>
      <c r="G187" s="39"/>
      <c r="H187" s="39"/>
      <c r="I187" s="189"/>
      <c r="J187" s="39"/>
      <c r="K187" s="39"/>
      <c r="L187" s="42"/>
      <c r="M187" s="190"/>
      <c r="N187" s="191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498</v>
      </c>
      <c r="AU187" s="20" t="s">
        <v>88</v>
      </c>
    </row>
    <row r="188" spans="1:65" s="2" customFormat="1" ht="33" customHeight="1">
      <c r="A188" s="37"/>
      <c r="B188" s="38"/>
      <c r="C188" s="174" t="s">
        <v>226</v>
      </c>
      <c r="D188" s="174" t="s">
        <v>144</v>
      </c>
      <c r="E188" s="175" t="s">
        <v>647</v>
      </c>
      <c r="F188" s="176" t="s">
        <v>648</v>
      </c>
      <c r="G188" s="177" t="s">
        <v>257</v>
      </c>
      <c r="H188" s="178">
        <v>1.2</v>
      </c>
      <c r="I188" s="179"/>
      <c r="J188" s="180">
        <f>ROUND(I188*H188,2)</f>
        <v>0</v>
      </c>
      <c r="K188" s="176" t="s">
        <v>496</v>
      </c>
      <c r="L188" s="42"/>
      <c r="M188" s="181" t="s">
        <v>19</v>
      </c>
      <c r="N188" s="182" t="s">
        <v>44</v>
      </c>
      <c r="O188" s="67"/>
      <c r="P188" s="183">
        <f>O188*H188</f>
        <v>0</v>
      </c>
      <c r="Q188" s="183">
        <v>0.002838444</v>
      </c>
      <c r="R188" s="183">
        <f>Q188*H188</f>
        <v>0.0034061328</v>
      </c>
      <c r="S188" s="183">
        <v>0</v>
      </c>
      <c r="T188" s="18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5" t="s">
        <v>188</v>
      </c>
      <c r="AT188" s="185" t="s">
        <v>144</v>
      </c>
      <c r="AU188" s="185" t="s">
        <v>88</v>
      </c>
      <c r="AY188" s="20" t="s">
        <v>143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20" t="s">
        <v>88</v>
      </c>
      <c r="BK188" s="186">
        <f>ROUND(I188*H188,2)</f>
        <v>0</v>
      </c>
      <c r="BL188" s="20" t="s">
        <v>188</v>
      </c>
      <c r="BM188" s="185" t="s">
        <v>649</v>
      </c>
    </row>
    <row r="189" spans="1:47" s="2" customFormat="1" ht="11.25">
      <c r="A189" s="37"/>
      <c r="B189" s="38"/>
      <c r="C189" s="39"/>
      <c r="D189" s="227" t="s">
        <v>498</v>
      </c>
      <c r="E189" s="39"/>
      <c r="F189" s="228" t="s">
        <v>650</v>
      </c>
      <c r="G189" s="39"/>
      <c r="H189" s="39"/>
      <c r="I189" s="189"/>
      <c r="J189" s="39"/>
      <c r="K189" s="39"/>
      <c r="L189" s="42"/>
      <c r="M189" s="190"/>
      <c r="N189" s="191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498</v>
      </c>
      <c r="AU189" s="20" t="s">
        <v>88</v>
      </c>
    </row>
    <row r="190" spans="1:65" s="2" customFormat="1" ht="24.2" customHeight="1">
      <c r="A190" s="37"/>
      <c r="B190" s="38"/>
      <c r="C190" s="250" t="s">
        <v>309</v>
      </c>
      <c r="D190" s="250" t="s">
        <v>542</v>
      </c>
      <c r="E190" s="251" t="s">
        <v>651</v>
      </c>
      <c r="F190" s="252" t="s">
        <v>652</v>
      </c>
      <c r="G190" s="253" t="s">
        <v>583</v>
      </c>
      <c r="H190" s="254">
        <v>2</v>
      </c>
      <c r="I190" s="255"/>
      <c r="J190" s="256">
        <f>ROUND(I190*H190,2)</f>
        <v>0</v>
      </c>
      <c r="K190" s="252" t="s">
        <v>496</v>
      </c>
      <c r="L190" s="257"/>
      <c r="M190" s="258" t="s">
        <v>19</v>
      </c>
      <c r="N190" s="259" t="s">
        <v>44</v>
      </c>
      <c r="O190" s="67"/>
      <c r="P190" s="183">
        <f>O190*H190</f>
        <v>0</v>
      </c>
      <c r="Q190" s="183">
        <v>0.0001</v>
      </c>
      <c r="R190" s="183">
        <f>Q190*H190</f>
        <v>0.0002</v>
      </c>
      <c r="S190" s="183">
        <v>0</v>
      </c>
      <c r="T190" s="18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5" t="s">
        <v>226</v>
      </c>
      <c r="AT190" s="185" t="s">
        <v>542</v>
      </c>
      <c r="AU190" s="185" t="s">
        <v>88</v>
      </c>
      <c r="AY190" s="20" t="s">
        <v>143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20" t="s">
        <v>88</v>
      </c>
      <c r="BK190" s="186">
        <f>ROUND(I190*H190,2)</f>
        <v>0</v>
      </c>
      <c r="BL190" s="20" t="s">
        <v>188</v>
      </c>
      <c r="BM190" s="185" t="s">
        <v>653</v>
      </c>
    </row>
    <row r="191" spans="1:65" s="2" customFormat="1" ht="33" customHeight="1">
      <c r="A191" s="37"/>
      <c r="B191" s="38"/>
      <c r="C191" s="174" t="s">
        <v>232</v>
      </c>
      <c r="D191" s="174" t="s">
        <v>144</v>
      </c>
      <c r="E191" s="175" t="s">
        <v>654</v>
      </c>
      <c r="F191" s="176" t="s">
        <v>655</v>
      </c>
      <c r="G191" s="177" t="s">
        <v>257</v>
      </c>
      <c r="H191" s="178">
        <v>1.2</v>
      </c>
      <c r="I191" s="179"/>
      <c r="J191" s="180">
        <f>ROUND(I191*H191,2)</f>
        <v>0</v>
      </c>
      <c r="K191" s="176" t="s">
        <v>496</v>
      </c>
      <c r="L191" s="42"/>
      <c r="M191" s="181" t="s">
        <v>19</v>
      </c>
      <c r="N191" s="182" t="s">
        <v>44</v>
      </c>
      <c r="O191" s="67"/>
      <c r="P191" s="183">
        <f>O191*H191</f>
        <v>0</v>
      </c>
      <c r="Q191" s="183">
        <v>0.003734976</v>
      </c>
      <c r="R191" s="183">
        <f>Q191*H191</f>
        <v>0.0044819712</v>
      </c>
      <c r="S191" s="183">
        <v>0</v>
      </c>
      <c r="T191" s="18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5" t="s">
        <v>188</v>
      </c>
      <c r="AT191" s="185" t="s">
        <v>144</v>
      </c>
      <c r="AU191" s="185" t="s">
        <v>88</v>
      </c>
      <c r="AY191" s="20" t="s">
        <v>143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20" t="s">
        <v>88</v>
      </c>
      <c r="BK191" s="186">
        <f>ROUND(I191*H191,2)</f>
        <v>0</v>
      </c>
      <c r="BL191" s="20" t="s">
        <v>188</v>
      </c>
      <c r="BM191" s="185" t="s">
        <v>656</v>
      </c>
    </row>
    <row r="192" spans="1:47" s="2" customFormat="1" ht="11.25">
      <c r="A192" s="37"/>
      <c r="B192" s="38"/>
      <c r="C192" s="39"/>
      <c r="D192" s="227" t="s">
        <v>498</v>
      </c>
      <c r="E192" s="39"/>
      <c r="F192" s="228" t="s">
        <v>657</v>
      </c>
      <c r="G192" s="39"/>
      <c r="H192" s="39"/>
      <c r="I192" s="189"/>
      <c r="J192" s="39"/>
      <c r="K192" s="39"/>
      <c r="L192" s="42"/>
      <c r="M192" s="190"/>
      <c r="N192" s="191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498</v>
      </c>
      <c r="AU192" s="20" t="s">
        <v>88</v>
      </c>
    </row>
    <row r="193" spans="1:65" s="2" customFormat="1" ht="24.2" customHeight="1">
      <c r="A193" s="37"/>
      <c r="B193" s="38"/>
      <c r="C193" s="250" t="s">
        <v>317</v>
      </c>
      <c r="D193" s="250" t="s">
        <v>542</v>
      </c>
      <c r="E193" s="251" t="s">
        <v>658</v>
      </c>
      <c r="F193" s="252" t="s">
        <v>659</v>
      </c>
      <c r="G193" s="253" t="s">
        <v>583</v>
      </c>
      <c r="H193" s="254">
        <v>2</v>
      </c>
      <c r="I193" s="255"/>
      <c r="J193" s="256">
        <f>ROUND(I193*H193,2)</f>
        <v>0</v>
      </c>
      <c r="K193" s="252" t="s">
        <v>496</v>
      </c>
      <c r="L193" s="257"/>
      <c r="M193" s="258" t="s">
        <v>19</v>
      </c>
      <c r="N193" s="259" t="s">
        <v>44</v>
      </c>
      <c r="O193" s="67"/>
      <c r="P193" s="183">
        <f>O193*H193</f>
        <v>0</v>
      </c>
      <c r="Q193" s="183">
        <v>0.00017</v>
      </c>
      <c r="R193" s="183">
        <f>Q193*H193</f>
        <v>0.00034</v>
      </c>
      <c r="S193" s="183">
        <v>0</v>
      </c>
      <c r="T193" s="18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5" t="s">
        <v>226</v>
      </c>
      <c r="AT193" s="185" t="s">
        <v>542</v>
      </c>
      <c r="AU193" s="185" t="s">
        <v>88</v>
      </c>
      <c r="AY193" s="20" t="s">
        <v>143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20" t="s">
        <v>88</v>
      </c>
      <c r="BK193" s="186">
        <f>ROUND(I193*H193,2)</f>
        <v>0</v>
      </c>
      <c r="BL193" s="20" t="s">
        <v>188</v>
      </c>
      <c r="BM193" s="185" t="s">
        <v>660</v>
      </c>
    </row>
    <row r="194" spans="1:65" s="2" customFormat="1" ht="24.2" customHeight="1">
      <c r="A194" s="37"/>
      <c r="B194" s="38"/>
      <c r="C194" s="174" t="s">
        <v>238</v>
      </c>
      <c r="D194" s="174" t="s">
        <v>144</v>
      </c>
      <c r="E194" s="175" t="s">
        <v>661</v>
      </c>
      <c r="F194" s="176" t="s">
        <v>662</v>
      </c>
      <c r="G194" s="177" t="s">
        <v>257</v>
      </c>
      <c r="H194" s="178">
        <v>0.005</v>
      </c>
      <c r="I194" s="179"/>
      <c r="J194" s="180">
        <f>ROUND(I194*H194,2)</f>
        <v>0</v>
      </c>
      <c r="K194" s="176" t="s">
        <v>545</v>
      </c>
      <c r="L194" s="42"/>
      <c r="M194" s="181" t="s">
        <v>19</v>
      </c>
      <c r="N194" s="182" t="s">
        <v>44</v>
      </c>
      <c r="O194" s="67"/>
      <c r="P194" s="183">
        <f>O194*H194</f>
        <v>0</v>
      </c>
      <c r="Q194" s="183">
        <v>0.0061</v>
      </c>
      <c r="R194" s="183">
        <f>Q194*H194</f>
        <v>3.0500000000000003E-05</v>
      </c>
      <c r="S194" s="183">
        <v>0</v>
      </c>
      <c r="T194" s="18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5" t="s">
        <v>188</v>
      </c>
      <c r="AT194" s="185" t="s">
        <v>144</v>
      </c>
      <c r="AU194" s="185" t="s">
        <v>88</v>
      </c>
      <c r="AY194" s="20" t="s">
        <v>143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20" t="s">
        <v>88</v>
      </c>
      <c r="BK194" s="186">
        <f>ROUND(I194*H194,2)</f>
        <v>0</v>
      </c>
      <c r="BL194" s="20" t="s">
        <v>188</v>
      </c>
      <c r="BM194" s="185" t="s">
        <v>663</v>
      </c>
    </row>
    <row r="195" spans="1:65" s="2" customFormat="1" ht="24.2" customHeight="1">
      <c r="A195" s="37"/>
      <c r="B195" s="38"/>
      <c r="C195" s="250" t="s">
        <v>326</v>
      </c>
      <c r="D195" s="250" t="s">
        <v>542</v>
      </c>
      <c r="E195" s="251" t="s">
        <v>664</v>
      </c>
      <c r="F195" s="252" t="s">
        <v>665</v>
      </c>
      <c r="G195" s="253" t="s">
        <v>583</v>
      </c>
      <c r="H195" s="254">
        <v>2</v>
      </c>
      <c r="I195" s="255"/>
      <c r="J195" s="256">
        <f>ROUND(I195*H195,2)</f>
        <v>0</v>
      </c>
      <c r="K195" s="252" t="s">
        <v>496</v>
      </c>
      <c r="L195" s="257"/>
      <c r="M195" s="258" t="s">
        <v>19</v>
      </c>
      <c r="N195" s="259" t="s">
        <v>44</v>
      </c>
      <c r="O195" s="67"/>
      <c r="P195" s="183">
        <f>O195*H195</f>
        <v>0</v>
      </c>
      <c r="Q195" s="183">
        <v>0.00036</v>
      </c>
      <c r="R195" s="183">
        <f>Q195*H195</f>
        <v>0.00072</v>
      </c>
      <c r="S195" s="183">
        <v>0</v>
      </c>
      <c r="T195" s="18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5" t="s">
        <v>226</v>
      </c>
      <c r="AT195" s="185" t="s">
        <v>542</v>
      </c>
      <c r="AU195" s="185" t="s">
        <v>88</v>
      </c>
      <c r="AY195" s="20" t="s">
        <v>143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0" t="s">
        <v>88</v>
      </c>
      <c r="BK195" s="186">
        <f>ROUND(I195*H195,2)</f>
        <v>0</v>
      </c>
      <c r="BL195" s="20" t="s">
        <v>188</v>
      </c>
      <c r="BM195" s="185" t="s">
        <v>666</v>
      </c>
    </row>
    <row r="196" spans="1:65" s="2" customFormat="1" ht="24.2" customHeight="1">
      <c r="A196" s="37"/>
      <c r="B196" s="38"/>
      <c r="C196" s="174" t="s">
        <v>243</v>
      </c>
      <c r="D196" s="174" t="s">
        <v>144</v>
      </c>
      <c r="E196" s="175" t="s">
        <v>667</v>
      </c>
      <c r="F196" s="176" t="s">
        <v>668</v>
      </c>
      <c r="G196" s="177" t="s">
        <v>257</v>
      </c>
      <c r="H196" s="178">
        <v>0.004</v>
      </c>
      <c r="I196" s="179"/>
      <c r="J196" s="180">
        <f>ROUND(I196*H196,2)</f>
        <v>0</v>
      </c>
      <c r="K196" s="176" t="s">
        <v>545</v>
      </c>
      <c r="L196" s="42"/>
      <c r="M196" s="181" t="s">
        <v>19</v>
      </c>
      <c r="N196" s="182" t="s">
        <v>44</v>
      </c>
      <c r="O196" s="67"/>
      <c r="P196" s="183">
        <f>O196*H196</f>
        <v>0</v>
      </c>
      <c r="Q196" s="183">
        <v>0.02241</v>
      </c>
      <c r="R196" s="183">
        <f>Q196*H196</f>
        <v>8.964E-05</v>
      </c>
      <c r="S196" s="183">
        <v>0</v>
      </c>
      <c r="T196" s="18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5" t="s">
        <v>188</v>
      </c>
      <c r="AT196" s="185" t="s">
        <v>144</v>
      </c>
      <c r="AU196" s="185" t="s">
        <v>88</v>
      </c>
      <c r="AY196" s="20" t="s">
        <v>143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0" t="s">
        <v>88</v>
      </c>
      <c r="BK196" s="186">
        <f>ROUND(I196*H196,2)</f>
        <v>0</v>
      </c>
      <c r="BL196" s="20" t="s">
        <v>188</v>
      </c>
      <c r="BM196" s="185" t="s">
        <v>669</v>
      </c>
    </row>
    <row r="197" spans="1:65" s="2" customFormat="1" ht="24.2" customHeight="1">
      <c r="A197" s="37"/>
      <c r="B197" s="38"/>
      <c r="C197" s="250" t="s">
        <v>391</v>
      </c>
      <c r="D197" s="250" t="s">
        <v>542</v>
      </c>
      <c r="E197" s="251" t="s">
        <v>670</v>
      </c>
      <c r="F197" s="252" t="s">
        <v>671</v>
      </c>
      <c r="G197" s="253" t="s">
        <v>583</v>
      </c>
      <c r="H197" s="254">
        <v>1</v>
      </c>
      <c r="I197" s="255"/>
      <c r="J197" s="256">
        <f>ROUND(I197*H197,2)</f>
        <v>0</v>
      </c>
      <c r="K197" s="252" t="s">
        <v>496</v>
      </c>
      <c r="L197" s="257"/>
      <c r="M197" s="258" t="s">
        <v>19</v>
      </c>
      <c r="N197" s="259" t="s">
        <v>44</v>
      </c>
      <c r="O197" s="67"/>
      <c r="P197" s="183">
        <f>O197*H197</f>
        <v>0</v>
      </c>
      <c r="Q197" s="183">
        <v>0.00082</v>
      </c>
      <c r="R197" s="183">
        <f>Q197*H197</f>
        <v>0.00082</v>
      </c>
      <c r="S197" s="183">
        <v>0</v>
      </c>
      <c r="T197" s="18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5" t="s">
        <v>226</v>
      </c>
      <c r="AT197" s="185" t="s">
        <v>542</v>
      </c>
      <c r="AU197" s="185" t="s">
        <v>88</v>
      </c>
      <c r="AY197" s="20" t="s">
        <v>143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20" t="s">
        <v>88</v>
      </c>
      <c r="BK197" s="186">
        <f>ROUND(I197*H197,2)</f>
        <v>0</v>
      </c>
      <c r="BL197" s="20" t="s">
        <v>188</v>
      </c>
      <c r="BM197" s="185" t="s">
        <v>672</v>
      </c>
    </row>
    <row r="198" spans="2:63" s="11" customFormat="1" ht="22.9" customHeight="1">
      <c r="B198" s="160"/>
      <c r="C198" s="161"/>
      <c r="D198" s="162" t="s">
        <v>71</v>
      </c>
      <c r="E198" s="225" t="s">
        <v>673</v>
      </c>
      <c r="F198" s="225" t="s">
        <v>674</v>
      </c>
      <c r="G198" s="161"/>
      <c r="H198" s="161"/>
      <c r="I198" s="164"/>
      <c r="J198" s="226">
        <f>BK198</f>
        <v>0</v>
      </c>
      <c r="K198" s="161"/>
      <c r="L198" s="166"/>
      <c r="M198" s="167"/>
      <c r="N198" s="168"/>
      <c r="O198" s="168"/>
      <c r="P198" s="169">
        <f>SUM(P199:P207)</f>
        <v>0</v>
      </c>
      <c r="Q198" s="168"/>
      <c r="R198" s="169">
        <f>SUM(R199:R207)</f>
        <v>0.010232733</v>
      </c>
      <c r="S198" s="168"/>
      <c r="T198" s="170">
        <f>SUM(T199:T207)</f>
        <v>1.02392</v>
      </c>
      <c r="AR198" s="171" t="s">
        <v>88</v>
      </c>
      <c r="AT198" s="172" t="s">
        <v>71</v>
      </c>
      <c r="AU198" s="172" t="s">
        <v>80</v>
      </c>
      <c r="AY198" s="171" t="s">
        <v>143</v>
      </c>
      <c r="BK198" s="173">
        <f>SUM(BK199:BK207)</f>
        <v>0</v>
      </c>
    </row>
    <row r="199" spans="1:65" s="2" customFormat="1" ht="24.2" customHeight="1">
      <c r="A199" s="37"/>
      <c r="B199" s="38"/>
      <c r="C199" s="174" t="s">
        <v>246</v>
      </c>
      <c r="D199" s="174" t="s">
        <v>144</v>
      </c>
      <c r="E199" s="175" t="s">
        <v>675</v>
      </c>
      <c r="F199" s="176" t="s">
        <v>676</v>
      </c>
      <c r="G199" s="177" t="s">
        <v>583</v>
      </c>
      <c r="H199" s="178">
        <v>1</v>
      </c>
      <c r="I199" s="179"/>
      <c r="J199" s="180">
        <f>ROUND(I199*H199,2)</f>
        <v>0</v>
      </c>
      <c r="K199" s="176" t="s">
        <v>496</v>
      </c>
      <c r="L199" s="42"/>
      <c r="M199" s="181" t="s">
        <v>19</v>
      </c>
      <c r="N199" s="182" t="s">
        <v>44</v>
      </c>
      <c r="O199" s="67"/>
      <c r="P199" s="183">
        <f>O199*H199</f>
        <v>0</v>
      </c>
      <c r="Q199" s="183">
        <v>0</v>
      </c>
      <c r="R199" s="183">
        <f>Q199*H199</f>
        <v>0</v>
      </c>
      <c r="S199" s="183">
        <v>0.51196</v>
      </c>
      <c r="T199" s="184">
        <f>S199*H199</f>
        <v>0.51196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5" t="s">
        <v>188</v>
      </c>
      <c r="AT199" s="185" t="s">
        <v>144</v>
      </c>
      <c r="AU199" s="185" t="s">
        <v>88</v>
      </c>
      <c r="AY199" s="20" t="s">
        <v>143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20" t="s">
        <v>88</v>
      </c>
      <c r="BK199" s="186">
        <f>ROUND(I199*H199,2)</f>
        <v>0</v>
      </c>
      <c r="BL199" s="20" t="s">
        <v>188</v>
      </c>
      <c r="BM199" s="185" t="s">
        <v>677</v>
      </c>
    </row>
    <row r="200" spans="1:47" s="2" customFormat="1" ht="11.25">
      <c r="A200" s="37"/>
      <c r="B200" s="38"/>
      <c r="C200" s="39"/>
      <c r="D200" s="227" t="s">
        <v>498</v>
      </c>
      <c r="E200" s="39"/>
      <c r="F200" s="228" t="s">
        <v>678</v>
      </c>
      <c r="G200" s="39"/>
      <c r="H200" s="39"/>
      <c r="I200" s="189"/>
      <c r="J200" s="39"/>
      <c r="K200" s="39"/>
      <c r="L200" s="42"/>
      <c r="M200" s="190"/>
      <c r="N200" s="191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498</v>
      </c>
      <c r="AU200" s="20" t="s">
        <v>88</v>
      </c>
    </row>
    <row r="201" spans="2:51" s="12" customFormat="1" ht="11.25">
      <c r="B201" s="192"/>
      <c r="C201" s="193"/>
      <c r="D201" s="187" t="s">
        <v>158</v>
      </c>
      <c r="E201" s="194" t="s">
        <v>19</v>
      </c>
      <c r="F201" s="195" t="s">
        <v>679</v>
      </c>
      <c r="G201" s="193"/>
      <c r="H201" s="196">
        <v>1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158</v>
      </c>
      <c r="AU201" s="202" t="s">
        <v>88</v>
      </c>
      <c r="AV201" s="12" t="s">
        <v>88</v>
      </c>
      <c r="AW201" s="12" t="s">
        <v>34</v>
      </c>
      <c r="AX201" s="12" t="s">
        <v>80</v>
      </c>
      <c r="AY201" s="202" t="s">
        <v>143</v>
      </c>
    </row>
    <row r="202" spans="1:65" s="2" customFormat="1" ht="24.2" customHeight="1">
      <c r="A202" s="37"/>
      <c r="B202" s="38"/>
      <c r="C202" s="174" t="s">
        <v>398</v>
      </c>
      <c r="D202" s="174" t="s">
        <v>144</v>
      </c>
      <c r="E202" s="175" t="s">
        <v>680</v>
      </c>
      <c r="F202" s="176" t="s">
        <v>681</v>
      </c>
      <c r="G202" s="177" t="s">
        <v>583</v>
      </c>
      <c r="H202" s="178">
        <v>1</v>
      </c>
      <c r="I202" s="179"/>
      <c r="J202" s="180">
        <f>ROUND(I202*H202,2)</f>
        <v>0</v>
      </c>
      <c r="K202" s="176" t="s">
        <v>496</v>
      </c>
      <c r="L202" s="42"/>
      <c r="M202" s="181" t="s">
        <v>19</v>
      </c>
      <c r="N202" s="182" t="s">
        <v>44</v>
      </c>
      <c r="O202" s="67"/>
      <c r="P202" s="183">
        <f>O202*H202</f>
        <v>0</v>
      </c>
      <c r="Q202" s="183">
        <v>0</v>
      </c>
      <c r="R202" s="183">
        <f>Q202*H202</f>
        <v>0</v>
      </c>
      <c r="S202" s="183">
        <v>0.51196</v>
      </c>
      <c r="T202" s="184">
        <f>S202*H202</f>
        <v>0.51196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5" t="s">
        <v>188</v>
      </c>
      <c r="AT202" s="185" t="s">
        <v>144</v>
      </c>
      <c r="AU202" s="185" t="s">
        <v>88</v>
      </c>
      <c r="AY202" s="20" t="s">
        <v>143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0" t="s">
        <v>88</v>
      </c>
      <c r="BK202" s="186">
        <f>ROUND(I202*H202,2)</f>
        <v>0</v>
      </c>
      <c r="BL202" s="20" t="s">
        <v>188</v>
      </c>
      <c r="BM202" s="185" t="s">
        <v>682</v>
      </c>
    </row>
    <row r="203" spans="1:47" s="2" customFormat="1" ht="11.25">
      <c r="A203" s="37"/>
      <c r="B203" s="38"/>
      <c r="C203" s="39"/>
      <c r="D203" s="227" t="s">
        <v>498</v>
      </c>
      <c r="E203" s="39"/>
      <c r="F203" s="228" t="s">
        <v>683</v>
      </c>
      <c r="G203" s="39"/>
      <c r="H203" s="39"/>
      <c r="I203" s="189"/>
      <c r="J203" s="39"/>
      <c r="K203" s="39"/>
      <c r="L203" s="42"/>
      <c r="M203" s="190"/>
      <c r="N203" s="191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498</v>
      </c>
      <c r="AU203" s="20" t="s">
        <v>88</v>
      </c>
    </row>
    <row r="204" spans="2:51" s="12" customFormat="1" ht="11.25">
      <c r="B204" s="192"/>
      <c r="C204" s="193"/>
      <c r="D204" s="187" t="s">
        <v>158</v>
      </c>
      <c r="E204" s="194" t="s">
        <v>19</v>
      </c>
      <c r="F204" s="195" t="s">
        <v>679</v>
      </c>
      <c r="G204" s="193"/>
      <c r="H204" s="196">
        <v>1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158</v>
      </c>
      <c r="AU204" s="202" t="s">
        <v>88</v>
      </c>
      <c r="AV204" s="12" t="s">
        <v>88</v>
      </c>
      <c r="AW204" s="12" t="s">
        <v>34</v>
      </c>
      <c r="AX204" s="12" t="s">
        <v>80</v>
      </c>
      <c r="AY204" s="202" t="s">
        <v>143</v>
      </c>
    </row>
    <row r="205" spans="1:65" s="2" customFormat="1" ht="24.2" customHeight="1">
      <c r="A205" s="37"/>
      <c r="B205" s="38"/>
      <c r="C205" s="174" t="s">
        <v>252</v>
      </c>
      <c r="D205" s="174" t="s">
        <v>144</v>
      </c>
      <c r="E205" s="175" t="s">
        <v>684</v>
      </c>
      <c r="F205" s="176" t="s">
        <v>685</v>
      </c>
      <c r="G205" s="177" t="s">
        <v>686</v>
      </c>
      <c r="H205" s="178">
        <v>1</v>
      </c>
      <c r="I205" s="179"/>
      <c r="J205" s="180">
        <f>ROUND(I205*H205,2)</f>
        <v>0</v>
      </c>
      <c r="K205" s="176" t="s">
        <v>496</v>
      </c>
      <c r="L205" s="42"/>
      <c r="M205" s="181" t="s">
        <v>19</v>
      </c>
      <c r="N205" s="182" t="s">
        <v>44</v>
      </c>
      <c r="O205" s="67"/>
      <c r="P205" s="183">
        <f>O205*H205</f>
        <v>0</v>
      </c>
      <c r="Q205" s="183">
        <v>0.010232733</v>
      </c>
      <c r="R205" s="183">
        <f>Q205*H205</f>
        <v>0.010232733</v>
      </c>
      <c r="S205" s="183">
        <v>0</v>
      </c>
      <c r="T205" s="18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5" t="s">
        <v>188</v>
      </c>
      <c r="AT205" s="185" t="s">
        <v>144</v>
      </c>
      <c r="AU205" s="185" t="s">
        <v>88</v>
      </c>
      <c r="AY205" s="20" t="s">
        <v>143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20" t="s">
        <v>88</v>
      </c>
      <c r="BK205" s="186">
        <f>ROUND(I205*H205,2)</f>
        <v>0</v>
      </c>
      <c r="BL205" s="20" t="s">
        <v>188</v>
      </c>
      <c r="BM205" s="185" t="s">
        <v>687</v>
      </c>
    </row>
    <row r="206" spans="1:47" s="2" customFormat="1" ht="11.25">
      <c r="A206" s="37"/>
      <c r="B206" s="38"/>
      <c r="C206" s="39"/>
      <c r="D206" s="227" t="s">
        <v>498</v>
      </c>
      <c r="E206" s="39"/>
      <c r="F206" s="228" t="s">
        <v>688</v>
      </c>
      <c r="G206" s="39"/>
      <c r="H206" s="39"/>
      <c r="I206" s="189"/>
      <c r="J206" s="39"/>
      <c r="K206" s="39"/>
      <c r="L206" s="42"/>
      <c r="M206" s="190"/>
      <c r="N206" s="191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498</v>
      </c>
      <c r="AU206" s="20" t="s">
        <v>88</v>
      </c>
    </row>
    <row r="207" spans="2:51" s="12" customFormat="1" ht="11.25">
      <c r="B207" s="192"/>
      <c r="C207" s="193"/>
      <c r="D207" s="187" t="s">
        <v>158</v>
      </c>
      <c r="E207" s="194" t="s">
        <v>19</v>
      </c>
      <c r="F207" s="195" t="s">
        <v>679</v>
      </c>
      <c r="G207" s="193"/>
      <c r="H207" s="196">
        <v>1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158</v>
      </c>
      <c r="AU207" s="202" t="s">
        <v>88</v>
      </c>
      <c r="AV207" s="12" t="s">
        <v>88</v>
      </c>
      <c r="AW207" s="12" t="s">
        <v>34</v>
      </c>
      <c r="AX207" s="12" t="s">
        <v>80</v>
      </c>
      <c r="AY207" s="202" t="s">
        <v>143</v>
      </c>
    </row>
    <row r="208" spans="2:63" s="11" customFormat="1" ht="22.9" customHeight="1">
      <c r="B208" s="160"/>
      <c r="C208" s="161"/>
      <c r="D208" s="162" t="s">
        <v>71</v>
      </c>
      <c r="E208" s="225" t="s">
        <v>689</v>
      </c>
      <c r="F208" s="225" t="s">
        <v>690</v>
      </c>
      <c r="G208" s="161"/>
      <c r="H208" s="161"/>
      <c r="I208" s="164"/>
      <c r="J208" s="226">
        <f>BK208</f>
        <v>0</v>
      </c>
      <c r="K208" s="161"/>
      <c r="L208" s="166"/>
      <c r="M208" s="167"/>
      <c r="N208" s="168"/>
      <c r="O208" s="168"/>
      <c r="P208" s="169">
        <f>SUM(P209:P222)</f>
        <v>0</v>
      </c>
      <c r="Q208" s="168"/>
      <c r="R208" s="169">
        <f>SUM(R209:R222)</f>
        <v>0.007599300000000001</v>
      </c>
      <c r="S208" s="168"/>
      <c r="T208" s="170">
        <f>SUM(T209:T222)</f>
        <v>0.00424</v>
      </c>
      <c r="AR208" s="171" t="s">
        <v>88</v>
      </c>
      <c r="AT208" s="172" t="s">
        <v>71</v>
      </c>
      <c r="AU208" s="172" t="s">
        <v>80</v>
      </c>
      <c r="AY208" s="171" t="s">
        <v>143</v>
      </c>
      <c r="BK208" s="173">
        <f>SUM(BK209:BK222)</f>
        <v>0</v>
      </c>
    </row>
    <row r="209" spans="1:65" s="2" customFormat="1" ht="24.2" customHeight="1">
      <c r="A209" s="37"/>
      <c r="B209" s="38"/>
      <c r="C209" s="174" t="s">
        <v>402</v>
      </c>
      <c r="D209" s="174" t="s">
        <v>144</v>
      </c>
      <c r="E209" s="175" t="s">
        <v>691</v>
      </c>
      <c r="F209" s="176" t="s">
        <v>692</v>
      </c>
      <c r="G209" s="177" t="s">
        <v>257</v>
      </c>
      <c r="H209" s="178">
        <v>4</v>
      </c>
      <c r="I209" s="179"/>
      <c r="J209" s="180">
        <f>ROUND(I209*H209,2)</f>
        <v>0</v>
      </c>
      <c r="K209" s="176" t="s">
        <v>496</v>
      </c>
      <c r="L209" s="42"/>
      <c r="M209" s="181" t="s">
        <v>19</v>
      </c>
      <c r="N209" s="182" t="s">
        <v>44</v>
      </c>
      <c r="O209" s="67"/>
      <c r="P209" s="183">
        <f>O209*H209</f>
        <v>0</v>
      </c>
      <c r="Q209" s="183">
        <v>0.001615185</v>
      </c>
      <c r="R209" s="183">
        <f>Q209*H209</f>
        <v>0.00646074</v>
      </c>
      <c r="S209" s="183">
        <v>0</v>
      </c>
      <c r="T209" s="18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5" t="s">
        <v>188</v>
      </c>
      <c r="AT209" s="185" t="s">
        <v>144</v>
      </c>
      <c r="AU209" s="185" t="s">
        <v>88</v>
      </c>
      <c r="AY209" s="20" t="s">
        <v>143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20" t="s">
        <v>88</v>
      </c>
      <c r="BK209" s="186">
        <f>ROUND(I209*H209,2)</f>
        <v>0</v>
      </c>
      <c r="BL209" s="20" t="s">
        <v>188</v>
      </c>
      <c r="BM209" s="185" t="s">
        <v>693</v>
      </c>
    </row>
    <row r="210" spans="1:47" s="2" customFormat="1" ht="11.25">
      <c r="A210" s="37"/>
      <c r="B210" s="38"/>
      <c r="C210" s="39"/>
      <c r="D210" s="227" t="s">
        <v>498</v>
      </c>
      <c r="E210" s="39"/>
      <c r="F210" s="228" t="s">
        <v>694</v>
      </c>
      <c r="G210" s="39"/>
      <c r="H210" s="39"/>
      <c r="I210" s="189"/>
      <c r="J210" s="39"/>
      <c r="K210" s="39"/>
      <c r="L210" s="42"/>
      <c r="M210" s="190"/>
      <c r="N210" s="191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20" t="s">
        <v>498</v>
      </c>
      <c r="AU210" s="20" t="s">
        <v>88</v>
      </c>
    </row>
    <row r="211" spans="1:65" s="2" customFormat="1" ht="33" customHeight="1">
      <c r="A211" s="37"/>
      <c r="B211" s="38"/>
      <c r="C211" s="174" t="s">
        <v>258</v>
      </c>
      <c r="D211" s="174" t="s">
        <v>144</v>
      </c>
      <c r="E211" s="175" t="s">
        <v>695</v>
      </c>
      <c r="F211" s="176" t="s">
        <v>696</v>
      </c>
      <c r="G211" s="177" t="s">
        <v>257</v>
      </c>
      <c r="H211" s="178">
        <v>4</v>
      </c>
      <c r="I211" s="179"/>
      <c r="J211" s="180">
        <f>ROUND(I211*H211,2)</f>
        <v>0</v>
      </c>
      <c r="K211" s="176" t="s">
        <v>496</v>
      </c>
      <c r="L211" s="42"/>
      <c r="M211" s="181" t="s">
        <v>19</v>
      </c>
      <c r="N211" s="182" t="s">
        <v>44</v>
      </c>
      <c r="O211" s="67"/>
      <c r="P211" s="183">
        <f>O211*H211</f>
        <v>0</v>
      </c>
      <c r="Q211" s="183">
        <v>6.49E-05</v>
      </c>
      <c r="R211" s="183">
        <f>Q211*H211</f>
        <v>0.0002596</v>
      </c>
      <c r="S211" s="183">
        <v>0</v>
      </c>
      <c r="T211" s="18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5" t="s">
        <v>188</v>
      </c>
      <c r="AT211" s="185" t="s">
        <v>144</v>
      </c>
      <c r="AU211" s="185" t="s">
        <v>88</v>
      </c>
      <c r="AY211" s="20" t="s">
        <v>143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0" t="s">
        <v>88</v>
      </c>
      <c r="BK211" s="186">
        <f>ROUND(I211*H211,2)</f>
        <v>0</v>
      </c>
      <c r="BL211" s="20" t="s">
        <v>188</v>
      </c>
      <c r="BM211" s="185" t="s">
        <v>697</v>
      </c>
    </row>
    <row r="212" spans="1:47" s="2" customFormat="1" ht="11.25">
      <c r="A212" s="37"/>
      <c r="B212" s="38"/>
      <c r="C212" s="39"/>
      <c r="D212" s="227" t="s">
        <v>498</v>
      </c>
      <c r="E212" s="39"/>
      <c r="F212" s="228" t="s">
        <v>698</v>
      </c>
      <c r="G212" s="39"/>
      <c r="H212" s="39"/>
      <c r="I212" s="189"/>
      <c r="J212" s="39"/>
      <c r="K212" s="39"/>
      <c r="L212" s="42"/>
      <c r="M212" s="190"/>
      <c r="N212" s="191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498</v>
      </c>
      <c r="AU212" s="20" t="s">
        <v>88</v>
      </c>
    </row>
    <row r="213" spans="1:65" s="2" customFormat="1" ht="33" customHeight="1">
      <c r="A213" s="37"/>
      <c r="B213" s="38"/>
      <c r="C213" s="174" t="s">
        <v>406</v>
      </c>
      <c r="D213" s="174" t="s">
        <v>144</v>
      </c>
      <c r="E213" s="175" t="s">
        <v>699</v>
      </c>
      <c r="F213" s="176" t="s">
        <v>700</v>
      </c>
      <c r="G213" s="177" t="s">
        <v>583</v>
      </c>
      <c r="H213" s="178">
        <v>4</v>
      </c>
      <c r="I213" s="179"/>
      <c r="J213" s="180">
        <f>ROUND(I213*H213,2)</f>
        <v>0</v>
      </c>
      <c r="K213" s="176" t="s">
        <v>496</v>
      </c>
      <c r="L213" s="42"/>
      <c r="M213" s="181" t="s">
        <v>19</v>
      </c>
      <c r="N213" s="182" t="s">
        <v>44</v>
      </c>
      <c r="O213" s="67"/>
      <c r="P213" s="183">
        <f>O213*H213</f>
        <v>0</v>
      </c>
      <c r="Q213" s="183">
        <v>6.49E-05</v>
      </c>
      <c r="R213" s="183">
        <f>Q213*H213</f>
        <v>0.0002596</v>
      </c>
      <c r="S213" s="183">
        <v>0</v>
      </c>
      <c r="T213" s="18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5" t="s">
        <v>188</v>
      </c>
      <c r="AT213" s="185" t="s">
        <v>144</v>
      </c>
      <c r="AU213" s="185" t="s">
        <v>88</v>
      </c>
      <c r="AY213" s="20" t="s">
        <v>143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20" t="s">
        <v>88</v>
      </c>
      <c r="BK213" s="186">
        <f>ROUND(I213*H213,2)</f>
        <v>0</v>
      </c>
      <c r="BL213" s="20" t="s">
        <v>188</v>
      </c>
      <c r="BM213" s="185" t="s">
        <v>701</v>
      </c>
    </row>
    <row r="214" spans="1:47" s="2" customFormat="1" ht="11.25">
      <c r="A214" s="37"/>
      <c r="B214" s="38"/>
      <c r="C214" s="39"/>
      <c r="D214" s="227" t="s">
        <v>498</v>
      </c>
      <c r="E214" s="39"/>
      <c r="F214" s="228" t="s">
        <v>702</v>
      </c>
      <c r="G214" s="39"/>
      <c r="H214" s="39"/>
      <c r="I214" s="189"/>
      <c r="J214" s="39"/>
      <c r="K214" s="39"/>
      <c r="L214" s="42"/>
      <c r="M214" s="190"/>
      <c r="N214" s="191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498</v>
      </c>
      <c r="AU214" s="20" t="s">
        <v>88</v>
      </c>
    </row>
    <row r="215" spans="1:65" s="2" customFormat="1" ht="21.75" customHeight="1">
      <c r="A215" s="37"/>
      <c r="B215" s="38"/>
      <c r="C215" s="174" t="s">
        <v>264</v>
      </c>
      <c r="D215" s="174" t="s">
        <v>144</v>
      </c>
      <c r="E215" s="175" t="s">
        <v>703</v>
      </c>
      <c r="F215" s="176" t="s">
        <v>704</v>
      </c>
      <c r="G215" s="177" t="s">
        <v>257</v>
      </c>
      <c r="H215" s="178">
        <v>4</v>
      </c>
      <c r="I215" s="179"/>
      <c r="J215" s="180">
        <f>ROUND(I215*H215,2)</f>
        <v>0</v>
      </c>
      <c r="K215" s="176" t="s">
        <v>496</v>
      </c>
      <c r="L215" s="42"/>
      <c r="M215" s="181" t="s">
        <v>19</v>
      </c>
      <c r="N215" s="182" t="s">
        <v>44</v>
      </c>
      <c r="O215" s="67"/>
      <c r="P215" s="183">
        <f>O215*H215</f>
        <v>0</v>
      </c>
      <c r="Q215" s="183">
        <v>2.6E-05</v>
      </c>
      <c r="R215" s="183">
        <f>Q215*H215</f>
        <v>0.000104</v>
      </c>
      <c r="S215" s="183">
        <v>0.00106</v>
      </c>
      <c r="T215" s="184">
        <f>S215*H215</f>
        <v>0.00424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5" t="s">
        <v>188</v>
      </c>
      <c r="AT215" s="185" t="s">
        <v>144</v>
      </c>
      <c r="AU215" s="185" t="s">
        <v>88</v>
      </c>
      <c r="AY215" s="20" t="s">
        <v>143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20" t="s">
        <v>88</v>
      </c>
      <c r="BK215" s="186">
        <f>ROUND(I215*H215,2)</f>
        <v>0</v>
      </c>
      <c r="BL215" s="20" t="s">
        <v>188</v>
      </c>
      <c r="BM215" s="185" t="s">
        <v>705</v>
      </c>
    </row>
    <row r="216" spans="1:47" s="2" customFormat="1" ht="11.25">
      <c r="A216" s="37"/>
      <c r="B216" s="38"/>
      <c r="C216" s="39"/>
      <c r="D216" s="227" t="s">
        <v>498</v>
      </c>
      <c r="E216" s="39"/>
      <c r="F216" s="228" t="s">
        <v>706</v>
      </c>
      <c r="G216" s="39"/>
      <c r="H216" s="39"/>
      <c r="I216" s="189"/>
      <c r="J216" s="39"/>
      <c r="K216" s="39"/>
      <c r="L216" s="42"/>
      <c r="M216" s="190"/>
      <c r="N216" s="191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20" t="s">
        <v>498</v>
      </c>
      <c r="AU216" s="20" t="s">
        <v>88</v>
      </c>
    </row>
    <row r="217" spans="1:65" s="2" customFormat="1" ht="24.2" customHeight="1">
      <c r="A217" s="37"/>
      <c r="B217" s="38"/>
      <c r="C217" s="174" t="s">
        <v>410</v>
      </c>
      <c r="D217" s="174" t="s">
        <v>144</v>
      </c>
      <c r="E217" s="175" t="s">
        <v>707</v>
      </c>
      <c r="F217" s="176" t="s">
        <v>708</v>
      </c>
      <c r="G217" s="177" t="s">
        <v>257</v>
      </c>
      <c r="H217" s="178">
        <v>4</v>
      </c>
      <c r="I217" s="179"/>
      <c r="J217" s="180">
        <f>ROUND(I217*H217,2)</f>
        <v>0</v>
      </c>
      <c r="K217" s="176" t="s">
        <v>496</v>
      </c>
      <c r="L217" s="42"/>
      <c r="M217" s="181" t="s">
        <v>19</v>
      </c>
      <c r="N217" s="182" t="s">
        <v>44</v>
      </c>
      <c r="O217" s="67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5" t="s">
        <v>188</v>
      </c>
      <c r="AT217" s="185" t="s">
        <v>144</v>
      </c>
      <c r="AU217" s="185" t="s">
        <v>88</v>
      </c>
      <c r="AY217" s="20" t="s">
        <v>143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20" t="s">
        <v>88</v>
      </c>
      <c r="BK217" s="186">
        <f>ROUND(I217*H217,2)</f>
        <v>0</v>
      </c>
      <c r="BL217" s="20" t="s">
        <v>188</v>
      </c>
      <c r="BM217" s="185" t="s">
        <v>709</v>
      </c>
    </row>
    <row r="218" spans="1:47" s="2" customFormat="1" ht="11.25">
      <c r="A218" s="37"/>
      <c r="B218" s="38"/>
      <c r="C218" s="39"/>
      <c r="D218" s="227" t="s">
        <v>498</v>
      </c>
      <c r="E218" s="39"/>
      <c r="F218" s="228" t="s">
        <v>710</v>
      </c>
      <c r="G218" s="39"/>
      <c r="H218" s="39"/>
      <c r="I218" s="189"/>
      <c r="J218" s="39"/>
      <c r="K218" s="39"/>
      <c r="L218" s="42"/>
      <c r="M218" s="190"/>
      <c r="N218" s="191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498</v>
      </c>
      <c r="AU218" s="20" t="s">
        <v>88</v>
      </c>
    </row>
    <row r="219" spans="1:65" s="2" customFormat="1" ht="24.2" customHeight="1">
      <c r="A219" s="37"/>
      <c r="B219" s="38"/>
      <c r="C219" s="174" t="s">
        <v>270</v>
      </c>
      <c r="D219" s="174" t="s">
        <v>144</v>
      </c>
      <c r="E219" s="175" t="s">
        <v>711</v>
      </c>
      <c r="F219" s="176" t="s">
        <v>712</v>
      </c>
      <c r="G219" s="177" t="s">
        <v>583</v>
      </c>
      <c r="H219" s="178">
        <v>8</v>
      </c>
      <c r="I219" s="179"/>
      <c r="J219" s="180">
        <f>ROUND(I219*H219,2)</f>
        <v>0</v>
      </c>
      <c r="K219" s="176" t="s">
        <v>496</v>
      </c>
      <c r="L219" s="42"/>
      <c r="M219" s="181" t="s">
        <v>19</v>
      </c>
      <c r="N219" s="182" t="s">
        <v>44</v>
      </c>
      <c r="O219" s="67"/>
      <c r="P219" s="183">
        <f>O219*H219</f>
        <v>0</v>
      </c>
      <c r="Q219" s="183">
        <v>1.71E-05</v>
      </c>
      <c r="R219" s="183">
        <f>Q219*H219</f>
        <v>0.0001368</v>
      </c>
      <c r="S219" s="183">
        <v>0</v>
      </c>
      <c r="T219" s="18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5" t="s">
        <v>188</v>
      </c>
      <c r="AT219" s="185" t="s">
        <v>144</v>
      </c>
      <c r="AU219" s="185" t="s">
        <v>88</v>
      </c>
      <c r="AY219" s="20" t="s">
        <v>143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20" t="s">
        <v>88</v>
      </c>
      <c r="BK219" s="186">
        <f>ROUND(I219*H219,2)</f>
        <v>0</v>
      </c>
      <c r="BL219" s="20" t="s">
        <v>188</v>
      </c>
      <c r="BM219" s="185" t="s">
        <v>713</v>
      </c>
    </row>
    <row r="220" spans="1:47" s="2" customFormat="1" ht="11.25">
      <c r="A220" s="37"/>
      <c r="B220" s="38"/>
      <c r="C220" s="39"/>
      <c r="D220" s="227" t="s">
        <v>498</v>
      </c>
      <c r="E220" s="39"/>
      <c r="F220" s="228" t="s">
        <v>714</v>
      </c>
      <c r="G220" s="39"/>
      <c r="H220" s="39"/>
      <c r="I220" s="189"/>
      <c r="J220" s="39"/>
      <c r="K220" s="39"/>
      <c r="L220" s="42"/>
      <c r="M220" s="190"/>
      <c r="N220" s="191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20" t="s">
        <v>498</v>
      </c>
      <c r="AU220" s="20" t="s">
        <v>88</v>
      </c>
    </row>
    <row r="221" spans="1:65" s="2" customFormat="1" ht="55.5" customHeight="1">
      <c r="A221" s="37"/>
      <c r="B221" s="38"/>
      <c r="C221" s="174" t="s">
        <v>411</v>
      </c>
      <c r="D221" s="174" t="s">
        <v>144</v>
      </c>
      <c r="E221" s="175" t="s">
        <v>715</v>
      </c>
      <c r="F221" s="176" t="s">
        <v>716</v>
      </c>
      <c r="G221" s="177" t="s">
        <v>257</v>
      </c>
      <c r="H221" s="178">
        <v>4</v>
      </c>
      <c r="I221" s="179"/>
      <c r="J221" s="180">
        <f>ROUND(I221*H221,2)</f>
        <v>0</v>
      </c>
      <c r="K221" s="176" t="s">
        <v>496</v>
      </c>
      <c r="L221" s="42"/>
      <c r="M221" s="181" t="s">
        <v>19</v>
      </c>
      <c r="N221" s="182" t="s">
        <v>44</v>
      </c>
      <c r="O221" s="67"/>
      <c r="P221" s="183">
        <f>O221*H221</f>
        <v>0</v>
      </c>
      <c r="Q221" s="183">
        <v>9.464E-05</v>
      </c>
      <c r="R221" s="183">
        <f>Q221*H221</f>
        <v>0.00037856</v>
      </c>
      <c r="S221" s="183">
        <v>0</v>
      </c>
      <c r="T221" s="18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5" t="s">
        <v>188</v>
      </c>
      <c r="AT221" s="185" t="s">
        <v>144</v>
      </c>
      <c r="AU221" s="185" t="s">
        <v>88</v>
      </c>
      <c r="AY221" s="20" t="s">
        <v>143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20" t="s">
        <v>88</v>
      </c>
      <c r="BK221" s="186">
        <f>ROUND(I221*H221,2)</f>
        <v>0</v>
      </c>
      <c r="BL221" s="20" t="s">
        <v>188</v>
      </c>
      <c r="BM221" s="185" t="s">
        <v>717</v>
      </c>
    </row>
    <row r="222" spans="1:47" s="2" customFormat="1" ht="11.25">
      <c r="A222" s="37"/>
      <c r="B222" s="38"/>
      <c r="C222" s="39"/>
      <c r="D222" s="227" t="s">
        <v>498</v>
      </c>
      <c r="E222" s="39"/>
      <c r="F222" s="228" t="s">
        <v>718</v>
      </c>
      <c r="G222" s="39"/>
      <c r="H222" s="39"/>
      <c r="I222" s="189"/>
      <c r="J222" s="39"/>
      <c r="K222" s="39"/>
      <c r="L222" s="42"/>
      <c r="M222" s="190"/>
      <c r="N222" s="191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498</v>
      </c>
      <c r="AU222" s="20" t="s">
        <v>88</v>
      </c>
    </row>
    <row r="223" spans="2:63" s="11" customFormat="1" ht="25.9" customHeight="1">
      <c r="B223" s="160"/>
      <c r="C223" s="161"/>
      <c r="D223" s="162" t="s">
        <v>71</v>
      </c>
      <c r="E223" s="163" t="s">
        <v>542</v>
      </c>
      <c r="F223" s="163" t="s">
        <v>719</v>
      </c>
      <c r="G223" s="161"/>
      <c r="H223" s="161"/>
      <c r="I223" s="164"/>
      <c r="J223" s="165">
        <f>BK223</f>
        <v>0</v>
      </c>
      <c r="K223" s="161"/>
      <c r="L223" s="166"/>
      <c r="M223" s="167"/>
      <c r="N223" s="168"/>
      <c r="O223" s="168"/>
      <c r="P223" s="169">
        <f>P224</f>
        <v>0</v>
      </c>
      <c r="Q223" s="168"/>
      <c r="R223" s="169">
        <f>R224</f>
        <v>0</v>
      </c>
      <c r="S223" s="168"/>
      <c r="T223" s="170">
        <f>T224</f>
        <v>0</v>
      </c>
      <c r="AR223" s="171" t="s">
        <v>153</v>
      </c>
      <c r="AT223" s="172" t="s">
        <v>71</v>
      </c>
      <c r="AU223" s="172" t="s">
        <v>72</v>
      </c>
      <c r="AY223" s="171" t="s">
        <v>143</v>
      </c>
      <c r="BK223" s="173">
        <f>BK224</f>
        <v>0</v>
      </c>
    </row>
    <row r="224" spans="2:63" s="11" customFormat="1" ht="22.9" customHeight="1">
      <c r="B224" s="160"/>
      <c r="C224" s="161"/>
      <c r="D224" s="162" t="s">
        <v>71</v>
      </c>
      <c r="E224" s="225" t="s">
        <v>720</v>
      </c>
      <c r="F224" s="225" t="s">
        <v>721</v>
      </c>
      <c r="G224" s="161"/>
      <c r="H224" s="161"/>
      <c r="I224" s="164"/>
      <c r="J224" s="226">
        <f>BK224</f>
        <v>0</v>
      </c>
      <c r="K224" s="161"/>
      <c r="L224" s="166"/>
      <c r="M224" s="167"/>
      <c r="N224" s="168"/>
      <c r="O224" s="168"/>
      <c r="P224" s="169">
        <f>SUM(P225:P228)</f>
        <v>0</v>
      </c>
      <c r="Q224" s="168"/>
      <c r="R224" s="169">
        <f>SUM(R225:R228)</f>
        <v>0</v>
      </c>
      <c r="S224" s="168"/>
      <c r="T224" s="170">
        <f>SUM(T225:T228)</f>
        <v>0</v>
      </c>
      <c r="AR224" s="171" t="s">
        <v>153</v>
      </c>
      <c r="AT224" s="172" t="s">
        <v>71</v>
      </c>
      <c r="AU224" s="172" t="s">
        <v>80</v>
      </c>
      <c r="AY224" s="171" t="s">
        <v>143</v>
      </c>
      <c r="BK224" s="173">
        <f>SUM(BK225:BK228)</f>
        <v>0</v>
      </c>
    </row>
    <row r="225" spans="1:65" s="2" customFormat="1" ht="24.2" customHeight="1">
      <c r="A225" s="37"/>
      <c r="B225" s="38"/>
      <c r="C225" s="174" t="s">
        <v>275</v>
      </c>
      <c r="D225" s="174" t="s">
        <v>144</v>
      </c>
      <c r="E225" s="175" t="s">
        <v>722</v>
      </c>
      <c r="F225" s="176" t="s">
        <v>723</v>
      </c>
      <c r="G225" s="177" t="s">
        <v>583</v>
      </c>
      <c r="H225" s="178">
        <v>1</v>
      </c>
      <c r="I225" s="179"/>
      <c r="J225" s="180">
        <f>ROUND(I225*H225,2)</f>
        <v>0</v>
      </c>
      <c r="K225" s="176" t="s">
        <v>496</v>
      </c>
      <c r="L225" s="42"/>
      <c r="M225" s="181" t="s">
        <v>19</v>
      </c>
      <c r="N225" s="182" t="s">
        <v>44</v>
      </c>
      <c r="O225" s="6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5" t="s">
        <v>306</v>
      </c>
      <c r="AT225" s="185" t="s">
        <v>144</v>
      </c>
      <c r="AU225" s="185" t="s">
        <v>88</v>
      </c>
      <c r="AY225" s="20" t="s">
        <v>143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20" t="s">
        <v>88</v>
      </c>
      <c r="BK225" s="186">
        <f>ROUND(I225*H225,2)</f>
        <v>0</v>
      </c>
      <c r="BL225" s="20" t="s">
        <v>306</v>
      </c>
      <c r="BM225" s="185" t="s">
        <v>724</v>
      </c>
    </row>
    <row r="226" spans="1:47" s="2" customFormat="1" ht="11.25">
      <c r="A226" s="37"/>
      <c r="B226" s="38"/>
      <c r="C226" s="39"/>
      <c r="D226" s="227" t="s">
        <v>498</v>
      </c>
      <c r="E226" s="39"/>
      <c r="F226" s="228" t="s">
        <v>725</v>
      </c>
      <c r="G226" s="39"/>
      <c r="H226" s="39"/>
      <c r="I226" s="189"/>
      <c r="J226" s="39"/>
      <c r="K226" s="39"/>
      <c r="L226" s="42"/>
      <c r="M226" s="190"/>
      <c r="N226" s="191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498</v>
      </c>
      <c r="AU226" s="20" t="s">
        <v>88</v>
      </c>
    </row>
    <row r="227" spans="1:65" s="2" customFormat="1" ht="24.2" customHeight="1">
      <c r="A227" s="37"/>
      <c r="B227" s="38"/>
      <c r="C227" s="174" t="s">
        <v>414</v>
      </c>
      <c r="D227" s="174" t="s">
        <v>144</v>
      </c>
      <c r="E227" s="175" t="s">
        <v>726</v>
      </c>
      <c r="F227" s="176" t="s">
        <v>727</v>
      </c>
      <c r="G227" s="177" t="s">
        <v>583</v>
      </c>
      <c r="H227" s="178">
        <v>1</v>
      </c>
      <c r="I227" s="179"/>
      <c r="J227" s="180">
        <f>ROUND(I227*H227,2)</f>
        <v>0</v>
      </c>
      <c r="K227" s="176" t="s">
        <v>496</v>
      </c>
      <c r="L227" s="42"/>
      <c r="M227" s="181" t="s">
        <v>19</v>
      </c>
      <c r="N227" s="182" t="s">
        <v>44</v>
      </c>
      <c r="O227" s="6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5" t="s">
        <v>306</v>
      </c>
      <c r="AT227" s="185" t="s">
        <v>144</v>
      </c>
      <c r="AU227" s="185" t="s">
        <v>88</v>
      </c>
      <c r="AY227" s="20" t="s">
        <v>143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20" t="s">
        <v>88</v>
      </c>
      <c r="BK227" s="186">
        <f>ROUND(I227*H227,2)</f>
        <v>0</v>
      </c>
      <c r="BL227" s="20" t="s">
        <v>306</v>
      </c>
      <c r="BM227" s="185" t="s">
        <v>728</v>
      </c>
    </row>
    <row r="228" spans="1:47" s="2" customFormat="1" ht="11.25">
      <c r="A228" s="37"/>
      <c r="B228" s="38"/>
      <c r="C228" s="39"/>
      <c r="D228" s="227" t="s">
        <v>498</v>
      </c>
      <c r="E228" s="39"/>
      <c r="F228" s="228" t="s">
        <v>729</v>
      </c>
      <c r="G228" s="39"/>
      <c r="H228" s="39"/>
      <c r="I228" s="189"/>
      <c r="J228" s="39"/>
      <c r="K228" s="39"/>
      <c r="L228" s="42"/>
      <c r="M228" s="190"/>
      <c r="N228" s="191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498</v>
      </c>
      <c r="AU228" s="20" t="s">
        <v>88</v>
      </c>
    </row>
    <row r="229" spans="2:63" s="11" customFormat="1" ht="25.9" customHeight="1">
      <c r="B229" s="160"/>
      <c r="C229" s="161"/>
      <c r="D229" s="162" t="s">
        <v>71</v>
      </c>
      <c r="E229" s="163" t="s">
        <v>730</v>
      </c>
      <c r="F229" s="163" t="s">
        <v>731</v>
      </c>
      <c r="G229" s="161"/>
      <c r="H229" s="161"/>
      <c r="I229" s="164"/>
      <c r="J229" s="165">
        <f>BK229</f>
        <v>0</v>
      </c>
      <c r="K229" s="161"/>
      <c r="L229" s="166"/>
      <c r="M229" s="167"/>
      <c r="N229" s="168"/>
      <c r="O229" s="168"/>
      <c r="P229" s="169">
        <f>SUM(P230:P235)</f>
        <v>0</v>
      </c>
      <c r="Q229" s="168"/>
      <c r="R229" s="169">
        <f>SUM(R230:R235)</f>
        <v>0</v>
      </c>
      <c r="S229" s="168"/>
      <c r="T229" s="170">
        <f>SUM(T230:T235)</f>
        <v>0</v>
      </c>
      <c r="AR229" s="171" t="s">
        <v>149</v>
      </c>
      <c r="AT229" s="172" t="s">
        <v>71</v>
      </c>
      <c r="AU229" s="172" t="s">
        <v>72</v>
      </c>
      <c r="AY229" s="171" t="s">
        <v>143</v>
      </c>
      <c r="BK229" s="173">
        <f>SUM(BK230:BK235)</f>
        <v>0</v>
      </c>
    </row>
    <row r="230" spans="1:65" s="2" customFormat="1" ht="24.2" customHeight="1">
      <c r="A230" s="37"/>
      <c r="B230" s="38"/>
      <c r="C230" s="174" t="s">
        <v>280</v>
      </c>
      <c r="D230" s="174" t="s">
        <v>144</v>
      </c>
      <c r="E230" s="175" t="s">
        <v>732</v>
      </c>
      <c r="F230" s="176" t="s">
        <v>733</v>
      </c>
      <c r="G230" s="177" t="s">
        <v>187</v>
      </c>
      <c r="H230" s="178">
        <v>4</v>
      </c>
      <c r="I230" s="179"/>
      <c r="J230" s="180">
        <f>ROUND(I230*H230,2)</f>
        <v>0</v>
      </c>
      <c r="K230" s="176" t="s">
        <v>496</v>
      </c>
      <c r="L230" s="42"/>
      <c r="M230" s="181" t="s">
        <v>19</v>
      </c>
      <c r="N230" s="182" t="s">
        <v>44</v>
      </c>
      <c r="O230" s="67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5" t="s">
        <v>734</v>
      </c>
      <c r="AT230" s="185" t="s">
        <v>144</v>
      </c>
      <c r="AU230" s="185" t="s">
        <v>80</v>
      </c>
      <c r="AY230" s="20" t="s">
        <v>143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20" t="s">
        <v>88</v>
      </c>
      <c r="BK230" s="186">
        <f>ROUND(I230*H230,2)</f>
        <v>0</v>
      </c>
      <c r="BL230" s="20" t="s">
        <v>734</v>
      </c>
      <c r="BM230" s="185" t="s">
        <v>735</v>
      </c>
    </row>
    <row r="231" spans="1:47" s="2" customFormat="1" ht="11.25">
      <c r="A231" s="37"/>
      <c r="B231" s="38"/>
      <c r="C231" s="39"/>
      <c r="D231" s="227" t="s">
        <v>498</v>
      </c>
      <c r="E231" s="39"/>
      <c r="F231" s="228" t="s">
        <v>736</v>
      </c>
      <c r="G231" s="39"/>
      <c r="H231" s="39"/>
      <c r="I231" s="189"/>
      <c r="J231" s="39"/>
      <c r="K231" s="39"/>
      <c r="L231" s="42"/>
      <c r="M231" s="190"/>
      <c r="N231" s="191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498</v>
      </c>
      <c r="AU231" s="20" t="s">
        <v>80</v>
      </c>
    </row>
    <row r="232" spans="2:51" s="12" customFormat="1" ht="11.25">
      <c r="B232" s="192"/>
      <c r="C232" s="193"/>
      <c r="D232" s="187" t="s">
        <v>158</v>
      </c>
      <c r="E232" s="194" t="s">
        <v>19</v>
      </c>
      <c r="F232" s="195" t="s">
        <v>737</v>
      </c>
      <c r="G232" s="193"/>
      <c r="H232" s="196">
        <v>4</v>
      </c>
      <c r="I232" s="197"/>
      <c r="J232" s="193"/>
      <c r="K232" s="193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158</v>
      </c>
      <c r="AU232" s="202" t="s">
        <v>80</v>
      </c>
      <c r="AV232" s="12" t="s">
        <v>88</v>
      </c>
      <c r="AW232" s="12" t="s">
        <v>34</v>
      </c>
      <c r="AX232" s="12" t="s">
        <v>80</v>
      </c>
      <c r="AY232" s="202" t="s">
        <v>143</v>
      </c>
    </row>
    <row r="233" spans="1:65" s="2" customFormat="1" ht="24.2" customHeight="1">
      <c r="A233" s="37"/>
      <c r="B233" s="38"/>
      <c r="C233" s="174" t="s">
        <v>417</v>
      </c>
      <c r="D233" s="174" t="s">
        <v>144</v>
      </c>
      <c r="E233" s="175" t="s">
        <v>738</v>
      </c>
      <c r="F233" s="176" t="s">
        <v>739</v>
      </c>
      <c r="G233" s="177" t="s">
        <v>187</v>
      </c>
      <c r="H233" s="178">
        <v>16</v>
      </c>
      <c r="I233" s="179"/>
      <c r="J233" s="180">
        <f>ROUND(I233*H233,2)</f>
        <v>0</v>
      </c>
      <c r="K233" s="176" t="s">
        <v>496</v>
      </c>
      <c r="L233" s="42"/>
      <c r="M233" s="181" t="s">
        <v>19</v>
      </c>
      <c r="N233" s="182" t="s">
        <v>44</v>
      </c>
      <c r="O233" s="67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5" t="s">
        <v>734</v>
      </c>
      <c r="AT233" s="185" t="s">
        <v>144</v>
      </c>
      <c r="AU233" s="185" t="s">
        <v>80</v>
      </c>
      <c r="AY233" s="20" t="s">
        <v>143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0" t="s">
        <v>88</v>
      </c>
      <c r="BK233" s="186">
        <f>ROUND(I233*H233,2)</f>
        <v>0</v>
      </c>
      <c r="BL233" s="20" t="s">
        <v>734</v>
      </c>
      <c r="BM233" s="185" t="s">
        <v>740</v>
      </c>
    </row>
    <row r="234" spans="1:47" s="2" customFormat="1" ht="11.25">
      <c r="A234" s="37"/>
      <c r="B234" s="38"/>
      <c r="C234" s="39"/>
      <c r="D234" s="227" t="s">
        <v>498</v>
      </c>
      <c r="E234" s="39"/>
      <c r="F234" s="228" t="s">
        <v>741</v>
      </c>
      <c r="G234" s="39"/>
      <c r="H234" s="39"/>
      <c r="I234" s="189"/>
      <c r="J234" s="39"/>
      <c r="K234" s="39"/>
      <c r="L234" s="42"/>
      <c r="M234" s="190"/>
      <c r="N234" s="191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498</v>
      </c>
      <c r="AU234" s="20" t="s">
        <v>80</v>
      </c>
    </row>
    <row r="235" spans="2:51" s="12" customFormat="1" ht="11.25">
      <c r="B235" s="192"/>
      <c r="C235" s="193"/>
      <c r="D235" s="187" t="s">
        <v>158</v>
      </c>
      <c r="E235" s="194" t="s">
        <v>19</v>
      </c>
      <c r="F235" s="195" t="s">
        <v>742</v>
      </c>
      <c r="G235" s="193"/>
      <c r="H235" s="196">
        <v>16</v>
      </c>
      <c r="I235" s="197"/>
      <c r="J235" s="193"/>
      <c r="K235" s="193"/>
      <c r="L235" s="198"/>
      <c r="M235" s="260"/>
      <c r="N235" s="261"/>
      <c r="O235" s="261"/>
      <c r="P235" s="261"/>
      <c r="Q235" s="261"/>
      <c r="R235" s="261"/>
      <c r="S235" s="261"/>
      <c r="T235" s="262"/>
      <c r="AT235" s="202" t="s">
        <v>158</v>
      </c>
      <c r="AU235" s="202" t="s">
        <v>80</v>
      </c>
      <c r="AV235" s="12" t="s">
        <v>88</v>
      </c>
      <c r="AW235" s="12" t="s">
        <v>34</v>
      </c>
      <c r="AX235" s="12" t="s">
        <v>80</v>
      </c>
      <c r="AY235" s="202" t="s">
        <v>143</v>
      </c>
    </row>
    <row r="236" spans="1:31" s="2" customFormat="1" ht="6.95" customHeight="1">
      <c r="A236" s="37"/>
      <c r="B236" s="50"/>
      <c r="C236" s="51"/>
      <c r="D236" s="51"/>
      <c r="E236" s="51"/>
      <c r="F236" s="51"/>
      <c r="G236" s="51"/>
      <c r="H236" s="51"/>
      <c r="I236" s="51"/>
      <c r="J236" s="51"/>
      <c r="K236" s="51"/>
      <c r="L236" s="42"/>
      <c r="M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</sheetData>
  <sheetProtection algorithmName="SHA-512" hashValue="ofFZ84oovTGRaXTaBwHzrLZWKR0G6RrIA9URSR7Cfn3UKEN8kALt7GMVL5+GzgwVn/nHzYaRu2D+rkPycFI5KA==" saltValue="cFc8VlzHZO92NeZ8aNuHitJanUUDUQnPF2YV5zNMguUTQW+LWjNRyJ0Lh2p99OkvHxHE0q7nQ7QVEki0DrpoMA==" spinCount="100000" sheet="1" objects="1" scenarios="1" formatColumns="0" formatRows="0" autoFilter="0"/>
  <autoFilter ref="C98:K235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3" r:id="rId1" display="https://podminky.urs.cz/item/CS_URS_2024_01/132212221"/>
    <hyperlink ref="F106" r:id="rId2" display="https://podminky.urs.cz/item/CS_URS_2024_01/151811132"/>
    <hyperlink ref="F109" r:id="rId3" display="https://podminky.urs.cz/item/CS_URS_2024_01/151811232"/>
    <hyperlink ref="F111" r:id="rId4" display="https://podminky.urs.cz/item/CS_URS_2024_01/162751117"/>
    <hyperlink ref="F113" r:id="rId5" display="https://podminky.urs.cz/item/CS_URS_2024_01/167151111"/>
    <hyperlink ref="F115" r:id="rId6" display="https://podminky.urs.cz/item/CS_URS_2024_01/167151121"/>
    <hyperlink ref="F117" r:id="rId7" display="https://podminky.urs.cz/item/CS_URS_2024_01/171201201"/>
    <hyperlink ref="F119" r:id="rId8" display="https://podminky.urs.cz/item/CS_URS_2024_01/171201231"/>
    <hyperlink ref="F123" r:id="rId9" display="https://podminky.urs.cz/item/CS_URS_2024_01/174151101"/>
    <hyperlink ref="F136" r:id="rId10" display="https://podminky.urs.cz/item/CS_URS_2024_01/175111101"/>
    <hyperlink ref="F144" r:id="rId11" display="https://podminky.urs.cz/item/CS_URS_2024_01/451573111"/>
    <hyperlink ref="F148" r:id="rId12" display="https://podminky.urs.cz/item/CS_URS_2024_01/871241211"/>
    <hyperlink ref="F152" r:id="rId13" display="https://podminky.urs.cz/item/CS_URS_2024_01/871275811"/>
    <hyperlink ref="F154" r:id="rId14" display="https://podminky.urs.cz/item/CS_URS_2024_01/871395819"/>
    <hyperlink ref="F156" r:id="rId15" display="https://podminky.urs.cz/item/CS_URS_2024_01/877241101"/>
    <hyperlink ref="F159" r:id="rId16" display="https://podminky.urs.cz/item/CS_URS_2024_01/899721111"/>
    <hyperlink ref="F161" r:id="rId17" display="https://podminky.urs.cz/item/CS_URS_2024_01/899722114"/>
    <hyperlink ref="F164" r:id="rId18" display="https://podminky.urs.cz/item/CS_URS_2024_01/953941211"/>
    <hyperlink ref="F169" r:id="rId19" display="https://podminky.urs.cz/item/CS_URS_2024_01/976082131"/>
    <hyperlink ref="F172" r:id="rId20" display="https://podminky.urs.cz/item/CS_URS_2024_01/997002511"/>
    <hyperlink ref="F174" r:id="rId21" display="https://podminky.urs.cz/item/CS_URS_2024_01/997002519"/>
    <hyperlink ref="F178" r:id="rId22" display="https://podminky.urs.cz/item/CS_URS_2024_01/997002611"/>
    <hyperlink ref="F180" r:id="rId23" display="https://podminky.urs.cz/item/CS_URS_2024_01/997013871"/>
    <hyperlink ref="F183" r:id="rId24" display="https://podminky.urs.cz/item/CS_URS_2024_01/998276101"/>
    <hyperlink ref="F187" r:id="rId25" display="https://podminky.urs.cz/item/CS_URS_2024_01/722170807"/>
    <hyperlink ref="F189" r:id="rId26" display="https://podminky.urs.cz/item/CS_URS_2024_01/722174025"/>
    <hyperlink ref="F192" r:id="rId27" display="https://podminky.urs.cz/item/CS_URS_2024_01/722174026"/>
    <hyperlink ref="F200" r:id="rId28" display="https://podminky.urs.cz/item/CS_URS_2024_01/732212815"/>
    <hyperlink ref="F203" r:id="rId29" display="https://podminky.urs.cz/item/CS_URS_2024_01/732214813"/>
    <hyperlink ref="F206" r:id="rId30" display="https://podminky.urs.cz/item/CS_URS_2024_01/732219315"/>
    <hyperlink ref="F210" r:id="rId31" display="https://podminky.urs.cz/item/CS_URS_2024_01/733223305"/>
    <hyperlink ref="F212" r:id="rId32" display="https://podminky.urs.cz/item/CS_URS_2024_01/733224206"/>
    <hyperlink ref="F214" r:id="rId33" display="https://podminky.urs.cz/item/CS_URS_2024_01/733224226"/>
    <hyperlink ref="F216" r:id="rId34" display="https://podminky.urs.cz/item/CS_URS_2024_01/733290801"/>
    <hyperlink ref="F218" r:id="rId35" display="https://podminky.urs.cz/item/CS_URS_2024_01/733291101"/>
    <hyperlink ref="F220" r:id="rId36" display="https://podminky.urs.cz/item/CS_URS_2024_01/733291906"/>
    <hyperlink ref="F222" r:id="rId37" display="https://podminky.urs.cz/item/CS_URS_2024_01/733811232"/>
    <hyperlink ref="F226" r:id="rId38" display="https://podminky.urs.cz/item/CS_URS_2024_01/580202002"/>
    <hyperlink ref="F228" r:id="rId39" display="https://podminky.urs.cz/item/CS_URS_2024_01/580203002"/>
    <hyperlink ref="F231" r:id="rId40" display="https://podminky.urs.cz/item/CS_URS_2024_01/HZS2221"/>
    <hyperlink ref="F234" r:id="rId41" display="https://podminky.urs.cz/item/CS_URS_2024_01/HZS22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4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98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1:31" s="2" customFormat="1" ht="12" customHeight="1">
      <c r="A8" s="37"/>
      <c r="B8" s="42"/>
      <c r="C8" s="37"/>
      <c r="D8" s="115" t="s">
        <v>109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9" t="s">
        <v>743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26. 3. 2024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1" t="str">
        <f>'Rekapitulace stavby'!E14</f>
        <v>Vyplň údaj</v>
      </c>
      <c r="F18" s="402"/>
      <c r="G18" s="402"/>
      <c r="H18" s="402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26</v>
      </c>
      <c r="J23" s="106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33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3" t="s">
        <v>37</v>
      </c>
      <c r="F27" s="403"/>
      <c r="G27" s="403"/>
      <c r="H27" s="40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ROUND(J91,2)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ROUND((SUM(BE91:BE446)),2)</f>
        <v>0</v>
      </c>
      <c r="G33" s="37"/>
      <c r="H33" s="37"/>
      <c r="I33" s="127">
        <v>0.21</v>
      </c>
      <c r="J33" s="126">
        <f>ROUND(((SUM(BE91:BE446))*I33),2)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ROUND((SUM(BF91:BF446)),2)</f>
        <v>0</v>
      </c>
      <c r="G34" s="37"/>
      <c r="H34" s="37"/>
      <c r="I34" s="127">
        <v>0.12</v>
      </c>
      <c r="J34" s="126">
        <f>ROUND(((SUM(BF91:BF446))*I34),2)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ROUND((SUM(BG91:BG446)),2)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ROUND((SUM(BH91:BH446)),2)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ROUND((SUM(BI91:BI446)),2)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4" t="str">
        <f>E7</f>
        <v>Sanace zdiva budovy Hospic Frýdek-Místek, p.o.</v>
      </c>
      <c r="F48" s="405"/>
      <c r="G48" s="405"/>
      <c r="H48" s="405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3" t="str">
        <f>E9</f>
        <v>SO 03 - Odvodnění terénu a zpevněné plochy</v>
      </c>
      <c r="F50" s="406"/>
      <c r="G50" s="406"/>
      <c r="H50" s="40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I. J. Pešiny 3640, 738 01, Frýdek-Místek</v>
      </c>
      <c r="G52" s="39"/>
      <c r="H52" s="39"/>
      <c r="I52" s="32" t="s">
        <v>23</v>
      </c>
      <c r="J52" s="62" t="str">
        <f>IF(J12="","",J12)</f>
        <v>26. 3. 2024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Statutární město Frýdek-Místek</v>
      </c>
      <c r="G54" s="39"/>
      <c r="H54" s="39"/>
      <c r="I54" s="32" t="s">
        <v>31</v>
      </c>
      <c r="J54" s="35" t="str">
        <f>E21</f>
        <v>BENEPRO, a.s., Tovární 33, Český Těšín, 737 01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BENEPRO, a.s., Tovární 33, Český Těšín, 737 01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112</v>
      </c>
      <c r="D57" s="140"/>
      <c r="E57" s="140"/>
      <c r="F57" s="140"/>
      <c r="G57" s="140"/>
      <c r="H57" s="140"/>
      <c r="I57" s="140"/>
      <c r="J57" s="141" t="s">
        <v>113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J91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3"/>
      <c r="C60" s="144"/>
      <c r="D60" s="145" t="s">
        <v>478</v>
      </c>
      <c r="E60" s="146"/>
      <c r="F60" s="146"/>
      <c r="G60" s="146"/>
      <c r="H60" s="146"/>
      <c r="I60" s="146"/>
      <c r="J60" s="147">
        <f>J92</f>
        <v>0</v>
      </c>
      <c r="K60" s="144"/>
      <c r="L60" s="148"/>
    </row>
    <row r="61" spans="2:12" s="14" customFormat="1" ht="19.9" customHeight="1">
      <c r="B61" s="220"/>
      <c r="C61" s="100"/>
      <c r="D61" s="221" t="s">
        <v>479</v>
      </c>
      <c r="E61" s="222"/>
      <c r="F61" s="222"/>
      <c r="G61" s="222"/>
      <c r="H61" s="222"/>
      <c r="I61" s="222"/>
      <c r="J61" s="223">
        <f>J93</f>
        <v>0</v>
      </c>
      <c r="K61" s="100"/>
      <c r="L61" s="224"/>
    </row>
    <row r="62" spans="2:12" s="14" customFormat="1" ht="19.9" customHeight="1">
      <c r="B62" s="220"/>
      <c r="C62" s="100"/>
      <c r="D62" s="221" t="s">
        <v>480</v>
      </c>
      <c r="E62" s="222"/>
      <c r="F62" s="222"/>
      <c r="G62" s="222"/>
      <c r="H62" s="222"/>
      <c r="I62" s="222"/>
      <c r="J62" s="223">
        <f>J250</f>
        <v>0</v>
      </c>
      <c r="K62" s="100"/>
      <c r="L62" s="224"/>
    </row>
    <row r="63" spans="2:12" s="14" customFormat="1" ht="19.9" customHeight="1">
      <c r="B63" s="220"/>
      <c r="C63" s="100"/>
      <c r="D63" s="221" t="s">
        <v>744</v>
      </c>
      <c r="E63" s="222"/>
      <c r="F63" s="222"/>
      <c r="G63" s="222"/>
      <c r="H63" s="222"/>
      <c r="I63" s="222"/>
      <c r="J63" s="223">
        <f>J272</f>
        <v>0</v>
      </c>
      <c r="K63" s="100"/>
      <c r="L63" s="224"/>
    </row>
    <row r="64" spans="2:12" s="14" customFormat="1" ht="19.9" customHeight="1">
      <c r="B64" s="220"/>
      <c r="C64" s="100"/>
      <c r="D64" s="221" t="s">
        <v>745</v>
      </c>
      <c r="E64" s="222"/>
      <c r="F64" s="222"/>
      <c r="G64" s="222"/>
      <c r="H64" s="222"/>
      <c r="I64" s="222"/>
      <c r="J64" s="223">
        <f>J307</f>
        <v>0</v>
      </c>
      <c r="K64" s="100"/>
      <c r="L64" s="224"/>
    </row>
    <row r="65" spans="2:12" s="14" customFormat="1" ht="19.9" customHeight="1">
      <c r="B65" s="220"/>
      <c r="C65" s="100"/>
      <c r="D65" s="221" t="s">
        <v>481</v>
      </c>
      <c r="E65" s="222"/>
      <c r="F65" s="222"/>
      <c r="G65" s="222"/>
      <c r="H65" s="222"/>
      <c r="I65" s="222"/>
      <c r="J65" s="223">
        <f>J311</f>
        <v>0</v>
      </c>
      <c r="K65" s="100"/>
      <c r="L65" s="224"/>
    </row>
    <row r="66" spans="2:12" s="14" customFormat="1" ht="19.9" customHeight="1">
      <c r="B66" s="220"/>
      <c r="C66" s="100"/>
      <c r="D66" s="221" t="s">
        <v>482</v>
      </c>
      <c r="E66" s="222"/>
      <c r="F66" s="222"/>
      <c r="G66" s="222"/>
      <c r="H66" s="222"/>
      <c r="I66" s="222"/>
      <c r="J66" s="223">
        <f>J370</f>
        <v>0</v>
      </c>
      <c r="K66" s="100"/>
      <c r="L66" s="224"/>
    </row>
    <row r="67" spans="2:12" s="14" customFormat="1" ht="19.9" customHeight="1">
      <c r="B67" s="220"/>
      <c r="C67" s="100"/>
      <c r="D67" s="221" t="s">
        <v>483</v>
      </c>
      <c r="E67" s="222"/>
      <c r="F67" s="222"/>
      <c r="G67" s="222"/>
      <c r="H67" s="222"/>
      <c r="I67" s="222"/>
      <c r="J67" s="223">
        <f>J416</f>
        <v>0</v>
      </c>
      <c r="K67" s="100"/>
      <c r="L67" s="224"/>
    </row>
    <row r="68" spans="2:12" s="14" customFormat="1" ht="19.9" customHeight="1">
      <c r="B68" s="220"/>
      <c r="C68" s="100"/>
      <c r="D68" s="221" t="s">
        <v>484</v>
      </c>
      <c r="E68" s="222"/>
      <c r="F68" s="222"/>
      <c r="G68" s="222"/>
      <c r="H68" s="222"/>
      <c r="I68" s="222"/>
      <c r="J68" s="223">
        <f>J433</f>
        <v>0</v>
      </c>
      <c r="K68" s="100"/>
      <c r="L68" s="224"/>
    </row>
    <row r="69" spans="2:12" s="9" customFormat="1" ht="24.95" customHeight="1">
      <c r="B69" s="143"/>
      <c r="C69" s="144"/>
      <c r="D69" s="145" t="s">
        <v>485</v>
      </c>
      <c r="E69" s="146"/>
      <c r="F69" s="146"/>
      <c r="G69" s="146"/>
      <c r="H69" s="146"/>
      <c r="I69" s="146"/>
      <c r="J69" s="147">
        <f>J436</f>
        <v>0</v>
      </c>
      <c r="K69" s="144"/>
      <c r="L69" s="148"/>
    </row>
    <row r="70" spans="2:12" s="14" customFormat="1" ht="19.9" customHeight="1">
      <c r="B70" s="220"/>
      <c r="C70" s="100"/>
      <c r="D70" s="221" t="s">
        <v>746</v>
      </c>
      <c r="E70" s="222"/>
      <c r="F70" s="222"/>
      <c r="G70" s="222"/>
      <c r="H70" s="222"/>
      <c r="I70" s="222"/>
      <c r="J70" s="223">
        <f>J437</f>
        <v>0</v>
      </c>
      <c r="K70" s="100"/>
      <c r="L70" s="224"/>
    </row>
    <row r="71" spans="2:12" s="14" customFormat="1" ht="19.9" customHeight="1">
      <c r="B71" s="220"/>
      <c r="C71" s="100"/>
      <c r="D71" s="221" t="s">
        <v>747</v>
      </c>
      <c r="E71" s="222"/>
      <c r="F71" s="222"/>
      <c r="G71" s="222"/>
      <c r="H71" s="222"/>
      <c r="I71" s="222"/>
      <c r="J71" s="223">
        <f>J442</f>
        <v>0</v>
      </c>
      <c r="K71" s="100"/>
      <c r="L71" s="224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6" t="s">
        <v>128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2" t="s">
        <v>16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404" t="str">
        <f>E7</f>
        <v>Sanace zdiva budovy Hospic Frýdek-Místek, p.o.</v>
      </c>
      <c r="F81" s="405"/>
      <c r="G81" s="405"/>
      <c r="H81" s="405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109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53" t="str">
        <f>E9</f>
        <v>SO 03 - Odvodnění terénu a zpevněné plochy</v>
      </c>
      <c r="F83" s="406"/>
      <c r="G83" s="406"/>
      <c r="H83" s="406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21</v>
      </c>
      <c r="D85" s="39"/>
      <c r="E85" s="39"/>
      <c r="F85" s="30" t="str">
        <f>F12</f>
        <v>I. J. Pešiny 3640, 738 01, Frýdek-Místek</v>
      </c>
      <c r="G85" s="39"/>
      <c r="H85" s="39"/>
      <c r="I85" s="32" t="s">
        <v>23</v>
      </c>
      <c r="J85" s="62" t="str">
        <f>IF(J12="","",J12)</f>
        <v>26. 3. 2024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40.15" customHeight="1">
      <c r="A87" s="37"/>
      <c r="B87" s="38"/>
      <c r="C87" s="32" t="s">
        <v>25</v>
      </c>
      <c r="D87" s="39"/>
      <c r="E87" s="39"/>
      <c r="F87" s="30" t="str">
        <f>E15</f>
        <v>Statutární město Frýdek-Místek</v>
      </c>
      <c r="G87" s="39"/>
      <c r="H87" s="39"/>
      <c r="I87" s="32" t="s">
        <v>31</v>
      </c>
      <c r="J87" s="35" t="str">
        <f>E21</f>
        <v>BENEPRO, a.s., Tovární 33, Český Těšín, 737 01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40.15" customHeight="1">
      <c r="A88" s="37"/>
      <c r="B88" s="38"/>
      <c r="C88" s="32" t="s">
        <v>29</v>
      </c>
      <c r="D88" s="39"/>
      <c r="E88" s="39"/>
      <c r="F88" s="30" t="str">
        <f>IF(E18="","",E18)</f>
        <v>Vyplň údaj</v>
      </c>
      <c r="G88" s="39"/>
      <c r="H88" s="39"/>
      <c r="I88" s="32" t="s">
        <v>35</v>
      </c>
      <c r="J88" s="35" t="str">
        <f>E24</f>
        <v>BENEPRO, a.s., Tovární 33, Český Těšín, 737 01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0" customFormat="1" ht="29.25" customHeight="1">
      <c r="A90" s="149"/>
      <c r="B90" s="150"/>
      <c r="C90" s="151" t="s">
        <v>129</v>
      </c>
      <c r="D90" s="152" t="s">
        <v>57</v>
      </c>
      <c r="E90" s="152" t="s">
        <v>53</v>
      </c>
      <c r="F90" s="152" t="s">
        <v>54</v>
      </c>
      <c r="G90" s="152" t="s">
        <v>130</v>
      </c>
      <c r="H90" s="152" t="s">
        <v>131</v>
      </c>
      <c r="I90" s="152" t="s">
        <v>132</v>
      </c>
      <c r="J90" s="152" t="s">
        <v>113</v>
      </c>
      <c r="K90" s="153" t="s">
        <v>133</v>
      </c>
      <c r="L90" s="154"/>
      <c r="M90" s="71" t="s">
        <v>19</v>
      </c>
      <c r="N90" s="72" t="s">
        <v>42</v>
      </c>
      <c r="O90" s="72" t="s">
        <v>134</v>
      </c>
      <c r="P90" s="72" t="s">
        <v>135</v>
      </c>
      <c r="Q90" s="72" t="s">
        <v>136</v>
      </c>
      <c r="R90" s="72" t="s">
        <v>137</v>
      </c>
      <c r="S90" s="72" t="s">
        <v>138</v>
      </c>
      <c r="T90" s="73" t="s">
        <v>139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63" s="2" customFormat="1" ht="22.9" customHeight="1">
      <c r="A91" s="37"/>
      <c r="B91" s="38"/>
      <c r="C91" s="78" t="s">
        <v>140</v>
      </c>
      <c r="D91" s="39"/>
      <c r="E91" s="39"/>
      <c r="F91" s="39"/>
      <c r="G91" s="39"/>
      <c r="H91" s="39"/>
      <c r="I91" s="39"/>
      <c r="J91" s="155">
        <f>BK91</f>
        <v>0</v>
      </c>
      <c r="K91" s="39"/>
      <c r="L91" s="42"/>
      <c r="M91" s="74"/>
      <c r="N91" s="156"/>
      <c r="O91" s="75"/>
      <c r="P91" s="157">
        <f>P92+P436</f>
        <v>0</v>
      </c>
      <c r="Q91" s="75"/>
      <c r="R91" s="157">
        <f>R92+R436</f>
        <v>263.05260101</v>
      </c>
      <c r="S91" s="75"/>
      <c r="T91" s="158">
        <f>T92+T436</f>
        <v>671.8915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71</v>
      </c>
      <c r="AU91" s="20" t="s">
        <v>114</v>
      </c>
      <c r="BK91" s="159">
        <f>BK92+BK436</f>
        <v>0</v>
      </c>
    </row>
    <row r="92" spans="2:63" s="11" customFormat="1" ht="25.9" customHeight="1">
      <c r="B92" s="160"/>
      <c r="C92" s="161"/>
      <c r="D92" s="162" t="s">
        <v>71</v>
      </c>
      <c r="E92" s="163" t="s">
        <v>492</v>
      </c>
      <c r="F92" s="163" t="s">
        <v>493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P93+P250+P272+P307+P311+P370+P416+P433</f>
        <v>0</v>
      </c>
      <c r="Q92" s="168"/>
      <c r="R92" s="169">
        <f>R93+R250+R272+R307+R311+R370+R416+R433</f>
        <v>263.02009601</v>
      </c>
      <c r="S92" s="168"/>
      <c r="T92" s="170">
        <f>T93+T250+T272+T307+T311+T370+T416+T433</f>
        <v>671.875</v>
      </c>
      <c r="AR92" s="171" t="s">
        <v>80</v>
      </c>
      <c r="AT92" s="172" t="s">
        <v>71</v>
      </c>
      <c r="AU92" s="172" t="s">
        <v>72</v>
      </c>
      <c r="AY92" s="171" t="s">
        <v>143</v>
      </c>
      <c r="BK92" s="173">
        <f>BK93+BK250+BK272+BK307+BK311+BK370+BK416+BK433</f>
        <v>0</v>
      </c>
    </row>
    <row r="93" spans="2:63" s="11" customFormat="1" ht="22.9" customHeight="1">
      <c r="B93" s="160"/>
      <c r="C93" s="161"/>
      <c r="D93" s="162" t="s">
        <v>71</v>
      </c>
      <c r="E93" s="225" t="s">
        <v>80</v>
      </c>
      <c r="F93" s="225" t="s">
        <v>337</v>
      </c>
      <c r="G93" s="161"/>
      <c r="H93" s="161"/>
      <c r="I93" s="164"/>
      <c r="J93" s="226">
        <f>BK93</f>
        <v>0</v>
      </c>
      <c r="K93" s="161"/>
      <c r="L93" s="166"/>
      <c r="M93" s="167"/>
      <c r="N93" s="168"/>
      <c r="O93" s="168"/>
      <c r="P93" s="169">
        <f>SUM(P94:P249)</f>
        <v>0</v>
      </c>
      <c r="Q93" s="168"/>
      <c r="R93" s="169">
        <f>SUM(R94:R249)</f>
        <v>0.17845258</v>
      </c>
      <c r="S93" s="168"/>
      <c r="T93" s="170">
        <f>SUM(T94:T249)</f>
        <v>665.675</v>
      </c>
      <c r="AR93" s="171" t="s">
        <v>80</v>
      </c>
      <c r="AT93" s="172" t="s">
        <v>71</v>
      </c>
      <c r="AU93" s="172" t="s">
        <v>80</v>
      </c>
      <c r="AY93" s="171" t="s">
        <v>143</v>
      </c>
      <c r="BK93" s="173">
        <f>SUM(BK94:BK249)</f>
        <v>0</v>
      </c>
    </row>
    <row r="94" spans="1:65" s="2" customFormat="1" ht="24.2" customHeight="1">
      <c r="A94" s="37"/>
      <c r="B94" s="38"/>
      <c r="C94" s="174" t="s">
        <v>80</v>
      </c>
      <c r="D94" s="174" t="s">
        <v>144</v>
      </c>
      <c r="E94" s="175" t="s">
        <v>748</v>
      </c>
      <c r="F94" s="176" t="s">
        <v>749</v>
      </c>
      <c r="G94" s="177" t="s">
        <v>147</v>
      </c>
      <c r="H94" s="178">
        <v>300</v>
      </c>
      <c r="I94" s="179"/>
      <c r="J94" s="180">
        <f>ROUND(I94*H94,2)</f>
        <v>0</v>
      </c>
      <c r="K94" s="176" t="s">
        <v>496</v>
      </c>
      <c r="L94" s="42"/>
      <c r="M94" s="181" t="s">
        <v>19</v>
      </c>
      <c r="N94" s="182" t="s">
        <v>44</v>
      </c>
      <c r="O94" s="67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5" t="s">
        <v>149</v>
      </c>
      <c r="AT94" s="185" t="s">
        <v>144</v>
      </c>
      <c r="AU94" s="185" t="s">
        <v>88</v>
      </c>
      <c r="AY94" s="20" t="s">
        <v>143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88</v>
      </c>
      <c r="BK94" s="186">
        <f>ROUND(I94*H94,2)</f>
        <v>0</v>
      </c>
      <c r="BL94" s="20" t="s">
        <v>149</v>
      </c>
      <c r="BM94" s="185" t="s">
        <v>750</v>
      </c>
    </row>
    <row r="95" spans="1:47" s="2" customFormat="1" ht="11.25">
      <c r="A95" s="37"/>
      <c r="B95" s="38"/>
      <c r="C95" s="39"/>
      <c r="D95" s="227" t="s">
        <v>498</v>
      </c>
      <c r="E95" s="39"/>
      <c r="F95" s="228" t="s">
        <v>751</v>
      </c>
      <c r="G95" s="39"/>
      <c r="H95" s="39"/>
      <c r="I95" s="189"/>
      <c r="J95" s="39"/>
      <c r="K95" s="39"/>
      <c r="L95" s="42"/>
      <c r="M95" s="190"/>
      <c r="N95" s="191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498</v>
      </c>
      <c r="AU95" s="20" t="s">
        <v>88</v>
      </c>
    </row>
    <row r="96" spans="1:47" s="2" customFormat="1" ht="19.5">
      <c r="A96" s="37"/>
      <c r="B96" s="38"/>
      <c r="C96" s="39"/>
      <c r="D96" s="187" t="s">
        <v>150</v>
      </c>
      <c r="E96" s="39"/>
      <c r="F96" s="188" t="s">
        <v>752</v>
      </c>
      <c r="G96" s="39"/>
      <c r="H96" s="39"/>
      <c r="I96" s="189"/>
      <c r="J96" s="39"/>
      <c r="K96" s="39"/>
      <c r="L96" s="42"/>
      <c r="M96" s="190"/>
      <c r="N96" s="191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150</v>
      </c>
      <c r="AU96" s="20" t="s">
        <v>88</v>
      </c>
    </row>
    <row r="97" spans="2:51" s="12" customFormat="1" ht="11.25">
      <c r="B97" s="192"/>
      <c r="C97" s="193"/>
      <c r="D97" s="187" t="s">
        <v>158</v>
      </c>
      <c r="E97" s="194" t="s">
        <v>19</v>
      </c>
      <c r="F97" s="195" t="s">
        <v>753</v>
      </c>
      <c r="G97" s="193"/>
      <c r="H97" s="196">
        <v>300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88</v>
      </c>
      <c r="AV97" s="12" t="s">
        <v>88</v>
      </c>
      <c r="AW97" s="12" t="s">
        <v>34</v>
      </c>
      <c r="AX97" s="12" t="s">
        <v>80</v>
      </c>
      <c r="AY97" s="202" t="s">
        <v>143</v>
      </c>
    </row>
    <row r="98" spans="1:65" s="2" customFormat="1" ht="49.15" customHeight="1">
      <c r="A98" s="37"/>
      <c r="B98" s="38"/>
      <c r="C98" s="174" t="s">
        <v>88</v>
      </c>
      <c r="D98" s="174" t="s">
        <v>144</v>
      </c>
      <c r="E98" s="175" t="s">
        <v>754</v>
      </c>
      <c r="F98" s="176" t="s">
        <v>755</v>
      </c>
      <c r="G98" s="177" t="s">
        <v>147</v>
      </c>
      <c r="H98" s="178">
        <v>105</v>
      </c>
      <c r="I98" s="179"/>
      <c r="J98" s="180">
        <f>ROUND(I98*H98,2)</f>
        <v>0</v>
      </c>
      <c r="K98" s="176" t="s">
        <v>496</v>
      </c>
      <c r="L98" s="42"/>
      <c r="M98" s="181" t="s">
        <v>19</v>
      </c>
      <c r="N98" s="182" t="s">
        <v>44</v>
      </c>
      <c r="O98" s="67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5" t="s">
        <v>149</v>
      </c>
      <c r="AT98" s="185" t="s">
        <v>144</v>
      </c>
      <c r="AU98" s="185" t="s">
        <v>88</v>
      </c>
      <c r="AY98" s="20" t="s">
        <v>143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88</v>
      </c>
      <c r="BK98" s="186">
        <f>ROUND(I98*H98,2)</f>
        <v>0</v>
      </c>
      <c r="BL98" s="20" t="s">
        <v>149</v>
      </c>
      <c r="BM98" s="185" t="s">
        <v>756</v>
      </c>
    </row>
    <row r="99" spans="1:47" s="2" customFormat="1" ht="11.25">
      <c r="A99" s="37"/>
      <c r="B99" s="38"/>
      <c r="C99" s="39"/>
      <c r="D99" s="227" t="s">
        <v>498</v>
      </c>
      <c r="E99" s="39"/>
      <c r="F99" s="228" t="s">
        <v>757</v>
      </c>
      <c r="G99" s="39"/>
      <c r="H99" s="39"/>
      <c r="I99" s="189"/>
      <c r="J99" s="39"/>
      <c r="K99" s="39"/>
      <c r="L99" s="42"/>
      <c r="M99" s="190"/>
      <c r="N99" s="191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498</v>
      </c>
      <c r="AU99" s="20" t="s">
        <v>88</v>
      </c>
    </row>
    <row r="100" spans="1:65" s="2" customFormat="1" ht="62.65" customHeight="1">
      <c r="A100" s="37"/>
      <c r="B100" s="38"/>
      <c r="C100" s="174" t="s">
        <v>153</v>
      </c>
      <c r="D100" s="174" t="s">
        <v>144</v>
      </c>
      <c r="E100" s="175" t="s">
        <v>758</v>
      </c>
      <c r="F100" s="176" t="s">
        <v>759</v>
      </c>
      <c r="G100" s="177" t="s">
        <v>147</v>
      </c>
      <c r="H100" s="178">
        <v>175</v>
      </c>
      <c r="I100" s="179"/>
      <c r="J100" s="180">
        <f>ROUND(I100*H100,2)</f>
        <v>0</v>
      </c>
      <c r="K100" s="176" t="s">
        <v>496</v>
      </c>
      <c r="L100" s="42"/>
      <c r="M100" s="181" t="s">
        <v>19</v>
      </c>
      <c r="N100" s="182" t="s">
        <v>44</v>
      </c>
      <c r="O100" s="67"/>
      <c r="P100" s="183">
        <f>O100*H100</f>
        <v>0</v>
      </c>
      <c r="Q100" s="183">
        <v>0</v>
      </c>
      <c r="R100" s="183">
        <f>Q100*H100</f>
        <v>0</v>
      </c>
      <c r="S100" s="183">
        <v>0.26</v>
      </c>
      <c r="T100" s="184">
        <f>S100*H100</f>
        <v>45.5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5" t="s">
        <v>149</v>
      </c>
      <c r="AT100" s="185" t="s">
        <v>144</v>
      </c>
      <c r="AU100" s="185" t="s">
        <v>88</v>
      </c>
      <c r="AY100" s="20" t="s">
        <v>143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88</v>
      </c>
      <c r="BK100" s="186">
        <f>ROUND(I100*H100,2)</f>
        <v>0</v>
      </c>
      <c r="BL100" s="20" t="s">
        <v>149</v>
      </c>
      <c r="BM100" s="185" t="s">
        <v>760</v>
      </c>
    </row>
    <row r="101" spans="1:47" s="2" customFormat="1" ht="11.25">
      <c r="A101" s="37"/>
      <c r="B101" s="38"/>
      <c r="C101" s="39"/>
      <c r="D101" s="227" t="s">
        <v>498</v>
      </c>
      <c r="E101" s="39"/>
      <c r="F101" s="228" t="s">
        <v>761</v>
      </c>
      <c r="G101" s="39"/>
      <c r="H101" s="39"/>
      <c r="I101" s="189"/>
      <c r="J101" s="39"/>
      <c r="K101" s="39"/>
      <c r="L101" s="42"/>
      <c r="M101" s="190"/>
      <c r="N101" s="191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498</v>
      </c>
      <c r="AU101" s="20" t="s">
        <v>88</v>
      </c>
    </row>
    <row r="102" spans="2:51" s="12" customFormat="1" ht="11.25">
      <c r="B102" s="192"/>
      <c r="C102" s="193"/>
      <c r="D102" s="187" t="s">
        <v>158</v>
      </c>
      <c r="E102" s="194" t="s">
        <v>19</v>
      </c>
      <c r="F102" s="195" t="s">
        <v>762</v>
      </c>
      <c r="G102" s="193"/>
      <c r="H102" s="196">
        <v>175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158</v>
      </c>
      <c r="AU102" s="202" t="s">
        <v>88</v>
      </c>
      <c r="AV102" s="12" t="s">
        <v>88</v>
      </c>
      <c r="AW102" s="12" t="s">
        <v>34</v>
      </c>
      <c r="AX102" s="12" t="s">
        <v>80</v>
      </c>
      <c r="AY102" s="202" t="s">
        <v>143</v>
      </c>
    </row>
    <row r="103" spans="1:65" s="2" customFormat="1" ht="66.75" customHeight="1">
      <c r="A103" s="37"/>
      <c r="B103" s="38"/>
      <c r="C103" s="174" t="s">
        <v>149</v>
      </c>
      <c r="D103" s="174" t="s">
        <v>144</v>
      </c>
      <c r="E103" s="175" t="s">
        <v>763</v>
      </c>
      <c r="F103" s="176" t="s">
        <v>764</v>
      </c>
      <c r="G103" s="177" t="s">
        <v>147</v>
      </c>
      <c r="H103" s="178">
        <v>1105</v>
      </c>
      <c r="I103" s="179"/>
      <c r="J103" s="180">
        <f>ROUND(I103*H103,2)</f>
        <v>0</v>
      </c>
      <c r="K103" s="176" t="s">
        <v>496</v>
      </c>
      <c r="L103" s="42"/>
      <c r="M103" s="181" t="s">
        <v>19</v>
      </c>
      <c r="N103" s="182" t="s">
        <v>44</v>
      </c>
      <c r="O103" s="67"/>
      <c r="P103" s="183">
        <f>O103*H103</f>
        <v>0</v>
      </c>
      <c r="Q103" s="183">
        <v>0</v>
      </c>
      <c r="R103" s="183">
        <f>Q103*H103</f>
        <v>0</v>
      </c>
      <c r="S103" s="183">
        <v>0.295</v>
      </c>
      <c r="T103" s="184">
        <f>S103*H103</f>
        <v>325.97499999999997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5" t="s">
        <v>149</v>
      </c>
      <c r="AT103" s="185" t="s">
        <v>144</v>
      </c>
      <c r="AU103" s="185" t="s">
        <v>88</v>
      </c>
      <c r="AY103" s="20" t="s">
        <v>143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88</v>
      </c>
      <c r="BK103" s="186">
        <f>ROUND(I103*H103,2)</f>
        <v>0</v>
      </c>
      <c r="BL103" s="20" t="s">
        <v>149</v>
      </c>
      <c r="BM103" s="185" t="s">
        <v>765</v>
      </c>
    </row>
    <row r="104" spans="1:47" s="2" customFormat="1" ht="11.25">
      <c r="A104" s="37"/>
      <c r="B104" s="38"/>
      <c r="C104" s="39"/>
      <c r="D104" s="227" t="s">
        <v>498</v>
      </c>
      <c r="E104" s="39"/>
      <c r="F104" s="228" t="s">
        <v>766</v>
      </c>
      <c r="G104" s="39"/>
      <c r="H104" s="39"/>
      <c r="I104" s="189"/>
      <c r="J104" s="39"/>
      <c r="K104" s="39"/>
      <c r="L104" s="42"/>
      <c r="M104" s="190"/>
      <c r="N104" s="191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498</v>
      </c>
      <c r="AU104" s="20" t="s">
        <v>88</v>
      </c>
    </row>
    <row r="105" spans="2:51" s="12" customFormat="1" ht="11.25">
      <c r="B105" s="192"/>
      <c r="C105" s="193"/>
      <c r="D105" s="187" t="s">
        <v>158</v>
      </c>
      <c r="E105" s="194" t="s">
        <v>19</v>
      </c>
      <c r="F105" s="195" t="s">
        <v>767</v>
      </c>
      <c r="G105" s="193"/>
      <c r="H105" s="196">
        <v>1105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88</v>
      </c>
      <c r="AV105" s="12" t="s">
        <v>88</v>
      </c>
      <c r="AW105" s="12" t="s">
        <v>34</v>
      </c>
      <c r="AX105" s="12" t="s">
        <v>80</v>
      </c>
      <c r="AY105" s="202" t="s">
        <v>143</v>
      </c>
    </row>
    <row r="106" spans="1:65" s="2" customFormat="1" ht="55.5" customHeight="1">
      <c r="A106" s="37"/>
      <c r="B106" s="38"/>
      <c r="C106" s="174" t="s">
        <v>168</v>
      </c>
      <c r="D106" s="174" t="s">
        <v>144</v>
      </c>
      <c r="E106" s="175" t="s">
        <v>768</v>
      </c>
      <c r="F106" s="176" t="s">
        <v>769</v>
      </c>
      <c r="G106" s="177" t="s">
        <v>147</v>
      </c>
      <c r="H106" s="178">
        <v>1280</v>
      </c>
      <c r="I106" s="179"/>
      <c r="J106" s="180">
        <f>ROUND(I106*H106,2)</f>
        <v>0</v>
      </c>
      <c r="K106" s="176" t="s">
        <v>496</v>
      </c>
      <c r="L106" s="42"/>
      <c r="M106" s="181" t="s">
        <v>19</v>
      </c>
      <c r="N106" s="182" t="s">
        <v>44</v>
      </c>
      <c r="O106" s="67"/>
      <c r="P106" s="183">
        <f>O106*H106</f>
        <v>0</v>
      </c>
      <c r="Q106" s="183">
        <v>0</v>
      </c>
      <c r="R106" s="183">
        <f>Q106*H106</f>
        <v>0</v>
      </c>
      <c r="S106" s="183">
        <v>0.18</v>
      </c>
      <c r="T106" s="184">
        <f>S106*H106</f>
        <v>230.39999999999998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5" t="s">
        <v>149</v>
      </c>
      <c r="AT106" s="185" t="s">
        <v>144</v>
      </c>
      <c r="AU106" s="185" t="s">
        <v>88</v>
      </c>
      <c r="AY106" s="20" t="s">
        <v>143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88</v>
      </c>
      <c r="BK106" s="186">
        <f>ROUND(I106*H106,2)</f>
        <v>0</v>
      </c>
      <c r="BL106" s="20" t="s">
        <v>149</v>
      </c>
      <c r="BM106" s="185" t="s">
        <v>770</v>
      </c>
    </row>
    <row r="107" spans="1:47" s="2" customFormat="1" ht="11.25">
      <c r="A107" s="37"/>
      <c r="B107" s="38"/>
      <c r="C107" s="39"/>
      <c r="D107" s="227" t="s">
        <v>498</v>
      </c>
      <c r="E107" s="39"/>
      <c r="F107" s="228" t="s">
        <v>771</v>
      </c>
      <c r="G107" s="39"/>
      <c r="H107" s="39"/>
      <c r="I107" s="189"/>
      <c r="J107" s="39"/>
      <c r="K107" s="39"/>
      <c r="L107" s="42"/>
      <c r="M107" s="190"/>
      <c r="N107" s="191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498</v>
      </c>
      <c r="AU107" s="20" t="s">
        <v>88</v>
      </c>
    </row>
    <row r="108" spans="2:51" s="12" customFormat="1" ht="11.25">
      <c r="B108" s="192"/>
      <c r="C108" s="193"/>
      <c r="D108" s="187" t="s">
        <v>158</v>
      </c>
      <c r="E108" s="194" t="s">
        <v>19</v>
      </c>
      <c r="F108" s="195" t="s">
        <v>767</v>
      </c>
      <c r="G108" s="193"/>
      <c r="H108" s="196">
        <v>1105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88</v>
      </c>
      <c r="AV108" s="12" t="s">
        <v>88</v>
      </c>
      <c r="AW108" s="12" t="s">
        <v>34</v>
      </c>
      <c r="AX108" s="12" t="s">
        <v>72</v>
      </c>
      <c r="AY108" s="202" t="s">
        <v>143</v>
      </c>
    </row>
    <row r="109" spans="2:51" s="12" customFormat="1" ht="11.25">
      <c r="B109" s="192"/>
      <c r="C109" s="193"/>
      <c r="D109" s="187" t="s">
        <v>158</v>
      </c>
      <c r="E109" s="194" t="s">
        <v>19</v>
      </c>
      <c r="F109" s="195" t="s">
        <v>762</v>
      </c>
      <c r="G109" s="193"/>
      <c r="H109" s="196">
        <v>175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158</v>
      </c>
      <c r="AU109" s="202" t="s">
        <v>88</v>
      </c>
      <c r="AV109" s="12" t="s">
        <v>88</v>
      </c>
      <c r="AW109" s="12" t="s">
        <v>34</v>
      </c>
      <c r="AX109" s="12" t="s">
        <v>72</v>
      </c>
      <c r="AY109" s="202" t="s">
        <v>143</v>
      </c>
    </row>
    <row r="110" spans="2:51" s="13" customFormat="1" ht="11.25">
      <c r="B110" s="203"/>
      <c r="C110" s="204"/>
      <c r="D110" s="187" t="s">
        <v>158</v>
      </c>
      <c r="E110" s="205" t="s">
        <v>19</v>
      </c>
      <c r="F110" s="206" t="s">
        <v>161</v>
      </c>
      <c r="G110" s="204"/>
      <c r="H110" s="207">
        <v>1280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158</v>
      </c>
      <c r="AU110" s="213" t="s">
        <v>88</v>
      </c>
      <c r="AV110" s="13" t="s">
        <v>149</v>
      </c>
      <c r="AW110" s="13" t="s">
        <v>34</v>
      </c>
      <c r="AX110" s="13" t="s">
        <v>80</v>
      </c>
      <c r="AY110" s="213" t="s">
        <v>143</v>
      </c>
    </row>
    <row r="111" spans="1:65" s="2" customFormat="1" ht="44.25" customHeight="1">
      <c r="A111" s="37"/>
      <c r="B111" s="38"/>
      <c r="C111" s="174" t="s">
        <v>156</v>
      </c>
      <c r="D111" s="174" t="s">
        <v>144</v>
      </c>
      <c r="E111" s="175" t="s">
        <v>772</v>
      </c>
      <c r="F111" s="176" t="s">
        <v>773</v>
      </c>
      <c r="G111" s="177" t="s">
        <v>257</v>
      </c>
      <c r="H111" s="178">
        <v>220</v>
      </c>
      <c r="I111" s="179"/>
      <c r="J111" s="180">
        <f>ROUND(I111*H111,2)</f>
        <v>0</v>
      </c>
      <c r="K111" s="176" t="s">
        <v>496</v>
      </c>
      <c r="L111" s="42"/>
      <c r="M111" s="181" t="s">
        <v>19</v>
      </c>
      <c r="N111" s="182" t="s">
        <v>44</v>
      </c>
      <c r="O111" s="67"/>
      <c r="P111" s="183">
        <f>O111*H111</f>
        <v>0</v>
      </c>
      <c r="Q111" s="183">
        <v>0</v>
      </c>
      <c r="R111" s="183">
        <f>Q111*H111</f>
        <v>0</v>
      </c>
      <c r="S111" s="183">
        <v>0.29</v>
      </c>
      <c r="T111" s="184">
        <f>S111*H111</f>
        <v>63.8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5" t="s">
        <v>149</v>
      </c>
      <c r="AT111" s="185" t="s">
        <v>144</v>
      </c>
      <c r="AU111" s="185" t="s">
        <v>88</v>
      </c>
      <c r="AY111" s="20" t="s">
        <v>143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0" t="s">
        <v>88</v>
      </c>
      <c r="BK111" s="186">
        <f>ROUND(I111*H111,2)</f>
        <v>0</v>
      </c>
      <c r="BL111" s="20" t="s">
        <v>149</v>
      </c>
      <c r="BM111" s="185" t="s">
        <v>774</v>
      </c>
    </row>
    <row r="112" spans="1:47" s="2" customFormat="1" ht="11.25">
      <c r="A112" s="37"/>
      <c r="B112" s="38"/>
      <c r="C112" s="39"/>
      <c r="D112" s="227" t="s">
        <v>498</v>
      </c>
      <c r="E112" s="39"/>
      <c r="F112" s="228" t="s">
        <v>775</v>
      </c>
      <c r="G112" s="39"/>
      <c r="H112" s="39"/>
      <c r="I112" s="189"/>
      <c r="J112" s="39"/>
      <c r="K112" s="39"/>
      <c r="L112" s="42"/>
      <c r="M112" s="190"/>
      <c r="N112" s="191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498</v>
      </c>
      <c r="AU112" s="20" t="s">
        <v>88</v>
      </c>
    </row>
    <row r="113" spans="2:51" s="12" customFormat="1" ht="11.25">
      <c r="B113" s="192"/>
      <c r="C113" s="193"/>
      <c r="D113" s="187" t="s">
        <v>158</v>
      </c>
      <c r="E113" s="194" t="s">
        <v>19</v>
      </c>
      <c r="F113" s="195" t="s">
        <v>776</v>
      </c>
      <c r="G113" s="193"/>
      <c r="H113" s="196">
        <v>220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88</v>
      </c>
      <c r="AV113" s="12" t="s">
        <v>88</v>
      </c>
      <c r="AW113" s="12" t="s">
        <v>34</v>
      </c>
      <c r="AX113" s="12" t="s">
        <v>80</v>
      </c>
      <c r="AY113" s="202" t="s">
        <v>143</v>
      </c>
    </row>
    <row r="114" spans="1:65" s="2" customFormat="1" ht="37.9" customHeight="1">
      <c r="A114" s="37"/>
      <c r="B114" s="38"/>
      <c r="C114" s="174" t="s">
        <v>179</v>
      </c>
      <c r="D114" s="174" t="s">
        <v>144</v>
      </c>
      <c r="E114" s="175" t="s">
        <v>777</v>
      </c>
      <c r="F114" s="176" t="s">
        <v>778</v>
      </c>
      <c r="G114" s="177" t="s">
        <v>171</v>
      </c>
      <c r="H114" s="178">
        <v>55.967</v>
      </c>
      <c r="I114" s="179"/>
      <c r="J114" s="180">
        <f>ROUND(I114*H114,2)</f>
        <v>0</v>
      </c>
      <c r="K114" s="176" t="s">
        <v>496</v>
      </c>
      <c r="L114" s="42"/>
      <c r="M114" s="181" t="s">
        <v>19</v>
      </c>
      <c r="N114" s="182" t="s">
        <v>44</v>
      </c>
      <c r="O114" s="67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5" t="s">
        <v>149</v>
      </c>
      <c r="AT114" s="185" t="s">
        <v>144</v>
      </c>
      <c r="AU114" s="185" t="s">
        <v>88</v>
      </c>
      <c r="AY114" s="20" t="s">
        <v>143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88</v>
      </c>
      <c r="BK114" s="186">
        <f>ROUND(I114*H114,2)</f>
        <v>0</v>
      </c>
      <c r="BL114" s="20" t="s">
        <v>149</v>
      </c>
      <c r="BM114" s="185" t="s">
        <v>779</v>
      </c>
    </row>
    <row r="115" spans="1:47" s="2" customFormat="1" ht="11.25">
      <c r="A115" s="37"/>
      <c r="B115" s="38"/>
      <c r="C115" s="39"/>
      <c r="D115" s="227" t="s">
        <v>498</v>
      </c>
      <c r="E115" s="39"/>
      <c r="F115" s="228" t="s">
        <v>780</v>
      </c>
      <c r="G115" s="39"/>
      <c r="H115" s="39"/>
      <c r="I115" s="189"/>
      <c r="J115" s="39"/>
      <c r="K115" s="39"/>
      <c r="L115" s="42"/>
      <c r="M115" s="190"/>
      <c r="N115" s="191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498</v>
      </c>
      <c r="AU115" s="20" t="s">
        <v>88</v>
      </c>
    </row>
    <row r="116" spans="1:47" s="2" customFormat="1" ht="19.5">
      <c r="A116" s="37"/>
      <c r="B116" s="38"/>
      <c r="C116" s="39"/>
      <c r="D116" s="187" t="s">
        <v>150</v>
      </c>
      <c r="E116" s="39"/>
      <c r="F116" s="188" t="s">
        <v>781</v>
      </c>
      <c r="G116" s="39"/>
      <c r="H116" s="39"/>
      <c r="I116" s="189"/>
      <c r="J116" s="39"/>
      <c r="K116" s="39"/>
      <c r="L116" s="42"/>
      <c r="M116" s="190"/>
      <c r="N116" s="191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150</v>
      </c>
      <c r="AU116" s="20" t="s">
        <v>88</v>
      </c>
    </row>
    <row r="117" spans="2:51" s="12" customFormat="1" ht="11.25">
      <c r="B117" s="192"/>
      <c r="C117" s="193"/>
      <c r="D117" s="187" t="s">
        <v>158</v>
      </c>
      <c r="E117" s="194" t="s">
        <v>19</v>
      </c>
      <c r="F117" s="195" t="s">
        <v>782</v>
      </c>
      <c r="G117" s="193"/>
      <c r="H117" s="196">
        <v>1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88</v>
      </c>
      <c r="AV117" s="12" t="s">
        <v>88</v>
      </c>
      <c r="AW117" s="12" t="s">
        <v>34</v>
      </c>
      <c r="AX117" s="12" t="s">
        <v>72</v>
      </c>
      <c r="AY117" s="202" t="s">
        <v>143</v>
      </c>
    </row>
    <row r="118" spans="2:51" s="12" customFormat="1" ht="11.25">
      <c r="B118" s="192"/>
      <c r="C118" s="193"/>
      <c r="D118" s="187" t="s">
        <v>158</v>
      </c>
      <c r="E118" s="194" t="s">
        <v>19</v>
      </c>
      <c r="F118" s="195" t="s">
        <v>783</v>
      </c>
      <c r="G118" s="193"/>
      <c r="H118" s="196">
        <v>5.175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88</v>
      </c>
      <c r="AV118" s="12" t="s">
        <v>88</v>
      </c>
      <c r="AW118" s="12" t="s">
        <v>34</v>
      </c>
      <c r="AX118" s="12" t="s">
        <v>72</v>
      </c>
      <c r="AY118" s="202" t="s">
        <v>143</v>
      </c>
    </row>
    <row r="119" spans="2:51" s="12" customFormat="1" ht="11.25">
      <c r="B119" s="192"/>
      <c r="C119" s="193"/>
      <c r="D119" s="187" t="s">
        <v>158</v>
      </c>
      <c r="E119" s="194" t="s">
        <v>19</v>
      </c>
      <c r="F119" s="195" t="s">
        <v>784</v>
      </c>
      <c r="G119" s="193"/>
      <c r="H119" s="196">
        <v>2.656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88</v>
      </c>
      <c r="AV119" s="12" t="s">
        <v>88</v>
      </c>
      <c r="AW119" s="12" t="s">
        <v>34</v>
      </c>
      <c r="AX119" s="12" t="s">
        <v>72</v>
      </c>
      <c r="AY119" s="202" t="s">
        <v>143</v>
      </c>
    </row>
    <row r="120" spans="2:51" s="12" customFormat="1" ht="11.25">
      <c r="B120" s="192"/>
      <c r="C120" s="193"/>
      <c r="D120" s="187" t="s">
        <v>158</v>
      </c>
      <c r="E120" s="194" t="s">
        <v>19</v>
      </c>
      <c r="F120" s="195" t="s">
        <v>785</v>
      </c>
      <c r="G120" s="193"/>
      <c r="H120" s="196">
        <v>3.125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88</v>
      </c>
      <c r="AV120" s="12" t="s">
        <v>88</v>
      </c>
      <c r="AW120" s="12" t="s">
        <v>34</v>
      </c>
      <c r="AX120" s="12" t="s">
        <v>72</v>
      </c>
      <c r="AY120" s="202" t="s">
        <v>143</v>
      </c>
    </row>
    <row r="121" spans="2:51" s="12" customFormat="1" ht="11.25">
      <c r="B121" s="192"/>
      <c r="C121" s="193"/>
      <c r="D121" s="187" t="s">
        <v>158</v>
      </c>
      <c r="E121" s="194" t="s">
        <v>19</v>
      </c>
      <c r="F121" s="195" t="s">
        <v>786</v>
      </c>
      <c r="G121" s="193"/>
      <c r="H121" s="196">
        <v>2.925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88</v>
      </c>
      <c r="AV121" s="12" t="s">
        <v>88</v>
      </c>
      <c r="AW121" s="12" t="s">
        <v>34</v>
      </c>
      <c r="AX121" s="12" t="s">
        <v>72</v>
      </c>
      <c r="AY121" s="202" t="s">
        <v>143</v>
      </c>
    </row>
    <row r="122" spans="2:51" s="16" customFormat="1" ht="11.25">
      <c r="B122" s="239"/>
      <c r="C122" s="240"/>
      <c r="D122" s="187" t="s">
        <v>158</v>
      </c>
      <c r="E122" s="241" t="s">
        <v>19</v>
      </c>
      <c r="F122" s="242" t="s">
        <v>539</v>
      </c>
      <c r="G122" s="240"/>
      <c r="H122" s="243">
        <v>14.881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158</v>
      </c>
      <c r="AU122" s="249" t="s">
        <v>88</v>
      </c>
      <c r="AV122" s="16" t="s">
        <v>153</v>
      </c>
      <c r="AW122" s="16" t="s">
        <v>34</v>
      </c>
      <c r="AX122" s="16" t="s">
        <v>72</v>
      </c>
      <c r="AY122" s="249" t="s">
        <v>143</v>
      </c>
    </row>
    <row r="123" spans="2:51" s="15" customFormat="1" ht="11.25">
      <c r="B123" s="229"/>
      <c r="C123" s="230"/>
      <c r="D123" s="187" t="s">
        <v>158</v>
      </c>
      <c r="E123" s="231" t="s">
        <v>19</v>
      </c>
      <c r="F123" s="232" t="s">
        <v>787</v>
      </c>
      <c r="G123" s="230"/>
      <c r="H123" s="231" t="s">
        <v>19</v>
      </c>
      <c r="I123" s="233"/>
      <c r="J123" s="230"/>
      <c r="K123" s="230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158</v>
      </c>
      <c r="AU123" s="238" t="s">
        <v>88</v>
      </c>
      <c r="AV123" s="15" t="s">
        <v>80</v>
      </c>
      <c r="AW123" s="15" t="s">
        <v>34</v>
      </c>
      <c r="AX123" s="15" t="s">
        <v>72</v>
      </c>
      <c r="AY123" s="238" t="s">
        <v>143</v>
      </c>
    </row>
    <row r="124" spans="2:51" s="12" customFormat="1" ht="11.25">
      <c r="B124" s="192"/>
      <c r="C124" s="193"/>
      <c r="D124" s="187" t="s">
        <v>158</v>
      </c>
      <c r="E124" s="194" t="s">
        <v>19</v>
      </c>
      <c r="F124" s="195" t="s">
        <v>788</v>
      </c>
      <c r="G124" s="193"/>
      <c r="H124" s="196">
        <v>42.072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88</v>
      </c>
      <c r="AV124" s="12" t="s">
        <v>88</v>
      </c>
      <c r="AW124" s="12" t="s">
        <v>34</v>
      </c>
      <c r="AX124" s="12" t="s">
        <v>72</v>
      </c>
      <c r="AY124" s="202" t="s">
        <v>143</v>
      </c>
    </row>
    <row r="125" spans="2:51" s="12" customFormat="1" ht="11.25">
      <c r="B125" s="192"/>
      <c r="C125" s="193"/>
      <c r="D125" s="187" t="s">
        <v>158</v>
      </c>
      <c r="E125" s="194" t="s">
        <v>19</v>
      </c>
      <c r="F125" s="195" t="s">
        <v>789</v>
      </c>
      <c r="G125" s="193"/>
      <c r="H125" s="196">
        <v>53.562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88</v>
      </c>
      <c r="AV125" s="12" t="s">
        <v>88</v>
      </c>
      <c r="AW125" s="12" t="s">
        <v>34</v>
      </c>
      <c r="AX125" s="12" t="s">
        <v>72</v>
      </c>
      <c r="AY125" s="202" t="s">
        <v>143</v>
      </c>
    </row>
    <row r="126" spans="2:51" s="12" customFormat="1" ht="11.25">
      <c r="B126" s="192"/>
      <c r="C126" s="193"/>
      <c r="D126" s="187" t="s">
        <v>158</v>
      </c>
      <c r="E126" s="194" t="s">
        <v>19</v>
      </c>
      <c r="F126" s="195" t="s">
        <v>790</v>
      </c>
      <c r="G126" s="193"/>
      <c r="H126" s="196">
        <v>35.191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88</v>
      </c>
      <c r="AV126" s="12" t="s">
        <v>88</v>
      </c>
      <c r="AW126" s="12" t="s">
        <v>34</v>
      </c>
      <c r="AX126" s="12" t="s">
        <v>72</v>
      </c>
      <c r="AY126" s="202" t="s">
        <v>143</v>
      </c>
    </row>
    <row r="127" spans="2:51" s="12" customFormat="1" ht="11.25">
      <c r="B127" s="192"/>
      <c r="C127" s="193"/>
      <c r="D127" s="187" t="s">
        <v>158</v>
      </c>
      <c r="E127" s="194" t="s">
        <v>19</v>
      </c>
      <c r="F127" s="195" t="s">
        <v>791</v>
      </c>
      <c r="G127" s="193"/>
      <c r="H127" s="196">
        <v>22.272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88</v>
      </c>
      <c r="AV127" s="12" t="s">
        <v>88</v>
      </c>
      <c r="AW127" s="12" t="s">
        <v>34</v>
      </c>
      <c r="AX127" s="12" t="s">
        <v>72</v>
      </c>
      <c r="AY127" s="202" t="s">
        <v>143</v>
      </c>
    </row>
    <row r="128" spans="2:51" s="12" customFormat="1" ht="11.25">
      <c r="B128" s="192"/>
      <c r="C128" s="193"/>
      <c r="D128" s="187" t="s">
        <v>158</v>
      </c>
      <c r="E128" s="194" t="s">
        <v>19</v>
      </c>
      <c r="F128" s="195" t="s">
        <v>792</v>
      </c>
      <c r="G128" s="193"/>
      <c r="H128" s="196">
        <v>55.89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158</v>
      </c>
      <c r="AU128" s="202" t="s">
        <v>88</v>
      </c>
      <c r="AV128" s="12" t="s">
        <v>88</v>
      </c>
      <c r="AW128" s="12" t="s">
        <v>34</v>
      </c>
      <c r="AX128" s="12" t="s">
        <v>72</v>
      </c>
      <c r="AY128" s="202" t="s">
        <v>143</v>
      </c>
    </row>
    <row r="129" spans="2:51" s="16" customFormat="1" ht="11.25">
      <c r="B129" s="239"/>
      <c r="C129" s="240"/>
      <c r="D129" s="187" t="s">
        <v>158</v>
      </c>
      <c r="E129" s="241" t="s">
        <v>19</v>
      </c>
      <c r="F129" s="242" t="s">
        <v>539</v>
      </c>
      <c r="G129" s="240"/>
      <c r="H129" s="243">
        <v>208.987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158</v>
      </c>
      <c r="AU129" s="249" t="s">
        <v>88</v>
      </c>
      <c r="AV129" s="16" t="s">
        <v>153</v>
      </c>
      <c r="AW129" s="16" t="s">
        <v>34</v>
      </c>
      <c r="AX129" s="16" t="s">
        <v>72</v>
      </c>
      <c r="AY129" s="249" t="s">
        <v>143</v>
      </c>
    </row>
    <row r="130" spans="2:51" s="13" customFormat="1" ht="11.25">
      <c r="B130" s="203"/>
      <c r="C130" s="204"/>
      <c r="D130" s="187" t="s">
        <v>158</v>
      </c>
      <c r="E130" s="205" t="s">
        <v>19</v>
      </c>
      <c r="F130" s="206" t="s">
        <v>161</v>
      </c>
      <c r="G130" s="204"/>
      <c r="H130" s="207">
        <v>223.868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158</v>
      </c>
      <c r="AU130" s="213" t="s">
        <v>88</v>
      </c>
      <c r="AV130" s="13" t="s">
        <v>149</v>
      </c>
      <c r="AW130" s="13" t="s">
        <v>34</v>
      </c>
      <c r="AX130" s="13" t="s">
        <v>80</v>
      </c>
      <c r="AY130" s="213" t="s">
        <v>143</v>
      </c>
    </row>
    <row r="131" spans="2:51" s="12" customFormat="1" ht="11.25">
      <c r="B131" s="192"/>
      <c r="C131" s="193"/>
      <c r="D131" s="187" t="s">
        <v>158</v>
      </c>
      <c r="E131" s="193"/>
      <c r="F131" s="195" t="s">
        <v>793</v>
      </c>
      <c r="G131" s="193"/>
      <c r="H131" s="196">
        <v>55.967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158</v>
      </c>
      <c r="AU131" s="202" t="s">
        <v>88</v>
      </c>
      <c r="AV131" s="12" t="s">
        <v>88</v>
      </c>
      <c r="AW131" s="12" t="s">
        <v>4</v>
      </c>
      <c r="AX131" s="12" t="s">
        <v>80</v>
      </c>
      <c r="AY131" s="202" t="s">
        <v>143</v>
      </c>
    </row>
    <row r="132" spans="1:65" s="2" customFormat="1" ht="44.25" customHeight="1">
      <c r="A132" s="37"/>
      <c r="B132" s="38"/>
      <c r="C132" s="174" t="s">
        <v>164</v>
      </c>
      <c r="D132" s="174" t="s">
        <v>144</v>
      </c>
      <c r="E132" s="175" t="s">
        <v>794</v>
      </c>
      <c r="F132" s="176" t="s">
        <v>795</v>
      </c>
      <c r="G132" s="177" t="s">
        <v>171</v>
      </c>
      <c r="H132" s="178">
        <v>14.881</v>
      </c>
      <c r="I132" s="179"/>
      <c r="J132" s="180">
        <f>ROUND(I132*H132,2)</f>
        <v>0</v>
      </c>
      <c r="K132" s="176" t="s">
        <v>496</v>
      </c>
      <c r="L132" s="42"/>
      <c r="M132" s="181" t="s">
        <v>19</v>
      </c>
      <c r="N132" s="182" t="s">
        <v>44</v>
      </c>
      <c r="O132" s="6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5" t="s">
        <v>149</v>
      </c>
      <c r="AT132" s="185" t="s">
        <v>144</v>
      </c>
      <c r="AU132" s="185" t="s">
        <v>88</v>
      </c>
      <c r="AY132" s="20" t="s">
        <v>143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0" t="s">
        <v>88</v>
      </c>
      <c r="BK132" s="186">
        <f>ROUND(I132*H132,2)</f>
        <v>0</v>
      </c>
      <c r="BL132" s="20" t="s">
        <v>149</v>
      </c>
      <c r="BM132" s="185" t="s">
        <v>796</v>
      </c>
    </row>
    <row r="133" spans="1:47" s="2" customFormat="1" ht="11.25">
      <c r="A133" s="37"/>
      <c r="B133" s="38"/>
      <c r="C133" s="39"/>
      <c r="D133" s="227" t="s">
        <v>498</v>
      </c>
      <c r="E133" s="39"/>
      <c r="F133" s="228" t="s">
        <v>797</v>
      </c>
      <c r="G133" s="39"/>
      <c r="H133" s="39"/>
      <c r="I133" s="189"/>
      <c r="J133" s="39"/>
      <c r="K133" s="39"/>
      <c r="L133" s="42"/>
      <c r="M133" s="190"/>
      <c r="N133" s="191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498</v>
      </c>
      <c r="AU133" s="20" t="s">
        <v>88</v>
      </c>
    </row>
    <row r="134" spans="2:51" s="12" customFormat="1" ht="11.25">
      <c r="B134" s="192"/>
      <c r="C134" s="193"/>
      <c r="D134" s="187" t="s">
        <v>158</v>
      </c>
      <c r="E134" s="194" t="s">
        <v>19</v>
      </c>
      <c r="F134" s="195" t="s">
        <v>782</v>
      </c>
      <c r="G134" s="193"/>
      <c r="H134" s="196">
        <v>1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88</v>
      </c>
      <c r="AV134" s="12" t="s">
        <v>88</v>
      </c>
      <c r="AW134" s="12" t="s">
        <v>34</v>
      </c>
      <c r="AX134" s="12" t="s">
        <v>72</v>
      </c>
      <c r="AY134" s="202" t="s">
        <v>143</v>
      </c>
    </row>
    <row r="135" spans="2:51" s="12" customFormat="1" ht="11.25">
      <c r="B135" s="192"/>
      <c r="C135" s="193"/>
      <c r="D135" s="187" t="s">
        <v>158</v>
      </c>
      <c r="E135" s="194" t="s">
        <v>19</v>
      </c>
      <c r="F135" s="195" t="s">
        <v>783</v>
      </c>
      <c r="G135" s="193"/>
      <c r="H135" s="196">
        <v>5.175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158</v>
      </c>
      <c r="AU135" s="202" t="s">
        <v>88</v>
      </c>
      <c r="AV135" s="12" t="s">
        <v>88</v>
      </c>
      <c r="AW135" s="12" t="s">
        <v>34</v>
      </c>
      <c r="AX135" s="12" t="s">
        <v>72</v>
      </c>
      <c r="AY135" s="202" t="s">
        <v>143</v>
      </c>
    </row>
    <row r="136" spans="2:51" s="12" customFormat="1" ht="11.25">
      <c r="B136" s="192"/>
      <c r="C136" s="193"/>
      <c r="D136" s="187" t="s">
        <v>158</v>
      </c>
      <c r="E136" s="194" t="s">
        <v>19</v>
      </c>
      <c r="F136" s="195" t="s">
        <v>784</v>
      </c>
      <c r="G136" s="193"/>
      <c r="H136" s="196">
        <v>2.656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88</v>
      </c>
      <c r="AV136" s="12" t="s">
        <v>88</v>
      </c>
      <c r="AW136" s="12" t="s">
        <v>34</v>
      </c>
      <c r="AX136" s="12" t="s">
        <v>72</v>
      </c>
      <c r="AY136" s="202" t="s">
        <v>143</v>
      </c>
    </row>
    <row r="137" spans="2:51" s="12" customFormat="1" ht="11.25">
      <c r="B137" s="192"/>
      <c r="C137" s="193"/>
      <c r="D137" s="187" t="s">
        <v>158</v>
      </c>
      <c r="E137" s="194" t="s">
        <v>19</v>
      </c>
      <c r="F137" s="195" t="s">
        <v>785</v>
      </c>
      <c r="G137" s="193"/>
      <c r="H137" s="196">
        <v>3.125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88</v>
      </c>
      <c r="AV137" s="12" t="s">
        <v>88</v>
      </c>
      <c r="AW137" s="12" t="s">
        <v>34</v>
      </c>
      <c r="AX137" s="12" t="s">
        <v>72</v>
      </c>
      <c r="AY137" s="202" t="s">
        <v>143</v>
      </c>
    </row>
    <row r="138" spans="2:51" s="12" customFormat="1" ht="11.25">
      <c r="B138" s="192"/>
      <c r="C138" s="193"/>
      <c r="D138" s="187" t="s">
        <v>158</v>
      </c>
      <c r="E138" s="194" t="s">
        <v>19</v>
      </c>
      <c r="F138" s="195" t="s">
        <v>786</v>
      </c>
      <c r="G138" s="193"/>
      <c r="H138" s="196">
        <v>2.925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88</v>
      </c>
      <c r="AV138" s="12" t="s">
        <v>88</v>
      </c>
      <c r="AW138" s="12" t="s">
        <v>34</v>
      </c>
      <c r="AX138" s="12" t="s">
        <v>72</v>
      </c>
      <c r="AY138" s="202" t="s">
        <v>143</v>
      </c>
    </row>
    <row r="139" spans="2:51" s="13" customFormat="1" ht="11.25">
      <c r="B139" s="203"/>
      <c r="C139" s="204"/>
      <c r="D139" s="187" t="s">
        <v>158</v>
      </c>
      <c r="E139" s="205" t="s">
        <v>19</v>
      </c>
      <c r="F139" s="206" t="s">
        <v>161</v>
      </c>
      <c r="G139" s="204"/>
      <c r="H139" s="207">
        <v>14.881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158</v>
      </c>
      <c r="AU139" s="213" t="s">
        <v>88</v>
      </c>
      <c r="AV139" s="13" t="s">
        <v>149</v>
      </c>
      <c r="AW139" s="13" t="s">
        <v>34</v>
      </c>
      <c r="AX139" s="13" t="s">
        <v>80</v>
      </c>
      <c r="AY139" s="213" t="s">
        <v>143</v>
      </c>
    </row>
    <row r="140" spans="1:65" s="2" customFormat="1" ht="49.15" customHeight="1">
      <c r="A140" s="37"/>
      <c r="B140" s="38"/>
      <c r="C140" s="174" t="s">
        <v>189</v>
      </c>
      <c r="D140" s="174" t="s">
        <v>144</v>
      </c>
      <c r="E140" s="175" t="s">
        <v>798</v>
      </c>
      <c r="F140" s="176" t="s">
        <v>799</v>
      </c>
      <c r="G140" s="177" t="s">
        <v>171</v>
      </c>
      <c r="H140" s="178">
        <v>208.987</v>
      </c>
      <c r="I140" s="179"/>
      <c r="J140" s="180">
        <f>ROUND(I140*H140,2)</f>
        <v>0</v>
      </c>
      <c r="K140" s="176" t="s">
        <v>496</v>
      </c>
      <c r="L140" s="42"/>
      <c r="M140" s="181" t="s">
        <v>19</v>
      </c>
      <c r="N140" s="182" t="s">
        <v>44</v>
      </c>
      <c r="O140" s="6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5" t="s">
        <v>149</v>
      </c>
      <c r="AT140" s="185" t="s">
        <v>144</v>
      </c>
      <c r="AU140" s="185" t="s">
        <v>88</v>
      </c>
      <c r="AY140" s="20" t="s">
        <v>143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88</v>
      </c>
      <c r="BK140" s="186">
        <f>ROUND(I140*H140,2)</f>
        <v>0</v>
      </c>
      <c r="BL140" s="20" t="s">
        <v>149</v>
      </c>
      <c r="BM140" s="185" t="s">
        <v>800</v>
      </c>
    </row>
    <row r="141" spans="1:47" s="2" customFormat="1" ht="11.25">
      <c r="A141" s="37"/>
      <c r="B141" s="38"/>
      <c r="C141" s="39"/>
      <c r="D141" s="227" t="s">
        <v>498</v>
      </c>
      <c r="E141" s="39"/>
      <c r="F141" s="228" t="s">
        <v>801</v>
      </c>
      <c r="G141" s="39"/>
      <c r="H141" s="39"/>
      <c r="I141" s="189"/>
      <c r="J141" s="39"/>
      <c r="K141" s="39"/>
      <c r="L141" s="42"/>
      <c r="M141" s="190"/>
      <c r="N141" s="191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498</v>
      </c>
      <c r="AU141" s="20" t="s">
        <v>88</v>
      </c>
    </row>
    <row r="142" spans="2:51" s="15" customFormat="1" ht="11.25">
      <c r="B142" s="229"/>
      <c r="C142" s="230"/>
      <c r="D142" s="187" t="s">
        <v>158</v>
      </c>
      <c r="E142" s="231" t="s">
        <v>19</v>
      </c>
      <c r="F142" s="232" t="s">
        <v>787</v>
      </c>
      <c r="G142" s="230"/>
      <c r="H142" s="231" t="s">
        <v>19</v>
      </c>
      <c r="I142" s="233"/>
      <c r="J142" s="230"/>
      <c r="K142" s="230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158</v>
      </c>
      <c r="AU142" s="238" t="s">
        <v>88</v>
      </c>
      <c r="AV142" s="15" t="s">
        <v>80</v>
      </c>
      <c r="AW142" s="15" t="s">
        <v>34</v>
      </c>
      <c r="AX142" s="15" t="s">
        <v>72</v>
      </c>
      <c r="AY142" s="238" t="s">
        <v>143</v>
      </c>
    </row>
    <row r="143" spans="2:51" s="12" customFormat="1" ht="11.25">
      <c r="B143" s="192"/>
      <c r="C143" s="193"/>
      <c r="D143" s="187" t="s">
        <v>158</v>
      </c>
      <c r="E143" s="194" t="s">
        <v>19</v>
      </c>
      <c r="F143" s="195" t="s">
        <v>788</v>
      </c>
      <c r="G143" s="193"/>
      <c r="H143" s="196">
        <v>42.072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88</v>
      </c>
      <c r="AV143" s="12" t="s">
        <v>88</v>
      </c>
      <c r="AW143" s="12" t="s">
        <v>34</v>
      </c>
      <c r="AX143" s="12" t="s">
        <v>72</v>
      </c>
      <c r="AY143" s="202" t="s">
        <v>143</v>
      </c>
    </row>
    <row r="144" spans="2:51" s="12" customFormat="1" ht="11.25">
      <c r="B144" s="192"/>
      <c r="C144" s="193"/>
      <c r="D144" s="187" t="s">
        <v>158</v>
      </c>
      <c r="E144" s="194" t="s">
        <v>19</v>
      </c>
      <c r="F144" s="195" t="s">
        <v>789</v>
      </c>
      <c r="G144" s="193"/>
      <c r="H144" s="196">
        <v>53.562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88</v>
      </c>
      <c r="AV144" s="12" t="s">
        <v>88</v>
      </c>
      <c r="AW144" s="12" t="s">
        <v>34</v>
      </c>
      <c r="AX144" s="12" t="s">
        <v>72</v>
      </c>
      <c r="AY144" s="202" t="s">
        <v>143</v>
      </c>
    </row>
    <row r="145" spans="2:51" s="12" customFormat="1" ht="11.25">
      <c r="B145" s="192"/>
      <c r="C145" s="193"/>
      <c r="D145" s="187" t="s">
        <v>158</v>
      </c>
      <c r="E145" s="194" t="s">
        <v>19</v>
      </c>
      <c r="F145" s="195" t="s">
        <v>790</v>
      </c>
      <c r="G145" s="193"/>
      <c r="H145" s="196">
        <v>35.191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88</v>
      </c>
      <c r="AV145" s="12" t="s">
        <v>88</v>
      </c>
      <c r="AW145" s="12" t="s">
        <v>34</v>
      </c>
      <c r="AX145" s="12" t="s">
        <v>72</v>
      </c>
      <c r="AY145" s="202" t="s">
        <v>143</v>
      </c>
    </row>
    <row r="146" spans="2:51" s="12" customFormat="1" ht="11.25">
      <c r="B146" s="192"/>
      <c r="C146" s="193"/>
      <c r="D146" s="187" t="s">
        <v>158</v>
      </c>
      <c r="E146" s="194" t="s">
        <v>19</v>
      </c>
      <c r="F146" s="195" t="s">
        <v>791</v>
      </c>
      <c r="G146" s="193"/>
      <c r="H146" s="196">
        <v>22.272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88</v>
      </c>
      <c r="AV146" s="12" t="s">
        <v>88</v>
      </c>
      <c r="AW146" s="12" t="s">
        <v>34</v>
      </c>
      <c r="AX146" s="12" t="s">
        <v>72</v>
      </c>
      <c r="AY146" s="202" t="s">
        <v>143</v>
      </c>
    </row>
    <row r="147" spans="2:51" s="12" customFormat="1" ht="11.25">
      <c r="B147" s="192"/>
      <c r="C147" s="193"/>
      <c r="D147" s="187" t="s">
        <v>158</v>
      </c>
      <c r="E147" s="194" t="s">
        <v>19</v>
      </c>
      <c r="F147" s="195" t="s">
        <v>792</v>
      </c>
      <c r="G147" s="193"/>
      <c r="H147" s="196">
        <v>55.89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158</v>
      </c>
      <c r="AU147" s="202" t="s">
        <v>88</v>
      </c>
      <c r="AV147" s="12" t="s">
        <v>88</v>
      </c>
      <c r="AW147" s="12" t="s">
        <v>34</v>
      </c>
      <c r="AX147" s="12" t="s">
        <v>72</v>
      </c>
      <c r="AY147" s="202" t="s">
        <v>143</v>
      </c>
    </row>
    <row r="148" spans="2:51" s="13" customFormat="1" ht="11.25">
      <c r="B148" s="203"/>
      <c r="C148" s="204"/>
      <c r="D148" s="187" t="s">
        <v>158</v>
      </c>
      <c r="E148" s="205" t="s">
        <v>19</v>
      </c>
      <c r="F148" s="206" t="s">
        <v>161</v>
      </c>
      <c r="G148" s="204"/>
      <c r="H148" s="207">
        <v>208.987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158</v>
      </c>
      <c r="AU148" s="213" t="s">
        <v>88</v>
      </c>
      <c r="AV148" s="13" t="s">
        <v>149</v>
      </c>
      <c r="AW148" s="13" t="s">
        <v>34</v>
      </c>
      <c r="AX148" s="13" t="s">
        <v>80</v>
      </c>
      <c r="AY148" s="213" t="s">
        <v>143</v>
      </c>
    </row>
    <row r="149" spans="1:65" s="2" customFormat="1" ht="37.9" customHeight="1">
      <c r="A149" s="37"/>
      <c r="B149" s="38"/>
      <c r="C149" s="174" t="s">
        <v>173</v>
      </c>
      <c r="D149" s="174" t="s">
        <v>144</v>
      </c>
      <c r="E149" s="175" t="s">
        <v>501</v>
      </c>
      <c r="F149" s="176" t="s">
        <v>502</v>
      </c>
      <c r="G149" s="177" t="s">
        <v>147</v>
      </c>
      <c r="H149" s="178">
        <v>302.462</v>
      </c>
      <c r="I149" s="179"/>
      <c r="J149" s="180">
        <f>ROUND(I149*H149,2)</f>
        <v>0</v>
      </c>
      <c r="K149" s="176" t="s">
        <v>496</v>
      </c>
      <c r="L149" s="42"/>
      <c r="M149" s="181" t="s">
        <v>19</v>
      </c>
      <c r="N149" s="182" t="s">
        <v>44</v>
      </c>
      <c r="O149" s="67"/>
      <c r="P149" s="183">
        <f>O149*H149</f>
        <v>0</v>
      </c>
      <c r="Q149" s="183">
        <v>0.00059</v>
      </c>
      <c r="R149" s="183">
        <f>Q149*H149</f>
        <v>0.17845258</v>
      </c>
      <c r="S149" s="183">
        <v>0</v>
      </c>
      <c r="T149" s="18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5" t="s">
        <v>149</v>
      </c>
      <c r="AT149" s="185" t="s">
        <v>144</v>
      </c>
      <c r="AU149" s="185" t="s">
        <v>88</v>
      </c>
      <c r="AY149" s="20" t="s">
        <v>143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0" t="s">
        <v>88</v>
      </c>
      <c r="BK149" s="186">
        <f>ROUND(I149*H149,2)</f>
        <v>0</v>
      </c>
      <c r="BL149" s="20" t="s">
        <v>149</v>
      </c>
      <c r="BM149" s="185" t="s">
        <v>802</v>
      </c>
    </row>
    <row r="150" spans="1:47" s="2" customFormat="1" ht="11.25">
      <c r="A150" s="37"/>
      <c r="B150" s="38"/>
      <c r="C150" s="39"/>
      <c r="D150" s="227" t="s">
        <v>498</v>
      </c>
      <c r="E150" s="39"/>
      <c r="F150" s="228" t="s">
        <v>504</v>
      </c>
      <c r="G150" s="39"/>
      <c r="H150" s="39"/>
      <c r="I150" s="189"/>
      <c r="J150" s="39"/>
      <c r="K150" s="39"/>
      <c r="L150" s="42"/>
      <c r="M150" s="190"/>
      <c r="N150" s="191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498</v>
      </c>
      <c r="AU150" s="20" t="s">
        <v>88</v>
      </c>
    </row>
    <row r="151" spans="2:51" s="12" customFormat="1" ht="11.25">
      <c r="B151" s="192"/>
      <c r="C151" s="193"/>
      <c r="D151" s="187" t="s">
        <v>158</v>
      </c>
      <c r="E151" s="194" t="s">
        <v>19</v>
      </c>
      <c r="F151" s="195" t="s">
        <v>803</v>
      </c>
      <c r="G151" s="193"/>
      <c r="H151" s="196">
        <v>13.8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88</v>
      </c>
      <c r="AV151" s="12" t="s">
        <v>88</v>
      </c>
      <c r="AW151" s="12" t="s">
        <v>34</v>
      </c>
      <c r="AX151" s="12" t="s">
        <v>72</v>
      </c>
      <c r="AY151" s="202" t="s">
        <v>143</v>
      </c>
    </row>
    <row r="152" spans="2:51" s="12" customFormat="1" ht="11.25">
      <c r="B152" s="192"/>
      <c r="C152" s="193"/>
      <c r="D152" s="187" t="s">
        <v>158</v>
      </c>
      <c r="E152" s="194" t="s">
        <v>19</v>
      </c>
      <c r="F152" s="195" t="s">
        <v>804</v>
      </c>
      <c r="G152" s="193"/>
      <c r="H152" s="196">
        <v>8.5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88</v>
      </c>
      <c r="AV152" s="12" t="s">
        <v>88</v>
      </c>
      <c r="AW152" s="12" t="s">
        <v>34</v>
      </c>
      <c r="AX152" s="12" t="s">
        <v>72</v>
      </c>
      <c r="AY152" s="202" t="s">
        <v>143</v>
      </c>
    </row>
    <row r="153" spans="2:51" s="12" customFormat="1" ht="11.25">
      <c r="B153" s="192"/>
      <c r="C153" s="193"/>
      <c r="D153" s="187" t="s">
        <v>158</v>
      </c>
      <c r="E153" s="194" t="s">
        <v>19</v>
      </c>
      <c r="F153" s="195" t="s">
        <v>805</v>
      </c>
      <c r="G153" s="193"/>
      <c r="H153" s="196">
        <v>10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88</v>
      </c>
      <c r="AV153" s="12" t="s">
        <v>88</v>
      </c>
      <c r="AW153" s="12" t="s">
        <v>34</v>
      </c>
      <c r="AX153" s="12" t="s">
        <v>72</v>
      </c>
      <c r="AY153" s="202" t="s">
        <v>143</v>
      </c>
    </row>
    <row r="154" spans="2:51" s="12" customFormat="1" ht="11.25">
      <c r="B154" s="192"/>
      <c r="C154" s="193"/>
      <c r="D154" s="187" t="s">
        <v>158</v>
      </c>
      <c r="E154" s="194" t="s">
        <v>19</v>
      </c>
      <c r="F154" s="195" t="s">
        <v>806</v>
      </c>
      <c r="G154" s="193"/>
      <c r="H154" s="196">
        <v>15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88</v>
      </c>
      <c r="AV154" s="12" t="s">
        <v>88</v>
      </c>
      <c r="AW154" s="12" t="s">
        <v>34</v>
      </c>
      <c r="AX154" s="12" t="s">
        <v>72</v>
      </c>
      <c r="AY154" s="202" t="s">
        <v>143</v>
      </c>
    </row>
    <row r="155" spans="2:51" s="16" customFormat="1" ht="11.25">
      <c r="B155" s="239"/>
      <c r="C155" s="240"/>
      <c r="D155" s="187" t="s">
        <v>158</v>
      </c>
      <c r="E155" s="241" t="s">
        <v>19</v>
      </c>
      <c r="F155" s="242" t="s">
        <v>539</v>
      </c>
      <c r="G155" s="240"/>
      <c r="H155" s="243">
        <v>47.3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158</v>
      </c>
      <c r="AU155" s="249" t="s">
        <v>88</v>
      </c>
      <c r="AV155" s="16" t="s">
        <v>153</v>
      </c>
      <c r="AW155" s="16" t="s">
        <v>34</v>
      </c>
      <c r="AX155" s="16" t="s">
        <v>72</v>
      </c>
      <c r="AY155" s="249" t="s">
        <v>143</v>
      </c>
    </row>
    <row r="156" spans="2:51" s="15" customFormat="1" ht="11.25">
      <c r="B156" s="229"/>
      <c r="C156" s="230"/>
      <c r="D156" s="187" t="s">
        <v>158</v>
      </c>
      <c r="E156" s="231" t="s">
        <v>19</v>
      </c>
      <c r="F156" s="232" t="s">
        <v>787</v>
      </c>
      <c r="G156" s="230"/>
      <c r="H156" s="231" t="s">
        <v>19</v>
      </c>
      <c r="I156" s="233"/>
      <c r="J156" s="230"/>
      <c r="K156" s="230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158</v>
      </c>
      <c r="AU156" s="238" t="s">
        <v>88</v>
      </c>
      <c r="AV156" s="15" t="s">
        <v>80</v>
      </c>
      <c r="AW156" s="15" t="s">
        <v>34</v>
      </c>
      <c r="AX156" s="15" t="s">
        <v>72</v>
      </c>
      <c r="AY156" s="238" t="s">
        <v>143</v>
      </c>
    </row>
    <row r="157" spans="2:51" s="12" customFormat="1" ht="11.25">
      <c r="B157" s="192"/>
      <c r="C157" s="193"/>
      <c r="D157" s="187" t="s">
        <v>158</v>
      </c>
      <c r="E157" s="194" t="s">
        <v>19</v>
      </c>
      <c r="F157" s="195" t="s">
        <v>807</v>
      </c>
      <c r="G157" s="193"/>
      <c r="H157" s="196">
        <v>70.12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88</v>
      </c>
      <c r="AV157" s="12" t="s">
        <v>88</v>
      </c>
      <c r="AW157" s="12" t="s">
        <v>34</v>
      </c>
      <c r="AX157" s="12" t="s">
        <v>72</v>
      </c>
      <c r="AY157" s="202" t="s">
        <v>143</v>
      </c>
    </row>
    <row r="158" spans="2:51" s="12" customFormat="1" ht="11.25">
      <c r="B158" s="192"/>
      <c r="C158" s="193"/>
      <c r="D158" s="187" t="s">
        <v>158</v>
      </c>
      <c r="E158" s="194" t="s">
        <v>19</v>
      </c>
      <c r="F158" s="195" t="s">
        <v>808</v>
      </c>
      <c r="G158" s="193"/>
      <c r="H158" s="196">
        <v>89.27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158</v>
      </c>
      <c r="AU158" s="202" t="s">
        <v>88</v>
      </c>
      <c r="AV158" s="12" t="s">
        <v>88</v>
      </c>
      <c r="AW158" s="12" t="s">
        <v>34</v>
      </c>
      <c r="AX158" s="12" t="s">
        <v>72</v>
      </c>
      <c r="AY158" s="202" t="s">
        <v>143</v>
      </c>
    </row>
    <row r="159" spans="2:51" s="12" customFormat="1" ht="11.25">
      <c r="B159" s="192"/>
      <c r="C159" s="193"/>
      <c r="D159" s="187" t="s">
        <v>158</v>
      </c>
      <c r="E159" s="194" t="s">
        <v>19</v>
      </c>
      <c r="F159" s="195" t="s">
        <v>809</v>
      </c>
      <c r="G159" s="193"/>
      <c r="H159" s="196">
        <v>58.652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158</v>
      </c>
      <c r="AU159" s="202" t="s">
        <v>88</v>
      </c>
      <c r="AV159" s="12" t="s">
        <v>88</v>
      </c>
      <c r="AW159" s="12" t="s">
        <v>34</v>
      </c>
      <c r="AX159" s="12" t="s">
        <v>72</v>
      </c>
      <c r="AY159" s="202" t="s">
        <v>143</v>
      </c>
    </row>
    <row r="160" spans="2:51" s="12" customFormat="1" ht="11.25">
      <c r="B160" s="192"/>
      <c r="C160" s="193"/>
      <c r="D160" s="187" t="s">
        <v>158</v>
      </c>
      <c r="E160" s="194" t="s">
        <v>19</v>
      </c>
      <c r="F160" s="195" t="s">
        <v>810</v>
      </c>
      <c r="G160" s="193"/>
      <c r="H160" s="196">
        <v>37.12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158</v>
      </c>
      <c r="AU160" s="202" t="s">
        <v>88</v>
      </c>
      <c r="AV160" s="12" t="s">
        <v>88</v>
      </c>
      <c r="AW160" s="12" t="s">
        <v>34</v>
      </c>
      <c r="AX160" s="12" t="s">
        <v>72</v>
      </c>
      <c r="AY160" s="202" t="s">
        <v>143</v>
      </c>
    </row>
    <row r="161" spans="2:51" s="16" customFormat="1" ht="11.25">
      <c r="B161" s="239"/>
      <c r="C161" s="240"/>
      <c r="D161" s="187" t="s">
        <v>158</v>
      </c>
      <c r="E161" s="241" t="s">
        <v>19</v>
      </c>
      <c r="F161" s="242" t="s">
        <v>539</v>
      </c>
      <c r="G161" s="240"/>
      <c r="H161" s="243">
        <v>255.162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158</v>
      </c>
      <c r="AU161" s="249" t="s">
        <v>88</v>
      </c>
      <c r="AV161" s="16" t="s">
        <v>153</v>
      </c>
      <c r="AW161" s="16" t="s">
        <v>34</v>
      </c>
      <c r="AX161" s="16" t="s">
        <v>72</v>
      </c>
      <c r="AY161" s="249" t="s">
        <v>143</v>
      </c>
    </row>
    <row r="162" spans="2:51" s="13" customFormat="1" ht="11.25">
      <c r="B162" s="203"/>
      <c r="C162" s="204"/>
      <c r="D162" s="187" t="s">
        <v>158</v>
      </c>
      <c r="E162" s="205" t="s">
        <v>19</v>
      </c>
      <c r="F162" s="206" t="s">
        <v>161</v>
      </c>
      <c r="G162" s="204"/>
      <c r="H162" s="207">
        <v>302.462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158</v>
      </c>
      <c r="AU162" s="213" t="s">
        <v>88</v>
      </c>
      <c r="AV162" s="13" t="s">
        <v>149</v>
      </c>
      <c r="AW162" s="13" t="s">
        <v>34</v>
      </c>
      <c r="AX162" s="13" t="s">
        <v>80</v>
      </c>
      <c r="AY162" s="213" t="s">
        <v>143</v>
      </c>
    </row>
    <row r="163" spans="1:65" s="2" customFormat="1" ht="37.9" customHeight="1">
      <c r="A163" s="37"/>
      <c r="B163" s="38"/>
      <c r="C163" s="174" t="s">
        <v>198</v>
      </c>
      <c r="D163" s="174" t="s">
        <v>144</v>
      </c>
      <c r="E163" s="175" t="s">
        <v>506</v>
      </c>
      <c r="F163" s="176" t="s">
        <v>507</v>
      </c>
      <c r="G163" s="177" t="s">
        <v>147</v>
      </c>
      <c r="H163" s="178">
        <v>302.462</v>
      </c>
      <c r="I163" s="179"/>
      <c r="J163" s="180">
        <f>ROUND(I163*H163,2)</f>
        <v>0</v>
      </c>
      <c r="K163" s="176" t="s">
        <v>496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149</v>
      </c>
      <c r="AT163" s="185" t="s">
        <v>144</v>
      </c>
      <c r="AU163" s="185" t="s">
        <v>88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149</v>
      </c>
      <c r="BM163" s="185" t="s">
        <v>811</v>
      </c>
    </row>
    <row r="164" spans="1:47" s="2" customFormat="1" ht="11.25">
      <c r="A164" s="37"/>
      <c r="B164" s="38"/>
      <c r="C164" s="39"/>
      <c r="D164" s="227" t="s">
        <v>498</v>
      </c>
      <c r="E164" s="39"/>
      <c r="F164" s="228" t="s">
        <v>509</v>
      </c>
      <c r="G164" s="39"/>
      <c r="H164" s="39"/>
      <c r="I164" s="189"/>
      <c r="J164" s="39"/>
      <c r="K164" s="39"/>
      <c r="L164" s="42"/>
      <c r="M164" s="190"/>
      <c r="N164" s="191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498</v>
      </c>
      <c r="AU164" s="20" t="s">
        <v>88</v>
      </c>
    </row>
    <row r="165" spans="1:65" s="2" customFormat="1" ht="33" customHeight="1">
      <c r="A165" s="37"/>
      <c r="B165" s="38"/>
      <c r="C165" s="174" t="s">
        <v>8</v>
      </c>
      <c r="D165" s="174" t="s">
        <v>144</v>
      </c>
      <c r="E165" s="175" t="s">
        <v>812</v>
      </c>
      <c r="F165" s="176" t="s">
        <v>813</v>
      </c>
      <c r="G165" s="177" t="s">
        <v>147</v>
      </c>
      <c r="H165" s="178">
        <v>105</v>
      </c>
      <c r="I165" s="179"/>
      <c r="J165" s="180">
        <f>ROUND(I165*H165,2)</f>
        <v>0</v>
      </c>
      <c r="K165" s="176" t="s">
        <v>496</v>
      </c>
      <c r="L165" s="42"/>
      <c r="M165" s="181" t="s">
        <v>19</v>
      </c>
      <c r="N165" s="182" t="s">
        <v>44</v>
      </c>
      <c r="O165" s="6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5" t="s">
        <v>149</v>
      </c>
      <c r="AT165" s="185" t="s">
        <v>144</v>
      </c>
      <c r="AU165" s="185" t="s">
        <v>88</v>
      </c>
      <c r="AY165" s="20" t="s">
        <v>143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0" t="s">
        <v>88</v>
      </c>
      <c r="BK165" s="186">
        <f>ROUND(I165*H165,2)</f>
        <v>0</v>
      </c>
      <c r="BL165" s="20" t="s">
        <v>149</v>
      </c>
      <c r="BM165" s="185" t="s">
        <v>814</v>
      </c>
    </row>
    <row r="166" spans="1:47" s="2" customFormat="1" ht="11.25">
      <c r="A166" s="37"/>
      <c r="B166" s="38"/>
      <c r="C166" s="39"/>
      <c r="D166" s="227" t="s">
        <v>498</v>
      </c>
      <c r="E166" s="39"/>
      <c r="F166" s="228" t="s">
        <v>815</v>
      </c>
      <c r="G166" s="39"/>
      <c r="H166" s="39"/>
      <c r="I166" s="189"/>
      <c r="J166" s="39"/>
      <c r="K166" s="39"/>
      <c r="L166" s="42"/>
      <c r="M166" s="190"/>
      <c r="N166" s="191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498</v>
      </c>
      <c r="AU166" s="20" t="s">
        <v>88</v>
      </c>
    </row>
    <row r="167" spans="1:65" s="2" customFormat="1" ht="33" customHeight="1">
      <c r="A167" s="37"/>
      <c r="B167" s="38"/>
      <c r="C167" s="174" t="s">
        <v>209</v>
      </c>
      <c r="D167" s="174" t="s">
        <v>144</v>
      </c>
      <c r="E167" s="175" t="s">
        <v>816</v>
      </c>
      <c r="F167" s="176" t="s">
        <v>817</v>
      </c>
      <c r="G167" s="177" t="s">
        <v>147</v>
      </c>
      <c r="H167" s="178">
        <v>420</v>
      </c>
      <c r="I167" s="179"/>
      <c r="J167" s="180">
        <f>ROUND(I167*H167,2)</f>
        <v>0</v>
      </c>
      <c r="K167" s="176" t="s">
        <v>496</v>
      </c>
      <c r="L167" s="42"/>
      <c r="M167" s="181" t="s">
        <v>19</v>
      </c>
      <c r="N167" s="182" t="s">
        <v>44</v>
      </c>
      <c r="O167" s="67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5" t="s">
        <v>149</v>
      </c>
      <c r="AT167" s="185" t="s">
        <v>144</v>
      </c>
      <c r="AU167" s="185" t="s">
        <v>88</v>
      </c>
      <c r="AY167" s="20" t="s">
        <v>143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0" t="s">
        <v>88</v>
      </c>
      <c r="BK167" s="186">
        <f>ROUND(I167*H167,2)</f>
        <v>0</v>
      </c>
      <c r="BL167" s="20" t="s">
        <v>149</v>
      </c>
      <c r="BM167" s="185" t="s">
        <v>818</v>
      </c>
    </row>
    <row r="168" spans="1:47" s="2" customFormat="1" ht="11.25">
      <c r="A168" s="37"/>
      <c r="B168" s="38"/>
      <c r="C168" s="39"/>
      <c r="D168" s="227" t="s">
        <v>498</v>
      </c>
      <c r="E168" s="39"/>
      <c r="F168" s="228" t="s">
        <v>819</v>
      </c>
      <c r="G168" s="39"/>
      <c r="H168" s="39"/>
      <c r="I168" s="189"/>
      <c r="J168" s="39"/>
      <c r="K168" s="39"/>
      <c r="L168" s="42"/>
      <c r="M168" s="190"/>
      <c r="N168" s="191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498</v>
      </c>
      <c r="AU168" s="20" t="s">
        <v>88</v>
      </c>
    </row>
    <row r="169" spans="2:51" s="12" customFormat="1" ht="11.25">
      <c r="B169" s="192"/>
      <c r="C169" s="193"/>
      <c r="D169" s="187" t="s">
        <v>158</v>
      </c>
      <c r="E169" s="193"/>
      <c r="F169" s="195" t="s">
        <v>820</v>
      </c>
      <c r="G169" s="193"/>
      <c r="H169" s="196">
        <v>420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88</v>
      </c>
      <c r="AV169" s="12" t="s">
        <v>88</v>
      </c>
      <c r="AW169" s="12" t="s">
        <v>4</v>
      </c>
      <c r="AX169" s="12" t="s">
        <v>80</v>
      </c>
      <c r="AY169" s="202" t="s">
        <v>143</v>
      </c>
    </row>
    <row r="170" spans="1:65" s="2" customFormat="1" ht="62.65" customHeight="1">
      <c r="A170" s="37"/>
      <c r="B170" s="38"/>
      <c r="C170" s="174" t="s">
        <v>182</v>
      </c>
      <c r="D170" s="174" t="s">
        <v>144</v>
      </c>
      <c r="E170" s="175" t="s">
        <v>510</v>
      </c>
      <c r="F170" s="176" t="s">
        <v>511</v>
      </c>
      <c r="G170" s="177" t="s">
        <v>171</v>
      </c>
      <c r="H170" s="178">
        <v>223.868</v>
      </c>
      <c r="I170" s="179"/>
      <c r="J170" s="180">
        <f>ROUND(I170*H170,2)</f>
        <v>0</v>
      </c>
      <c r="K170" s="176" t="s">
        <v>496</v>
      </c>
      <c r="L170" s="42"/>
      <c r="M170" s="181" t="s">
        <v>19</v>
      </c>
      <c r="N170" s="182" t="s">
        <v>44</v>
      </c>
      <c r="O170" s="6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5" t="s">
        <v>149</v>
      </c>
      <c r="AT170" s="185" t="s">
        <v>144</v>
      </c>
      <c r="AU170" s="185" t="s">
        <v>88</v>
      </c>
      <c r="AY170" s="20" t="s">
        <v>143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88</v>
      </c>
      <c r="BK170" s="186">
        <f>ROUND(I170*H170,2)</f>
        <v>0</v>
      </c>
      <c r="BL170" s="20" t="s">
        <v>149</v>
      </c>
      <c r="BM170" s="185" t="s">
        <v>821</v>
      </c>
    </row>
    <row r="171" spans="1:47" s="2" customFormat="1" ht="11.25">
      <c r="A171" s="37"/>
      <c r="B171" s="38"/>
      <c r="C171" s="39"/>
      <c r="D171" s="227" t="s">
        <v>498</v>
      </c>
      <c r="E171" s="39"/>
      <c r="F171" s="228" t="s">
        <v>513</v>
      </c>
      <c r="G171" s="39"/>
      <c r="H171" s="39"/>
      <c r="I171" s="189"/>
      <c r="J171" s="39"/>
      <c r="K171" s="39"/>
      <c r="L171" s="42"/>
      <c r="M171" s="190"/>
      <c r="N171" s="191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498</v>
      </c>
      <c r="AU171" s="20" t="s">
        <v>88</v>
      </c>
    </row>
    <row r="172" spans="1:47" s="2" customFormat="1" ht="19.5">
      <c r="A172" s="37"/>
      <c r="B172" s="38"/>
      <c r="C172" s="39"/>
      <c r="D172" s="187" t="s">
        <v>150</v>
      </c>
      <c r="E172" s="39"/>
      <c r="F172" s="188" t="s">
        <v>822</v>
      </c>
      <c r="G172" s="39"/>
      <c r="H172" s="39"/>
      <c r="I172" s="189"/>
      <c r="J172" s="39"/>
      <c r="K172" s="39"/>
      <c r="L172" s="42"/>
      <c r="M172" s="190"/>
      <c r="N172" s="191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20" t="s">
        <v>150</v>
      </c>
      <c r="AU172" s="20" t="s">
        <v>88</v>
      </c>
    </row>
    <row r="173" spans="1:65" s="2" customFormat="1" ht="44.25" customHeight="1">
      <c r="A173" s="37"/>
      <c r="B173" s="38"/>
      <c r="C173" s="174" t="s">
        <v>219</v>
      </c>
      <c r="D173" s="174" t="s">
        <v>144</v>
      </c>
      <c r="E173" s="175" t="s">
        <v>514</v>
      </c>
      <c r="F173" s="176" t="s">
        <v>515</v>
      </c>
      <c r="G173" s="177" t="s">
        <v>171</v>
      </c>
      <c r="H173" s="178">
        <v>223.868</v>
      </c>
      <c r="I173" s="179"/>
      <c r="J173" s="180">
        <f>ROUND(I173*H173,2)</f>
        <v>0</v>
      </c>
      <c r="K173" s="176" t="s">
        <v>496</v>
      </c>
      <c r="L173" s="42"/>
      <c r="M173" s="181" t="s">
        <v>19</v>
      </c>
      <c r="N173" s="182" t="s">
        <v>44</v>
      </c>
      <c r="O173" s="6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5" t="s">
        <v>149</v>
      </c>
      <c r="AT173" s="185" t="s">
        <v>144</v>
      </c>
      <c r="AU173" s="185" t="s">
        <v>88</v>
      </c>
      <c r="AY173" s="20" t="s">
        <v>143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88</v>
      </c>
      <c r="BK173" s="186">
        <f>ROUND(I173*H173,2)</f>
        <v>0</v>
      </c>
      <c r="BL173" s="20" t="s">
        <v>149</v>
      </c>
      <c r="BM173" s="185" t="s">
        <v>823</v>
      </c>
    </row>
    <row r="174" spans="1:47" s="2" customFormat="1" ht="11.25">
      <c r="A174" s="37"/>
      <c r="B174" s="38"/>
      <c r="C174" s="39"/>
      <c r="D174" s="227" t="s">
        <v>498</v>
      </c>
      <c r="E174" s="39"/>
      <c r="F174" s="228" t="s">
        <v>517</v>
      </c>
      <c r="G174" s="39"/>
      <c r="H174" s="39"/>
      <c r="I174" s="189"/>
      <c r="J174" s="39"/>
      <c r="K174" s="39"/>
      <c r="L174" s="42"/>
      <c r="M174" s="190"/>
      <c r="N174" s="191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498</v>
      </c>
      <c r="AU174" s="20" t="s">
        <v>88</v>
      </c>
    </row>
    <row r="175" spans="1:65" s="2" customFormat="1" ht="44.25" customHeight="1">
      <c r="A175" s="37"/>
      <c r="B175" s="38"/>
      <c r="C175" s="174" t="s">
        <v>188</v>
      </c>
      <c r="D175" s="174" t="s">
        <v>144</v>
      </c>
      <c r="E175" s="175" t="s">
        <v>526</v>
      </c>
      <c r="F175" s="176" t="s">
        <v>527</v>
      </c>
      <c r="G175" s="177" t="s">
        <v>269</v>
      </c>
      <c r="H175" s="178">
        <v>425.349</v>
      </c>
      <c r="I175" s="179"/>
      <c r="J175" s="180">
        <f>ROUND(I175*H175,2)</f>
        <v>0</v>
      </c>
      <c r="K175" s="176" t="s">
        <v>496</v>
      </c>
      <c r="L175" s="42"/>
      <c r="M175" s="181" t="s">
        <v>19</v>
      </c>
      <c r="N175" s="182" t="s">
        <v>44</v>
      </c>
      <c r="O175" s="6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5" t="s">
        <v>149</v>
      </c>
      <c r="AT175" s="185" t="s">
        <v>144</v>
      </c>
      <c r="AU175" s="185" t="s">
        <v>88</v>
      </c>
      <c r="AY175" s="20" t="s">
        <v>143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20" t="s">
        <v>88</v>
      </c>
      <c r="BK175" s="186">
        <f>ROUND(I175*H175,2)</f>
        <v>0</v>
      </c>
      <c r="BL175" s="20" t="s">
        <v>149</v>
      </c>
      <c r="BM175" s="185" t="s">
        <v>824</v>
      </c>
    </row>
    <row r="176" spans="1:47" s="2" customFormat="1" ht="11.25">
      <c r="A176" s="37"/>
      <c r="B176" s="38"/>
      <c r="C176" s="39"/>
      <c r="D176" s="227" t="s">
        <v>498</v>
      </c>
      <c r="E176" s="39"/>
      <c r="F176" s="228" t="s">
        <v>529</v>
      </c>
      <c r="G176" s="39"/>
      <c r="H176" s="39"/>
      <c r="I176" s="189"/>
      <c r="J176" s="39"/>
      <c r="K176" s="39"/>
      <c r="L176" s="42"/>
      <c r="M176" s="190"/>
      <c r="N176" s="191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498</v>
      </c>
      <c r="AU176" s="20" t="s">
        <v>88</v>
      </c>
    </row>
    <row r="177" spans="1:47" s="2" customFormat="1" ht="19.5">
      <c r="A177" s="37"/>
      <c r="B177" s="38"/>
      <c r="C177" s="39"/>
      <c r="D177" s="187" t="s">
        <v>150</v>
      </c>
      <c r="E177" s="39"/>
      <c r="F177" s="188" t="s">
        <v>530</v>
      </c>
      <c r="G177" s="39"/>
      <c r="H177" s="39"/>
      <c r="I177" s="189"/>
      <c r="J177" s="39"/>
      <c r="K177" s="39"/>
      <c r="L177" s="42"/>
      <c r="M177" s="190"/>
      <c r="N177" s="191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150</v>
      </c>
      <c r="AU177" s="20" t="s">
        <v>88</v>
      </c>
    </row>
    <row r="178" spans="2:51" s="12" customFormat="1" ht="11.25">
      <c r="B178" s="192"/>
      <c r="C178" s="193"/>
      <c r="D178" s="187" t="s">
        <v>158</v>
      </c>
      <c r="E178" s="193"/>
      <c r="F178" s="195" t="s">
        <v>825</v>
      </c>
      <c r="G178" s="193"/>
      <c r="H178" s="196">
        <v>425.349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158</v>
      </c>
      <c r="AU178" s="202" t="s">
        <v>88</v>
      </c>
      <c r="AV178" s="12" t="s">
        <v>88</v>
      </c>
      <c r="AW178" s="12" t="s">
        <v>4</v>
      </c>
      <c r="AX178" s="12" t="s">
        <v>80</v>
      </c>
      <c r="AY178" s="202" t="s">
        <v>143</v>
      </c>
    </row>
    <row r="179" spans="1:65" s="2" customFormat="1" ht="37.9" customHeight="1">
      <c r="A179" s="37"/>
      <c r="B179" s="38"/>
      <c r="C179" s="174" t="s">
        <v>229</v>
      </c>
      <c r="D179" s="174" t="s">
        <v>144</v>
      </c>
      <c r="E179" s="175" t="s">
        <v>826</v>
      </c>
      <c r="F179" s="176" t="s">
        <v>523</v>
      </c>
      <c r="G179" s="177" t="s">
        <v>171</v>
      </c>
      <c r="H179" s="178">
        <v>223.868</v>
      </c>
      <c r="I179" s="179"/>
      <c r="J179" s="180">
        <f>ROUND(I179*H179,2)</f>
        <v>0</v>
      </c>
      <c r="K179" s="176" t="s">
        <v>496</v>
      </c>
      <c r="L179" s="42"/>
      <c r="M179" s="181" t="s">
        <v>19</v>
      </c>
      <c r="N179" s="182" t="s">
        <v>44</v>
      </c>
      <c r="O179" s="6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5" t="s">
        <v>149</v>
      </c>
      <c r="AT179" s="185" t="s">
        <v>144</v>
      </c>
      <c r="AU179" s="185" t="s">
        <v>88</v>
      </c>
      <c r="AY179" s="20" t="s">
        <v>143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0" t="s">
        <v>88</v>
      </c>
      <c r="BK179" s="186">
        <f>ROUND(I179*H179,2)</f>
        <v>0</v>
      </c>
      <c r="BL179" s="20" t="s">
        <v>149</v>
      </c>
      <c r="BM179" s="185" t="s">
        <v>827</v>
      </c>
    </row>
    <row r="180" spans="1:47" s="2" customFormat="1" ht="11.25">
      <c r="A180" s="37"/>
      <c r="B180" s="38"/>
      <c r="C180" s="39"/>
      <c r="D180" s="227" t="s">
        <v>498</v>
      </c>
      <c r="E180" s="39"/>
      <c r="F180" s="228" t="s">
        <v>828</v>
      </c>
      <c r="G180" s="39"/>
      <c r="H180" s="39"/>
      <c r="I180" s="189"/>
      <c r="J180" s="39"/>
      <c r="K180" s="39"/>
      <c r="L180" s="42"/>
      <c r="M180" s="190"/>
      <c r="N180" s="191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498</v>
      </c>
      <c r="AU180" s="20" t="s">
        <v>88</v>
      </c>
    </row>
    <row r="181" spans="1:65" s="2" customFormat="1" ht="44.25" customHeight="1">
      <c r="A181" s="37"/>
      <c r="B181" s="38"/>
      <c r="C181" s="174" t="s">
        <v>192</v>
      </c>
      <c r="D181" s="174" t="s">
        <v>144</v>
      </c>
      <c r="E181" s="175" t="s">
        <v>829</v>
      </c>
      <c r="F181" s="176" t="s">
        <v>830</v>
      </c>
      <c r="G181" s="177" t="s">
        <v>171</v>
      </c>
      <c r="H181" s="178">
        <v>60</v>
      </c>
      <c r="I181" s="179"/>
      <c r="J181" s="180">
        <f>ROUND(I181*H181,2)</f>
        <v>0</v>
      </c>
      <c r="K181" s="176" t="s">
        <v>496</v>
      </c>
      <c r="L181" s="42"/>
      <c r="M181" s="181" t="s">
        <v>19</v>
      </c>
      <c r="N181" s="182" t="s">
        <v>44</v>
      </c>
      <c r="O181" s="6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5" t="s">
        <v>149</v>
      </c>
      <c r="AT181" s="185" t="s">
        <v>144</v>
      </c>
      <c r="AU181" s="185" t="s">
        <v>88</v>
      </c>
      <c r="AY181" s="20" t="s">
        <v>143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20" t="s">
        <v>88</v>
      </c>
      <c r="BK181" s="186">
        <f>ROUND(I181*H181,2)</f>
        <v>0</v>
      </c>
      <c r="BL181" s="20" t="s">
        <v>149</v>
      </c>
      <c r="BM181" s="185" t="s">
        <v>831</v>
      </c>
    </row>
    <row r="182" spans="1:47" s="2" customFormat="1" ht="11.25">
      <c r="A182" s="37"/>
      <c r="B182" s="38"/>
      <c r="C182" s="39"/>
      <c r="D182" s="227" t="s">
        <v>498</v>
      </c>
      <c r="E182" s="39"/>
      <c r="F182" s="228" t="s">
        <v>832</v>
      </c>
      <c r="G182" s="39"/>
      <c r="H182" s="39"/>
      <c r="I182" s="189"/>
      <c r="J182" s="39"/>
      <c r="K182" s="39"/>
      <c r="L182" s="42"/>
      <c r="M182" s="190"/>
      <c r="N182" s="191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498</v>
      </c>
      <c r="AU182" s="20" t="s">
        <v>88</v>
      </c>
    </row>
    <row r="183" spans="2:51" s="12" customFormat="1" ht="11.25">
      <c r="B183" s="192"/>
      <c r="C183" s="193"/>
      <c r="D183" s="187" t="s">
        <v>158</v>
      </c>
      <c r="E183" s="194" t="s">
        <v>19</v>
      </c>
      <c r="F183" s="195" t="s">
        <v>833</v>
      </c>
      <c r="G183" s="193"/>
      <c r="H183" s="196">
        <v>60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158</v>
      </c>
      <c r="AU183" s="202" t="s">
        <v>88</v>
      </c>
      <c r="AV183" s="12" t="s">
        <v>88</v>
      </c>
      <c r="AW183" s="12" t="s">
        <v>34</v>
      </c>
      <c r="AX183" s="12" t="s">
        <v>80</v>
      </c>
      <c r="AY183" s="202" t="s">
        <v>143</v>
      </c>
    </row>
    <row r="184" spans="1:65" s="2" customFormat="1" ht="16.5" customHeight="1">
      <c r="A184" s="37"/>
      <c r="B184" s="38"/>
      <c r="C184" s="250" t="s">
        <v>240</v>
      </c>
      <c r="D184" s="250" t="s">
        <v>542</v>
      </c>
      <c r="E184" s="251" t="s">
        <v>834</v>
      </c>
      <c r="F184" s="252" t="s">
        <v>835</v>
      </c>
      <c r="G184" s="253" t="s">
        <v>269</v>
      </c>
      <c r="H184" s="254">
        <v>114</v>
      </c>
      <c r="I184" s="255"/>
      <c r="J184" s="256">
        <f>ROUND(I184*H184,2)</f>
        <v>0</v>
      </c>
      <c r="K184" s="252" t="s">
        <v>496</v>
      </c>
      <c r="L184" s="257"/>
      <c r="M184" s="258" t="s">
        <v>19</v>
      </c>
      <c r="N184" s="259" t="s">
        <v>44</v>
      </c>
      <c r="O184" s="67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5" t="s">
        <v>164</v>
      </c>
      <c r="AT184" s="185" t="s">
        <v>542</v>
      </c>
      <c r="AU184" s="185" t="s">
        <v>88</v>
      </c>
      <c r="AY184" s="20" t="s">
        <v>143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20" t="s">
        <v>88</v>
      </c>
      <c r="BK184" s="186">
        <f>ROUND(I184*H184,2)</f>
        <v>0</v>
      </c>
      <c r="BL184" s="20" t="s">
        <v>149</v>
      </c>
      <c r="BM184" s="185" t="s">
        <v>836</v>
      </c>
    </row>
    <row r="185" spans="2:51" s="12" customFormat="1" ht="11.25">
      <c r="B185" s="192"/>
      <c r="C185" s="193"/>
      <c r="D185" s="187" t="s">
        <v>158</v>
      </c>
      <c r="E185" s="193"/>
      <c r="F185" s="195" t="s">
        <v>837</v>
      </c>
      <c r="G185" s="193"/>
      <c r="H185" s="196">
        <v>114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88</v>
      </c>
      <c r="AV185" s="12" t="s">
        <v>88</v>
      </c>
      <c r="AW185" s="12" t="s">
        <v>4</v>
      </c>
      <c r="AX185" s="12" t="s">
        <v>80</v>
      </c>
      <c r="AY185" s="202" t="s">
        <v>143</v>
      </c>
    </row>
    <row r="186" spans="1:65" s="2" customFormat="1" ht="44.25" customHeight="1">
      <c r="A186" s="37"/>
      <c r="B186" s="38"/>
      <c r="C186" s="174" t="s">
        <v>195</v>
      </c>
      <c r="D186" s="174" t="s">
        <v>144</v>
      </c>
      <c r="E186" s="175" t="s">
        <v>532</v>
      </c>
      <c r="F186" s="176" t="s">
        <v>533</v>
      </c>
      <c r="G186" s="177" t="s">
        <v>171</v>
      </c>
      <c r="H186" s="178">
        <v>149.347</v>
      </c>
      <c r="I186" s="179"/>
      <c r="J186" s="180">
        <f>ROUND(I186*H186,2)</f>
        <v>0</v>
      </c>
      <c r="K186" s="176" t="s">
        <v>496</v>
      </c>
      <c r="L186" s="42"/>
      <c r="M186" s="181" t="s">
        <v>19</v>
      </c>
      <c r="N186" s="182" t="s">
        <v>44</v>
      </c>
      <c r="O186" s="67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5" t="s">
        <v>149</v>
      </c>
      <c r="AT186" s="185" t="s">
        <v>144</v>
      </c>
      <c r="AU186" s="185" t="s">
        <v>88</v>
      </c>
      <c r="AY186" s="20" t="s">
        <v>143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0" t="s">
        <v>88</v>
      </c>
      <c r="BK186" s="186">
        <f>ROUND(I186*H186,2)</f>
        <v>0</v>
      </c>
      <c r="BL186" s="20" t="s">
        <v>149</v>
      </c>
      <c r="BM186" s="185" t="s">
        <v>838</v>
      </c>
    </row>
    <row r="187" spans="1:47" s="2" customFormat="1" ht="11.25">
      <c r="A187" s="37"/>
      <c r="B187" s="38"/>
      <c r="C187" s="39"/>
      <c r="D187" s="227" t="s">
        <v>498</v>
      </c>
      <c r="E187" s="39"/>
      <c r="F187" s="228" t="s">
        <v>535</v>
      </c>
      <c r="G187" s="39"/>
      <c r="H187" s="39"/>
      <c r="I187" s="189"/>
      <c r="J187" s="39"/>
      <c r="K187" s="39"/>
      <c r="L187" s="42"/>
      <c r="M187" s="190"/>
      <c r="N187" s="191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498</v>
      </c>
      <c r="AU187" s="20" t="s">
        <v>88</v>
      </c>
    </row>
    <row r="188" spans="2:51" s="15" customFormat="1" ht="11.25">
      <c r="B188" s="229"/>
      <c r="C188" s="230"/>
      <c r="D188" s="187" t="s">
        <v>158</v>
      </c>
      <c r="E188" s="231" t="s">
        <v>19</v>
      </c>
      <c r="F188" s="232" t="s">
        <v>537</v>
      </c>
      <c r="G188" s="230"/>
      <c r="H188" s="231" t="s">
        <v>19</v>
      </c>
      <c r="I188" s="233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158</v>
      </c>
      <c r="AU188" s="238" t="s">
        <v>88</v>
      </c>
      <c r="AV188" s="15" t="s">
        <v>80</v>
      </c>
      <c r="AW188" s="15" t="s">
        <v>34</v>
      </c>
      <c r="AX188" s="15" t="s">
        <v>72</v>
      </c>
      <c r="AY188" s="238" t="s">
        <v>143</v>
      </c>
    </row>
    <row r="189" spans="2:51" s="12" customFormat="1" ht="11.25">
      <c r="B189" s="192"/>
      <c r="C189" s="193"/>
      <c r="D189" s="187" t="s">
        <v>158</v>
      </c>
      <c r="E189" s="194" t="s">
        <v>19</v>
      </c>
      <c r="F189" s="195" t="s">
        <v>839</v>
      </c>
      <c r="G189" s="193"/>
      <c r="H189" s="196">
        <v>223.868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158</v>
      </c>
      <c r="AU189" s="202" t="s">
        <v>88</v>
      </c>
      <c r="AV189" s="12" t="s">
        <v>88</v>
      </c>
      <c r="AW189" s="12" t="s">
        <v>34</v>
      </c>
      <c r="AX189" s="12" t="s">
        <v>72</v>
      </c>
      <c r="AY189" s="202" t="s">
        <v>143</v>
      </c>
    </row>
    <row r="190" spans="2:51" s="15" customFormat="1" ht="11.25">
      <c r="B190" s="229"/>
      <c r="C190" s="230"/>
      <c r="D190" s="187" t="s">
        <v>158</v>
      </c>
      <c r="E190" s="231" t="s">
        <v>19</v>
      </c>
      <c r="F190" s="232" t="s">
        <v>840</v>
      </c>
      <c r="G190" s="230"/>
      <c r="H190" s="231" t="s">
        <v>19</v>
      </c>
      <c r="I190" s="233"/>
      <c r="J190" s="230"/>
      <c r="K190" s="230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158</v>
      </c>
      <c r="AU190" s="238" t="s">
        <v>88</v>
      </c>
      <c r="AV190" s="15" t="s">
        <v>80</v>
      </c>
      <c r="AW190" s="15" t="s">
        <v>34</v>
      </c>
      <c r="AX190" s="15" t="s">
        <v>72</v>
      </c>
      <c r="AY190" s="238" t="s">
        <v>143</v>
      </c>
    </row>
    <row r="191" spans="2:51" s="12" customFormat="1" ht="11.25">
      <c r="B191" s="192"/>
      <c r="C191" s="193"/>
      <c r="D191" s="187" t="s">
        <v>158</v>
      </c>
      <c r="E191" s="194" t="s">
        <v>19</v>
      </c>
      <c r="F191" s="195" t="s">
        <v>841</v>
      </c>
      <c r="G191" s="193"/>
      <c r="H191" s="196">
        <v>-73.397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158</v>
      </c>
      <c r="AU191" s="202" t="s">
        <v>88</v>
      </c>
      <c r="AV191" s="12" t="s">
        <v>88</v>
      </c>
      <c r="AW191" s="12" t="s">
        <v>34</v>
      </c>
      <c r="AX191" s="12" t="s">
        <v>72</v>
      </c>
      <c r="AY191" s="202" t="s">
        <v>143</v>
      </c>
    </row>
    <row r="192" spans="2:51" s="15" customFormat="1" ht="11.25">
      <c r="B192" s="229"/>
      <c r="C192" s="230"/>
      <c r="D192" s="187" t="s">
        <v>158</v>
      </c>
      <c r="E192" s="231" t="s">
        <v>19</v>
      </c>
      <c r="F192" s="232" t="s">
        <v>842</v>
      </c>
      <c r="G192" s="230"/>
      <c r="H192" s="231" t="s">
        <v>19</v>
      </c>
      <c r="I192" s="233"/>
      <c r="J192" s="230"/>
      <c r="K192" s="230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158</v>
      </c>
      <c r="AU192" s="238" t="s">
        <v>88</v>
      </c>
      <c r="AV192" s="15" t="s">
        <v>80</v>
      </c>
      <c r="AW192" s="15" t="s">
        <v>34</v>
      </c>
      <c r="AX192" s="15" t="s">
        <v>72</v>
      </c>
      <c r="AY192" s="238" t="s">
        <v>143</v>
      </c>
    </row>
    <row r="193" spans="2:51" s="12" customFormat="1" ht="11.25">
      <c r="B193" s="192"/>
      <c r="C193" s="193"/>
      <c r="D193" s="187" t="s">
        <v>158</v>
      </c>
      <c r="E193" s="194" t="s">
        <v>19</v>
      </c>
      <c r="F193" s="195" t="s">
        <v>843</v>
      </c>
      <c r="G193" s="193"/>
      <c r="H193" s="196">
        <v>-0.078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158</v>
      </c>
      <c r="AU193" s="202" t="s">
        <v>88</v>
      </c>
      <c r="AV193" s="12" t="s">
        <v>88</v>
      </c>
      <c r="AW193" s="12" t="s">
        <v>34</v>
      </c>
      <c r="AX193" s="12" t="s">
        <v>72</v>
      </c>
      <c r="AY193" s="202" t="s">
        <v>143</v>
      </c>
    </row>
    <row r="194" spans="2:51" s="12" customFormat="1" ht="11.25">
      <c r="B194" s="192"/>
      <c r="C194" s="193"/>
      <c r="D194" s="187" t="s">
        <v>158</v>
      </c>
      <c r="E194" s="194" t="s">
        <v>19</v>
      </c>
      <c r="F194" s="195" t="s">
        <v>844</v>
      </c>
      <c r="G194" s="193"/>
      <c r="H194" s="196">
        <v>-0.326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158</v>
      </c>
      <c r="AU194" s="202" t="s">
        <v>88</v>
      </c>
      <c r="AV194" s="12" t="s">
        <v>88</v>
      </c>
      <c r="AW194" s="12" t="s">
        <v>34</v>
      </c>
      <c r="AX194" s="12" t="s">
        <v>72</v>
      </c>
      <c r="AY194" s="202" t="s">
        <v>143</v>
      </c>
    </row>
    <row r="195" spans="2:51" s="12" customFormat="1" ht="11.25">
      <c r="B195" s="192"/>
      <c r="C195" s="193"/>
      <c r="D195" s="187" t="s">
        <v>158</v>
      </c>
      <c r="E195" s="194" t="s">
        <v>19</v>
      </c>
      <c r="F195" s="195" t="s">
        <v>845</v>
      </c>
      <c r="G195" s="193"/>
      <c r="H195" s="196">
        <v>-0.241</v>
      </c>
      <c r="I195" s="197"/>
      <c r="J195" s="193"/>
      <c r="K195" s="193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158</v>
      </c>
      <c r="AU195" s="202" t="s">
        <v>88</v>
      </c>
      <c r="AV195" s="12" t="s">
        <v>88</v>
      </c>
      <c r="AW195" s="12" t="s">
        <v>34</v>
      </c>
      <c r="AX195" s="12" t="s">
        <v>72</v>
      </c>
      <c r="AY195" s="202" t="s">
        <v>143</v>
      </c>
    </row>
    <row r="196" spans="2:51" s="12" customFormat="1" ht="11.25">
      <c r="B196" s="192"/>
      <c r="C196" s="193"/>
      <c r="D196" s="187" t="s">
        <v>158</v>
      </c>
      <c r="E196" s="194" t="s">
        <v>19</v>
      </c>
      <c r="F196" s="195" t="s">
        <v>846</v>
      </c>
      <c r="G196" s="193"/>
      <c r="H196" s="196">
        <v>-0.284</v>
      </c>
      <c r="I196" s="197"/>
      <c r="J196" s="193"/>
      <c r="K196" s="193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158</v>
      </c>
      <c r="AU196" s="202" t="s">
        <v>88</v>
      </c>
      <c r="AV196" s="12" t="s">
        <v>88</v>
      </c>
      <c r="AW196" s="12" t="s">
        <v>34</v>
      </c>
      <c r="AX196" s="12" t="s">
        <v>72</v>
      </c>
      <c r="AY196" s="202" t="s">
        <v>143</v>
      </c>
    </row>
    <row r="197" spans="2:51" s="12" customFormat="1" ht="11.25">
      <c r="B197" s="192"/>
      <c r="C197" s="193"/>
      <c r="D197" s="187" t="s">
        <v>158</v>
      </c>
      <c r="E197" s="194" t="s">
        <v>19</v>
      </c>
      <c r="F197" s="195" t="s">
        <v>847</v>
      </c>
      <c r="G197" s="193"/>
      <c r="H197" s="196">
        <v>-0.195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158</v>
      </c>
      <c r="AU197" s="202" t="s">
        <v>88</v>
      </c>
      <c r="AV197" s="12" t="s">
        <v>88</v>
      </c>
      <c r="AW197" s="12" t="s">
        <v>34</v>
      </c>
      <c r="AX197" s="12" t="s">
        <v>72</v>
      </c>
      <c r="AY197" s="202" t="s">
        <v>143</v>
      </c>
    </row>
    <row r="198" spans="2:51" s="13" customFormat="1" ht="11.25">
      <c r="B198" s="203"/>
      <c r="C198" s="204"/>
      <c r="D198" s="187" t="s">
        <v>158</v>
      </c>
      <c r="E198" s="205" t="s">
        <v>19</v>
      </c>
      <c r="F198" s="206" t="s">
        <v>161</v>
      </c>
      <c r="G198" s="204"/>
      <c r="H198" s="207">
        <v>149.347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158</v>
      </c>
      <c r="AU198" s="213" t="s">
        <v>88</v>
      </c>
      <c r="AV198" s="13" t="s">
        <v>149</v>
      </c>
      <c r="AW198" s="13" t="s">
        <v>34</v>
      </c>
      <c r="AX198" s="13" t="s">
        <v>80</v>
      </c>
      <c r="AY198" s="213" t="s">
        <v>143</v>
      </c>
    </row>
    <row r="199" spans="1:65" s="2" customFormat="1" ht="16.5" customHeight="1">
      <c r="A199" s="37"/>
      <c r="B199" s="38"/>
      <c r="C199" s="250" t="s">
        <v>7</v>
      </c>
      <c r="D199" s="250" t="s">
        <v>542</v>
      </c>
      <c r="E199" s="251" t="s">
        <v>848</v>
      </c>
      <c r="F199" s="252" t="s">
        <v>849</v>
      </c>
      <c r="G199" s="253" t="s">
        <v>269</v>
      </c>
      <c r="H199" s="254">
        <v>283.759</v>
      </c>
      <c r="I199" s="255"/>
      <c r="J199" s="256">
        <f>ROUND(I199*H199,2)</f>
        <v>0</v>
      </c>
      <c r="K199" s="252" t="s">
        <v>496</v>
      </c>
      <c r="L199" s="257"/>
      <c r="M199" s="258" t="s">
        <v>19</v>
      </c>
      <c r="N199" s="259" t="s">
        <v>44</v>
      </c>
      <c r="O199" s="67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5" t="s">
        <v>164</v>
      </c>
      <c r="AT199" s="185" t="s">
        <v>542</v>
      </c>
      <c r="AU199" s="185" t="s">
        <v>88</v>
      </c>
      <c r="AY199" s="20" t="s">
        <v>143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20" t="s">
        <v>88</v>
      </c>
      <c r="BK199" s="186">
        <f>ROUND(I199*H199,2)</f>
        <v>0</v>
      </c>
      <c r="BL199" s="20" t="s">
        <v>149</v>
      </c>
      <c r="BM199" s="185" t="s">
        <v>850</v>
      </c>
    </row>
    <row r="200" spans="1:47" s="2" customFormat="1" ht="19.5">
      <c r="A200" s="37"/>
      <c r="B200" s="38"/>
      <c r="C200" s="39"/>
      <c r="D200" s="187" t="s">
        <v>150</v>
      </c>
      <c r="E200" s="39"/>
      <c r="F200" s="188" t="s">
        <v>530</v>
      </c>
      <c r="G200" s="39"/>
      <c r="H200" s="39"/>
      <c r="I200" s="189"/>
      <c r="J200" s="39"/>
      <c r="K200" s="39"/>
      <c r="L200" s="42"/>
      <c r="M200" s="190"/>
      <c r="N200" s="191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150</v>
      </c>
      <c r="AU200" s="20" t="s">
        <v>88</v>
      </c>
    </row>
    <row r="201" spans="2:51" s="12" customFormat="1" ht="11.25">
      <c r="B201" s="192"/>
      <c r="C201" s="193"/>
      <c r="D201" s="187" t="s">
        <v>158</v>
      </c>
      <c r="E201" s="193"/>
      <c r="F201" s="195" t="s">
        <v>851</v>
      </c>
      <c r="G201" s="193"/>
      <c r="H201" s="196">
        <v>283.759</v>
      </c>
      <c r="I201" s="197"/>
      <c r="J201" s="193"/>
      <c r="K201" s="193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158</v>
      </c>
      <c r="AU201" s="202" t="s">
        <v>88</v>
      </c>
      <c r="AV201" s="12" t="s">
        <v>88</v>
      </c>
      <c r="AW201" s="12" t="s">
        <v>4</v>
      </c>
      <c r="AX201" s="12" t="s">
        <v>80</v>
      </c>
      <c r="AY201" s="202" t="s">
        <v>143</v>
      </c>
    </row>
    <row r="202" spans="1:65" s="2" customFormat="1" ht="66.75" customHeight="1">
      <c r="A202" s="37"/>
      <c r="B202" s="38"/>
      <c r="C202" s="174" t="s">
        <v>201</v>
      </c>
      <c r="D202" s="174" t="s">
        <v>144</v>
      </c>
      <c r="E202" s="175" t="s">
        <v>549</v>
      </c>
      <c r="F202" s="176" t="s">
        <v>550</v>
      </c>
      <c r="G202" s="177" t="s">
        <v>171</v>
      </c>
      <c r="H202" s="178">
        <v>96.799</v>
      </c>
      <c r="I202" s="179"/>
      <c r="J202" s="180">
        <f>ROUND(I202*H202,2)</f>
        <v>0</v>
      </c>
      <c r="K202" s="176" t="s">
        <v>496</v>
      </c>
      <c r="L202" s="42"/>
      <c r="M202" s="181" t="s">
        <v>19</v>
      </c>
      <c r="N202" s="182" t="s">
        <v>44</v>
      </c>
      <c r="O202" s="67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5" t="s">
        <v>149</v>
      </c>
      <c r="AT202" s="185" t="s">
        <v>144</v>
      </c>
      <c r="AU202" s="185" t="s">
        <v>88</v>
      </c>
      <c r="AY202" s="20" t="s">
        <v>143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0" t="s">
        <v>88</v>
      </c>
      <c r="BK202" s="186">
        <f>ROUND(I202*H202,2)</f>
        <v>0</v>
      </c>
      <c r="BL202" s="20" t="s">
        <v>149</v>
      </c>
      <c r="BM202" s="185" t="s">
        <v>852</v>
      </c>
    </row>
    <row r="203" spans="1:47" s="2" customFormat="1" ht="11.25">
      <c r="A203" s="37"/>
      <c r="B203" s="38"/>
      <c r="C203" s="39"/>
      <c r="D203" s="227" t="s">
        <v>498</v>
      </c>
      <c r="E203" s="39"/>
      <c r="F203" s="228" t="s">
        <v>552</v>
      </c>
      <c r="G203" s="39"/>
      <c r="H203" s="39"/>
      <c r="I203" s="189"/>
      <c r="J203" s="39"/>
      <c r="K203" s="39"/>
      <c r="L203" s="42"/>
      <c r="M203" s="190"/>
      <c r="N203" s="191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498</v>
      </c>
      <c r="AU203" s="20" t="s">
        <v>88</v>
      </c>
    </row>
    <row r="204" spans="1:47" s="2" customFormat="1" ht="19.5">
      <c r="A204" s="37"/>
      <c r="B204" s="38"/>
      <c r="C204" s="39"/>
      <c r="D204" s="187" t="s">
        <v>150</v>
      </c>
      <c r="E204" s="39"/>
      <c r="F204" s="188" t="s">
        <v>853</v>
      </c>
      <c r="G204" s="39"/>
      <c r="H204" s="39"/>
      <c r="I204" s="189"/>
      <c r="J204" s="39"/>
      <c r="K204" s="39"/>
      <c r="L204" s="42"/>
      <c r="M204" s="190"/>
      <c r="N204" s="191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20" t="s">
        <v>150</v>
      </c>
      <c r="AU204" s="20" t="s">
        <v>88</v>
      </c>
    </row>
    <row r="205" spans="2:51" s="12" customFormat="1" ht="11.25">
      <c r="B205" s="192"/>
      <c r="C205" s="193"/>
      <c r="D205" s="187" t="s">
        <v>158</v>
      </c>
      <c r="E205" s="194" t="s">
        <v>19</v>
      </c>
      <c r="F205" s="195" t="s">
        <v>854</v>
      </c>
      <c r="G205" s="193"/>
      <c r="H205" s="196">
        <v>60.977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158</v>
      </c>
      <c r="AU205" s="202" t="s">
        <v>88</v>
      </c>
      <c r="AV205" s="12" t="s">
        <v>88</v>
      </c>
      <c r="AW205" s="12" t="s">
        <v>34</v>
      </c>
      <c r="AX205" s="12" t="s">
        <v>72</v>
      </c>
      <c r="AY205" s="202" t="s">
        <v>143</v>
      </c>
    </row>
    <row r="206" spans="2:51" s="15" customFormat="1" ht="22.5">
      <c r="B206" s="229"/>
      <c r="C206" s="230"/>
      <c r="D206" s="187" t="s">
        <v>158</v>
      </c>
      <c r="E206" s="231" t="s">
        <v>19</v>
      </c>
      <c r="F206" s="232" t="s">
        <v>855</v>
      </c>
      <c r="G206" s="230"/>
      <c r="H206" s="231" t="s">
        <v>19</v>
      </c>
      <c r="I206" s="233"/>
      <c r="J206" s="230"/>
      <c r="K206" s="230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158</v>
      </c>
      <c r="AU206" s="238" t="s">
        <v>88</v>
      </c>
      <c r="AV206" s="15" t="s">
        <v>80</v>
      </c>
      <c r="AW206" s="15" t="s">
        <v>34</v>
      </c>
      <c r="AX206" s="15" t="s">
        <v>72</v>
      </c>
      <c r="AY206" s="238" t="s">
        <v>143</v>
      </c>
    </row>
    <row r="207" spans="2:51" s="12" customFormat="1" ht="11.25">
      <c r="B207" s="192"/>
      <c r="C207" s="193"/>
      <c r="D207" s="187" t="s">
        <v>158</v>
      </c>
      <c r="E207" s="194" t="s">
        <v>19</v>
      </c>
      <c r="F207" s="195" t="s">
        <v>856</v>
      </c>
      <c r="G207" s="193"/>
      <c r="H207" s="196">
        <v>8.414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158</v>
      </c>
      <c r="AU207" s="202" t="s">
        <v>88</v>
      </c>
      <c r="AV207" s="12" t="s">
        <v>88</v>
      </c>
      <c r="AW207" s="12" t="s">
        <v>34</v>
      </c>
      <c r="AX207" s="12" t="s">
        <v>72</v>
      </c>
      <c r="AY207" s="202" t="s">
        <v>143</v>
      </c>
    </row>
    <row r="208" spans="2:51" s="12" customFormat="1" ht="11.25">
      <c r="B208" s="192"/>
      <c r="C208" s="193"/>
      <c r="D208" s="187" t="s">
        <v>158</v>
      </c>
      <c r="E208" s="194" t="s">
        <v>19</v>
      </c>
      <c r="F208" s="195" t="s">
        <v>857</v>
      </c>
      <c r="G208" s="193"/>
      <c r="H208" s="196">
        <v>10.848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158</v>
      </c>
      <c r="AU208" s="202" t="s">
        <v>88</v>
      </c>
      <c r="AV208" s="12" t="s">
        <v>88</v>
      </c>
      <c r="AW208" s="12" t="s">
        <v>34</v>
      </c>
      <c r="AX208" s="12" t="s">
        <v>72</v>
      </c>
      <c r="AY208" s="202" t="s">
        <v>143</v>
      </c>
    </row>
    <row r="209" spans="2:51" s="12" customFormat="1" ht="11.25">
      <c r="B209" s="192"/>
      <c r="C209" s="193"/>
      <c r="D209" s="187" t="s">
        <v>158</v>
      </c>
      <c r="E209" s="194" t="s">
        <v>19</v>
      </c>
      <c r="F209" s="195" t="s">
        <v>858</v>
      </c>
      <c r="G209" s="193"/>
      <c r="H209" s="196">
        <v>16.56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158</v>
      </c>
      <c r="AU209" s="202" t="s">
        <v>88</v>
      </c>
      <c r="AV209" s="12" t="s">
        <v>88</v>
      </c>
      <c r="AW209" s="12" t="s">
        <v>34</v>
      </c>
      <c r="AX209" s="12" t="s">
        <v>72</v>
      </c>
      <c r="AY209" s="202" t="s">
        <v>143</v>
      </c>
    </row>
    <row r="210" spans="2:51" s="13" customFormat="1" ht="11.25">
      <c r="B210" s="203"/>
      <c r="C210" s="204"/>
      <c r="D210" s="187" t="s">
        <v>158</v>
      </c>
      <c r="E210" s="205" t="s">
        <v>19</v>
      </c>
      <c r="F210" s="206" t="s">
        <v>161</v>
      </c>
      <c r="G210" s="204"/>
      <c r="H210" s="207">
        <v>96.799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158</v>
      </c>
      <c r="AU210" s="213" t="s">
        <v>88</v>
      </c>
      <c r="AV210" s="13" t="s">
        <v>149</v>
      </c>
      <c r="AW210" s="13" t="s">
        <v>34</v>
      </c>
      <c r="AX210" s="13" t="s">
        <v>80</v>
      </c>
      <c r="AY210" s="213" t="s">
        <v>143</v>
      </c>
    </row>
    <row r="211" spans="1:65" s="2" customFormat="1" ht="16.5" customHeight="1">
      <c r="A211" s="37"/>
      <c r="B211" s="38"/>
      <c r="C211" s="250" t="s">
        <v>261</v>
      </c>
      <c r="D211" s="250" t="s">
        <v>542</v>
      </c>
      <c r="E211" s="251" t="s">
        <v>859</v>
      </c>
      <c r="F211" s="252" t="s">
        <v>860</v>
      </c>
      <c r="G211" s="253" t="s">
        <v>269</v>
      </c>
      <c r="H211" s="254">
        <v>39.398</v>
      </c>
      <c r="I211" s="255"/>
      <c r="J211" s="256">
        <f>ROUND(I211*H211,2)</f>
        <v>0</v>
      </c>
      <c r="K211" s="252" t="s">
        <v>496</v>
      </c>
      <c r="L211" s="257"/>
      <c r="M211" s="258" t="s">
        <v>19</v>
      </c>
      <c r="N211" s="259" t="s">
        <v>44</v>
      </c>
      <c r="O211" s="67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5" t="s">
        <v>164</v>
      </c>
      <c r="AT211" s="185" t="s">
        <v>542</v>
      </c>
      <c r="AU211" s="185" t="s">
        <v>88</v>
      </c>
      <c r="AY211" s="20" t="s">
        <v>143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20" t="s">
        <v>88</v>
      </c>
      <c r="BK211" s="186">
        <f>ROUND(I211*H211,2)</f>
        <v>0</v>
      </c>
      <c r="BL211" s="20" t="s">
        <v>149</v>
      </c>
      <c r="BM211" s="185" t="s">
        <v>861</v>
      </c>
    </row>
    <row r="212" spans="1:47" s="2" customFormat="1" ht="19.5">
      <c r="A212" s="37"/>
      <c r="B212" s="38"/>
      <c r="C212" s="39"/>
      <c r="D212" s="187" t="s">
        <v>150</v>
      </c>
      <c r="E212" s="39"/>
      <c r="F212" s="188" t="s">
        <v>862</v>
      </c>
      <c r="G212" s="39"/>
      <c r="H212" s="39"/>
      <c r="I212" s="189"/>
      <c r="J212" s="39"/>
      <c r="K212" s="39"/>
      <c r="L212" s="42"/>
      <c r="M212" s="190"/>
      <c r="N212" s="191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150</v>
      </c>
      <c r="AU212" s="20" t="s">
        <v>88</v>
      </c>
    </row>
    <row r="213" spans="2:51" s="12" customFormat="1" ht="11.25">
      <c r="B213" s="192"/>
      <c r="C213" s="193"/>
      <c r="D213" s="187" t="s">
        <v>158</v>
      </c>
      <c r="E213" s="194" t="s">
        <v>19</v>
      </c>
      <c r="F213" s="195" t="s">
        <v>863</v>
      </c>
      <c r="G213" s="193"/>
      <c r="H213" s="196">
        <v>12.384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158</v>
      </c>
      <c r="AU213" s="202" t="s">
        <v>88</v>
      </c>
      <c r="AV213" s="12" t="s">
        <v>88</v>
      </c>
      <c r="AW213" s="12" t="s">
        <v>34</v>
      </c>
      <c r="AX213" s="12" t="s">
        <v>72</v>
      </c>
      <c r="AY213" s="202" t="s">
        <v>143</v>
      </c>
    </row>
    <row r="214" spans="2:51" s="12" customFormat="1" ht="11.25">
      <c r="B214" s="192"/>
      <c r="C214" s="193"/>
      <c r="D214" s="187" t="s">
        <v>158</v>
      </c>
      <c r="E214" s="194" t="s">
        <v>19</v>
      </c>
      <c r="F214" s="195" t="s">
        <v>864</v>
      </c>
      <c r="G214" s="193"/>
      <c r="H214" s="196">
        <v>8.352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158</v>
      </c>
      <c r="AU214" s="202" t="s">
        <v>88</v>
      </c>
      <c r="AV214" s="12" t="s">
        <v>88</v>
      </c>
      <c r="AW214" s="12" t="s">
        <v>34</v>
      </c>
      <c r="AX214" s="12" t="s">
        <v>72</v>
      </c>
      <c r="AY214" s="202" t="s">
        <v>143</v>
      </c>
    </row>
    <row r="215" spans="2:51" s="13" customFormat="1" ht="11.25">
      <c r="B215" s="203"/>
      <c r="C215" s="204"/>
      <c r="D215" s="187" t="s">
        <v>158</v>
      </c>
      <c r="E215" s="205" t="s">
        <v>19</v>
      </c>
      <c r="F215" s="206" t="s">
        <v>161</v>
      </c>
      <c r="G215" s="204"/>
      <c r="H215" s="207">
        <v>20.736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158</v>
      </c>
      <c r="AU215" s="213" t="s">
        <v>88</v>
      </c>
      <c r="AV215" s="13" t="s">
        <v>149</v>
      </c>
      <c r="AW215" s="13" t="s">
        <v>34</v>
      </c>
      <c r="AX215" s="13" t="s">
        <v>80</v>
      </c>
      <c r="AY215" s="213" t="s">
        <v>143</v>
      </c>
    </row>
    <row r="216" spans="2:51" s="12" customFormat="1" ht="11.25">
      <c r="B216" s="192"/>
      <c r="C216" s="193"/>
      <c r="D216" s="187" t="s">
        <v>158</v>
      </c>
      <c r="E216" s="193"/>
      <c r="F216" s="195" t="s">
        <v>865</v>
      </c>
      <c r="G216" s="193"/>
      <c r="H216" s="196">
        <v>39.398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158</v>
      </c>
      <c r="AU216" s="202" t="s">
        <v>88</v>
      </c>
      <c r="AV216" s="12" t="s">
        <v>88</v>
      </c>
      <c r="AW216" s="12" t="s">
        <v>4</v>
      </c>
      <c r="AX216" s="12" t="s">
        <v>80</v>
      </c>
      <c r="AY216" s="202" t="s">
        <v>143</v>
      </c>
    </row>
    <row r="217" spans="1:65" s="2" customFormat="1" ht="16.5" customHeight="1">
      <c r="A217" s="37"/>
      <c r="B217" s="38"/>
      <c r="C217" s="250" t="s">
        <v>206</v>
      </c>
      <c r="D217" s="250" t="s">
        <v>542</v>
      </c>
      <c r="E217" s="251" t="s">
        <v>866</v>
      </c>
      <c r="F217" s="252" t="s">
        <v>867</v>
      </c>
      <c r="G217" s="253" t="s">
        <v>269</v>
      </c>
      <c r="H217" s="254">
        <v>78.113</v>
      </c>
      <c r="I217" s="255"/>
      <c r="J217" s="256">
        <f>ROUND(I217*H217,2)</f>
        <v>0</v>
      </c>
      <c r="K217" s="252" t="s">
        <v>496</v>
      </c>
      <c r="L217" s="257"/>
      <c r="M217" s="258" t="s">
        <v>19</v>
      </c>
      <c r="N217" s="259" t="s">
        <v>44</v>
      </c>
      <c r="O217" s="67"/>
      <c r="P217" s="183">
        <f>O217*H217</f>
        <v>0</v>
      </c>
      <c r="Q217" s="183">
        <v>0</v>
      </c>
      <c r="R217" s="183">
        <f>Q217*H217</f>
        <v>0</v>
      </c>
      <c r="S217" s="183">
        <v>0</v>
      </c>
      <c r="T217" s="18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5" t="s">
        <v>164</v>
      </c>
      <c r="AT217" s="185" t="s">
        <v>542</v>
      </c>
      <c r="AU217" s="185" t="s">
        <v>88</v>
      </c>
      <c r="AY217" s="20" t="s">
        <v>143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20" t="s">
        <v>88</v>
      </c>
      <c r="BK217" s="186">
        <f>ROUND(I217*H217,2)</f>
        <v>0</v>
      </c>
      <c r="BL217" s="20" t="s">
        <v>149</v>
      </c>
      <c r="BM217" s="185" t="s">
        <v>868</v>
      </c>
    </row>
    <row r="218" spans="1:47" s="2" customFormat="1" ht="19.5">
      <c r="A218" s="37"/>
      <c r="B218" s="38"/>
      <c r="C218" s="39"/>
      <c r="D218" s="187" t="s">
        <v>150</v>
      </c>
      <c r="E218" s="39"/>
      <c r="F218" s="188" t="s">
        <v>862</v>
      </c>
      <c r="G218" s="39"/>
      <c r="H218" s="39"/>
      <c r="I218" s="189"/>
      <c r="J218" s="39"/>
      <c r="K218" s="39"/>
      <c r="L218" s="42"/>
      <c r="M218" s="190"/>
      <c r="N218" s="191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150</v>
      </c>
      <c r="AU218" s="20" t="s">
        <v>88</v>
      </c>
    </row>
    <row r="219" spans="2:51" s="12" customFormat="1" ht="11.25">
      <c r="B219" s="192"/>
      <c r="C219" s="193"/>
      <c r="D219" s="187" t="s">
        <v>158</v>
      </c>
      <c r="E219" s="194" t="s">
        <v>19</v>
      </c>
      <c r="F219" s="195" t="s">
        <v>869</v>
      </c>
      <c r="G219" s="193"/>
      <c r="H219" s="196">
        <v>16.272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158</v>
      </c>
      <c r="AU219" s="202" t="s">
        <v>88</v>
      </c>
      <c r="AV219" s="12" t="s">
        <v>88</v>
      </c>
      <c r="AW219" s="12" t="s">
        <v>34</v>
      </c>
      <c r="AX219" s="12" t="s">
        <v>72</v>
      </c>
      <c r="AY219" s="202" t="s">
        <v>143</v>
      </c>
    </row>
    <row r="220" spans="2:51" s="12" customFormat="1" ht="11.25">
      <c r="B220" s="192"/>
      <c r="C220" s="193"/>
      <c r="D220" s="187" t="s">
        <v>158</v>
      </c>
      <c r="E220" s="194" t="s">
        <v>19</v>
      </c>
      <c r="F220" s="195" t="s">
        <v>870</v>
      </c>
      <c r="G220" s="193"/>
      <c r="H220" s="196">
        <v>24.84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158</v>
      </c>
      <c r="AU220" s="202" t="s">
        <v>88</v>
      </c>
      <c r="AV220" s="12" t="s">
        <v>88</v>
      </c>
      <c r="AW220" s="12" t="s">
        <v>34</v>
      </c>
      <c r="AX220" s="12" t="s">
        <v>72</v>
      </c>
      <c r="AY220" s="202" t="s">
        <v>143</v>
      </c>
    </row>
    <row r="221" spans="2:51" s="13" customFormat="1" ht="11.25">
      <c r="B221" s="203"/>
      <c r="C221" s="204"/>
      <c r="D221" s="187" t="s">
        <v>158</v>
      </c>
      <c r="E221" s="205" t="s">
        <v>19</v>
      </c>
      <c r="F221" s="206" t="s">
        <v>161</v>
      </c>
      <c r="G221" s="204"/>
      <c r="H221" s="207">
        <v>41.112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158</v>
      </c>
      <c r="AU221" s="213" t="s">
        <v>88</v>
      </c>
      <c r="AV221" s="13" t="s">
        <v>149</v>
      </c>
      <c r="AW221" s="13" t="s">
        <v>34</v>
      </c>
      <c r="AX221" s="13" t="s">
        <v>80</v>
      </c>
      <c r="AY221" s="213" t="s">
        <v>143</v>
      </c>
    </row>
    <row r="222" spans="2:51" s="12" customFormat="1" ht="11.25">
      <c r="B222" s="192"/>
      <c r="C222" s="193"/>
      <c r="D222" s="187" t="s">
        <v>158</v>
      </c>
      <c r="E222" s="193"/>
      <c r="F222" s="195" t="s">
        <v>871</v>
      </c>
      <c r="G222" s="193"/>
      <c r="H222" s="196">
        <v>78.113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158</v>
      </c>
      <c r="AU222" s="202" t="s">
        <v>88</v>
      </c>
      <c r="AV222" s="12" t="s">
        <v>88</v>
      </c>
      <c r="AW222" s="12" t="s">
        <v>4</v>
      </c>
      <c r="AX222" s="12" t="s">
        <v>80</v>
      </c>
      <c r="AY222" s="202" t="s">
        <v>143</v>
      </c>
    </row>
    <row r="223" spans="1:65" s="2" customFormat="1" ht="16.5" customHeight="1">
      <c r="A223" s="37"/>
      <c r="B223" s="38"/>
      <c r="C223" s="250" t="s">
        <v>272</v>
      </c>
      <c r="D223" s="250" t="s">
        <v>542</v>
      </c>
      <c r="E223" s="251" t="s">
        <v>872</v>
      </c>
      <c r="F223" s="252" t="s">
        <v>873</v>
      </c>
      <c r="G223" s="253" t="s">
        <v>269</v>
      </c>
      <c r="H223" s="254">
        <v>68.062</v>
      </c>
      <c r="I223" s="255"/>
      <c r="J223" s="256">
        <f>ROUND(I223*H223,2)</f>
        <v>0</v>
      </c>
      <c r="K223" s="252" t="s">
        <v>19</v>
      </c>
      <c r="L223" s="257"/>
      <c r="M223" s="258" t="s">
        <v>19</v>
      </c>
      <c r="N223" s="259" t="s">
        <v>44</v>
      </c>
      <c r="O223" s="67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5" t="s">
        <v>164</v>
      </c>
      <c r="AT223" s="185" t="s">
        <v>542</v>
      </c>
      <c r="AU223" s="185" t="s">
        <v>88</v>
      </c>
      <c r="AY223" s="20" t="s">
        <v>143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0" t="s">
        <v>88</v>
      </c>
      <c r="BK223" s="186">
        <f>ROUND(I223*H223,2)</f>
        <v>0</v>
      </c>
      <c r="BL223" s="20" t="s">
        <v>149</v>
      </c>
      <c r="BM223" s="185" t="s">
        <v>874</v>
      </c>
    </row>
    <row r="224" spans="1:47" s="2" customFormat="1" ht="19.5">
      <c r="A224" s="37"/>
      <c r="B224" s="38"/>
      <c r="C224" s="39"/>
      <c r="D224" s="187" t="s">
        <v>150</v>
      </c>
      <c r="E224" s="39"/>
      <c r="F224" s="188" t="s">
        <v>862</v>
      </c>
      <c r="G224" s="39"/>
      <c r="H224" s="39"/>
      <c r="I224" s="189"/>
      <c r="J224" s="39"/>
      <c r="K224" s="39"/>
      <c r="L224" s="42"/>
      <c r="M224" s="190"/>
      <c r="N224" s="191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150</v>
      </c>
      <c r="AU224" s="20" t="s">
        <v>88</v>
      </c>
    </row>
    <row r="225" spans="2:51" s="12" customFormat="1" ht="11.25">
      <c r="B225" s="192"/>
      <c r="C225" s="193"/>
      <c r="D225" s="187" t="s">
        <v>158</v>
      </c>
      <c r="E225" s="194" t="s">
        <v>19</v>
      </c>
      <c r="F225" s="195" t="s">
        <v>856</v>
      </c>
      <c r="G225" s="193"/>
      <c r="H225" s="196">
        <v>8.414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158</v>
      </c>
      <c r="AU225" s="202" t="s">
        <v>88</v>
      </c>
      <c r="AV225" s="12" t="s">
        <v>88</v>
      </c>
      <c r="AW225" s="12" t="s">
        <v>34</v>
      </c>
      <c r="AX225" s="12" t="s">
        <v>72</v>
      </c>
      <c r="AY225" s="202" t="s">
        <v>143</v>
      </c>
    </row>
    <row r="226" spans="2:51" s="12" customFormat="1" ht="11.25">
      <c r="B226" s="192"/>
      <c r="C226" s="193"/>
      <c r="D226" s="187" t="s">
        <v>158</v>
      </c>
      <c r="E226" s="194" t="s">
        <v>19</v>
      </c>
      <c r="F226" s="195" t="s">
        <v>857</v>
      </c>
      <c r="G226" s="193"/>
      <c r="H226" s="196">
        <v>10.848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88</v>
      </c>
      <c r="AV226" s="12" t="s">
        <v>88</v>
      </c>
      <c r="AW226" s="12" t="s">
        <v>34</v>
      </c>
      <c r="AX226" s="12" t="s">
        <v>72</v>
      </c>
      <c r="AY226" s="202" t="s">
        <v>143</v>
      </c>
    </row>
    <row r="227" spans="2:51" s="12" customFormat="1" ht="11.25">
      <c r="B227" s="192"/>
      <c r="C227" s="193"/>
      <c r="D227" s="187" t="s">
        <v>158</v>
      </c>
      <c r="E227" s="194" t="s">
        <v>19</v>
      </c>
      <c r="F227" s="195" t="s">
        <v>858</v>
      </c>
      <c r="G227" s="193"/>
      <c r="H227" s="196">
        <v>16.56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158</v>
      </c>
      <c r="AU227" s="202" t="s">
        <v>88</v>
      </c>
      <c r="AV227" s="12" t="s">
        <v>88</v>
      </c>
      <c r="AW227" s="12" t="s">
        <v>34</v>
      </c>
      <c r="AX227" s="12" t="s">
        <v>72</v>
      </c>
      <c r="AY227" s="202" t="s">
        <v>143</v>
      </c>
    </row>
    <row r="228" spans="2:51" s="13" customFormat="1" ht="11.25">
      <c r="B228" s="203"/>
      <c r="C228" s="204"/>
      <c r="D228" s="187" t="s">
        <v>158</v>
      </c>
      <c r="E228" s="205" t="s">
        <v>19</v>
      </c>
      <c r="F228" s="206" t="s">
        <v>161</v>
      </c>
      <c r="G228" s="204"/>
      <c r="H228" s="207">
        <v>35.822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158</v>
      </c>
      <c r="AU228" s="213" t="s">
        <v>88</v>
      </c>
      <c r="AV228" s="13" t="s">
        <v>149</v>
      </c>
      <c r="AW228" s="13" t="s">
        <v>34</v>
      </c>
      <c r="AX228" s="13" t="s">
        <v>80</v>
      </c>
      <c r="AY228" s="213" t="s">
        <v>143</v>
      </c>
    </row>
    <row r="229" spans="2:51" s="12" customFormat="1" ht="11.25">
      <c r="B229" s="192"/>
      <c r="C229" s="193"/>
      <c r="D229" s="187" t="s">
        <v>158</v>
      </c>
      <c r="E229" s="193"/>
      <c r="F229" s="195" t="s">
        <v>875</v>
      </c>
      <c r="G229" s="193"/>
      <c r="H229" s="196">
        <v>68.062</v>
      </c>
      <c r="I229" s="197"/>
      <c r="J229" s="193"/>
      <c r="K229" s="193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158</v>
      </c>
      <c r="AU229" s="202" t="s">
        <v>88</v>
      </c>
      <c r="AV229" s="12" t="s">
        <v>88</v>
      </c>
      <c r="AW229" s="12" t="s">
        <v>4</v>
      </c>
      <c r="AX229" s="12" t="s">
        <v>80</v>
      </c>
      <c r="AY229" s="202" t="s">
        <v>143</v>
      </c>
    </row>
    <row r="230" spans="1:65" s="2" customFormat="1" ht="37.9" customHeight="1">
      <c r="A230" s="37"/>
      <c r="B230" s="38"/>
      <c r="C230" s="174" t="s">
        <v>212</v>
      </c>
      <c r="D230" s="174" t="s">
        <v>144</v>
      </c>
      <c r="E230" s="175" t="s">
        <v>876</v>
      </c>
      <c r="F230" s="176" t="s">
        <v>877</v>
      </c>
      <c r="G230" s="177" t="s">
        <v>147</v>
      </c>
      <c r="H230" s="178">
        <v>300</v>
      </c>
      <c r="I230" s="179"/>
      <c r="J230" s="180">
        <f>ROUND(I230*H230,2)</f>
        <v>0</v>
      </c>
      <c r="K230" s="176" t="s">
        <v>496</v>
      </c>
      <c r="L230" s="42"/>
      <c r="M230" s="181" t="s">
        <v>19</v>
      </c>
      <c r="N230" s="182" t="s">
        <v>44</v>
      </c>
      <c r="O230" s="67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5" t="s">
        <v>149</v>
      </c>
      <c r="AT230" s="185" t="s">
        <v>144</v>
      </c>
      <c r="AU230" s="185" t="s">
        <v>88</v>
      </c>
      <c r="AY230" s="20" t="s">
        <v>143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20" t="s">
        <v>88</v>
      </c>
      <c r="BK230" s="186">
        <f>ROUND(I230*H230,2)</f>
        <v>0</v>
      </c>
      <c r="BL230" s="20" t="s">
        <v>149</v>
      </c>
      <c r="BM230" s="185" t="s">
        <v>878</v>
      </c>
    </row>
    <row r="231" spans="1:47" s="2" customFormat="1" ht="11.25">
      <c r="A231" s="37"/>
      <c r="B231" s="38"/>
      <c r="C231" s="39"/>
      <c r="D231" s="227" t="s">
        <v>498</v>
      </c>
      <c r="E231" s="39"/>
      <c r="F231" s="228" t="s">
        <v>879</v>
      </c>
      <c r="G231" s="39"/>
      <c r="H231" s="39"/>
      <c r="I231" s="189"/>
      <c r="J231" s="39"/>
      <c r="K231" s="39"/>
      <c r="L231" s="42"/>
      <c r="M231" s="190"/>
      <c r="N231" s="191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498</v>
      </c>
      <c r="AU231" s="20" t="s">
        <v>88</v>
      </c>
    </row>
    <row r="232" spans="1:65" s="2" customFormat="1" ht="16.5" customHeight="1">
      <c r="A232" s="37"/>
      <c r="B232" s="38"/>
      <c r="C232" s="250" t="s">
        <v>281</v>
      </c>
      <c r="D232" s="250" t="s">
        <v>542</v>
      </c>
      <c r="E232" s="251" t="s">
        <v>880</v>
      </c>
      <c r="F232" s="252" t="s">
        <v>881</v>
      </c>
      <c r="G232" s="253" t="s">
        <v>882</v>
      </c>
      <c r="H232" s="254">
        <v>15</v>
      </c>
      <c r="I232" s="255"/>
      <c r="J232" s="256">
        <f>ROUND(I232*H232,2)</f>
        <v>0</v>
      </c>
      <c r="K232" s="252" t="s">
        <v>496</v>
      </c>
      <c r="L232" s="257"/>
      <c r="M232" s="258" t="s">
        <v>19</v>
      </c>
      <c r="N232" s="259" t="s">
        <v>44</v>
      </c>
      <c r="O232" s="67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5" t="s">
        <v>164</v>
      </c>
      <c r="AT232" s="185" t="s">
        <v>542</v>
      </c>
      <c r="AU232" s="185" t="s">
        <v>88</v>
      </c>
      <c r="AY232" s="20" t="s">
        <v>143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20" t="s">
        <v>88</v>
      </c>
      <c r="BK232" s="186">
        <f>ROUND(I232*H232,2)</f>
        <v>0</v>
      </c>
      <c r="BL232" s="20" t="s">
        <v>149</v>
      </c>
      <c r="BM232" s="185" t="s">
        <v>883</v>
      </c>
    </row>
    <row r="233" spans="2:51" s="12" customFormat="1" ht="11.25">
      <c r="B233" s="192"/>
      <c r="C233" s="193"/>
      <c r="D233" s="187" t="s">
        <v>158</v>
      </c>
      <c r="E233" s="193"/>
      <c r="F233" s="195" t="s">
        <v>884</v>
      </c>
      <c r="G233" s="193"/>
      <c r="H233" s="196">
        <v>15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158</v>
      </c>
      <c r="AU233" s="202" t="s">
        <v>88</v>
      </c>
      <c r="AV233" s="12" t="s">
        <v>88</v>
      </c>
      <c r="AW233" s="12" t="s">
        <v>4</v>
      </c>
      <c r="AX233" s="12" t="s">
        <v>80</v>
      </c>
      <c r="AY233" s="202" t="s">
        <v>143</v>
      </c>
    </row>
    <row r="234" spans="1:65" s="2" customFormat="1" ht="33" customHeight="1">
      <c r="A234" s="37"/>
      <c r="B234" s="38"/>
      <c r="C234" s="174" t="s">
        <v>215</v>
      </c>
      <c r="D234" s="174" t="s">
        <v>144</v>
      </c>
      <c r="E234" s="175" t="s">
        <v>885</v>
      </c>
      <c r="F234" s="176" t="s">
        <v>886</v>
      </c>
      <c r="G234" s="177" t="s">
        <v>147</v>
      </c>
      <c r="H234" s="178">
        <v>1403.5</v>
      </c>
      <c r="I234" s="179"/>
      <c r="J234" s="180">
        <f>ROUND(I234*H234,2)</f>
        <v>0</v>
      </c>
      <c r="K234" s="176" t="s">
        <v>496</v>
      </c>
      <c r="L234" s="42"/>
      <c r="M234" s="181" t="s">
        <v>19</v>
      </c>
      <c r="N234" s="182" t="s">
        <v>44</v>
      </c>
      <c r="O234" s="6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5" t="s">
        <v>149</v>
      </c>
      <c r="AT234" s="185" t="s">
        <v>144</v>
      </c>
      <c r="AU234" s="185" t="s">
        <v>88</v>
      </c>
      <c r="AY234" s="20" t="s">
        <v>143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20" t="s">
        <v>88</v>
      </c>
      <c r="BK234" s="186">
        <f>ROUND(I234*H234,2)</f>
        <v>0</v>
      </c>
      <c r="BL234" s="20" t="s">
        <v>149</v>
      </c>
      <c r="BM234" s="185" t="s">
        <v>887</v>
      </c>
    </row>
    <row r="235" spans="1:47" s="2" customFormat="1" ht="11.25">
      <c r="A235" s="37"/>
      <c r="B235" s="38"/>
      <c r="C235" s="39"/>
      <c r="D235" s="227" t="s">
        <v>498</v>
      </c>
      <c r="E235" s="39"/>
      <c r="F235" s="228" t="s">
        <v>888</v>
      </c>
      <c r="G235" s="39"/>
      <c r="H235" s="39"/>
      <c r="I235" s="189"/>
      <c r="J235" s="39"/>
      <c r="K235" s="39"/>
      <c r="L235" s="42"/>
      <c r="M235" s="190"/>
      <c r="N235" s="191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498</v>
      </c>
      <c r="AU235" s="20" t="s">
        <v>88</v>
      </c>
    </row>
    <row r="236" spans="2:51" s="12" customFormat="1" ht="11.25">
      <c r="B236" s="192"/>
      <c r="C236" s="193"/>
      <c r="D236" s="187" t="s">
        <v>158</v>
      </c>
      <c r="E236" s="194" t="s">
        <v>19</v>
      </c>
      <c r="F236" s="195" t="s">
        <v>889</v>
      </c>
      <c r="G236" s="193"/>
      <c r="H236" s="196">
        <v>1105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158</v>
      </c>
      <c r="AU236" s="202" t="s">
        <v>88</v>
      </c>
      <c r="AV236" s="12" t="s">
        <v>88</v>
      </c>
      <c r="AW236" s="12" t="s">
        <v>34</v>
      </c>
      <c r="AX236" s="12" t="s">
        <v>72</v>
      </c>
      <c r="AY236" s="202" t="s">
        <v>143</v>
      </c>
    </row>
    <row r="237" spans="2:51" s="12" customFormat="1" ht="11.25">
      <c r="B237" s="192"/>
      <c r="C237" s="193"/>
      <c r="D237" s="187" t="s">
        <v>158</v>
      </c>
      <c r="E237" s="194" t="s">
        <v>19</v>
      </c>
      <c r="F237" s="195" t="s">
        <v>762</v>
      </c>
      <c r="G237" s="193"/>
      <c r="H237" s="196">
        <v>175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158</v>
      </c>
      <c r="AU237" s="202" t="s">
        <v>88</v>
      </c>
      <c r="AV237" s="12" t="s">
        <v>88</v>
      </c>
      <c r="AW237" s="12" t="s">
        <v>34</v>
      </c>
      <c r="AX237" s="12" t="s">
        <v>72</v>
      </c>
      <c r="AY237" s="202" t="s">
        <v>143</v>
      </c>
    </row>
    <row r="238" spans="2:51" s="12" customFormat="1" ht="11.25">
      <c r="B238" s="192"/>
      <c r="C238" s="193"/>
      <c r="D238" s="187" t="s">
        <v>158</v>
      </c>
      <c r="E238" s="194" t="s">
        <v>19</v>
      </c>
      <c r="F238" s="195" t="s">
        <v>890</v>
      </c>
      <c r="G238" s="193"/>
      <c r="H238" s="196">
        <v>31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158</v>
      </c>
      <c r="AU238" s="202" t="s">
        <v>88</v>
      </c>
      <c r="AV238" s="12" t="s">
        <v>88</v>
      </c>
      <c r="AW238" s="12" t="s">
        <v>34</v>
      </c>
      <c r="AX238" s="12" t="s">
        <v>72</v>
      </c>
      <c r="AY238" s="202" t="s">
        <v>143</v>
      </c>
    </row>
    <row r="239" spans="2:51" s="12" customFormat="1" ht="22.5">
      <c r="B239" s="192"/>
      <c r="C239" s="193"/>
      <c r="D239" s="187" t="s">
        <v>158</v>
      </c>
      <c r="E239" s="194" t="s">
        <v>19</v>
      </c>
      <c r="F239" s="195" t="s">
        <v>891</v>
      </c>
      <c r="G239" s="193"/>
      <c r="H239" s="196">
        <v>65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158</v>
      </c>
      <c r="AU239" s="202" t="s">
        <v>88</v>
      </c>
      <c r="AV239" s="12" t="s">
        <v>88</v>
      </c>
      <c r="AW239" s="12" t="s">
        <v>34</v>
      </c>
      <c r="AX239" s="12" t="s">
        <v>72</v>
      </c>
      <c r="AY239" s="202" t="s">
        <v>143</v>
      </c>
    </row>
    <row r="240" spans="2:51" s="12" customFormat="1" ht="11.25">
      <c r="B240" s="192"/>
      <c r="C240" s="193"/>
      <c r="D240" s="187" t="s">
        <v>158</v>
      </c>
      <c r="E240" s="194" t="s">
        <v>19</v>
      </c>
      <c r="F240" s="195" t="s">
        <v>892</v>
      </c>
      <c r="G240" s="193"/>
      <c r="H240" s="196">
        <v>27.5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158</v>
      </c>
      <c r="AU240" s="202" t="s">
        <v>88</v>
      </c>
      <c r="AV240" s="12" t="s">
        <v>88</v>
      </c>
      <c r="AW240" s="12" t="s">
        <v>34</v>
      </c>
      <c r="AX240" s="12" t="s">
        <v>72</v>
      </c>
      <c r="AY240" s="202" t="s">
        <v>143</v>
      </c>
    </row>
    <row r="241" spans="2:51" s="13" customFormat="1" ht="11.25">
      <c r="B241" s="203"/>
      <c r="C241" s="204"/>
      <c r="D241" s="187" t="s">
        <v>158</v>
      </c>
      <c r="E241" s="205" t="s">
        <v>19</v>
      </c>
      <c r="F241" s="206" t="s">
        <v>161</v>
      </c>
      <c r="G241" s="204"/>
      <c r="H241" s="207">
        <v>1403.5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158</v>
      </c>
      <c r="AU241" s="213" t="s">
        <v>88</v>
      </c>
      <c r="AV241" s="13" t="s">
        <v>149</v>
      </c>
      <c r="AW241" s="13" t="s">
        <v>34</v>
      </c>
      <c r="AX241" s="13" t="s">
        <v>80</v>
      </c>
      <c r="AY241" s="213" t="s">
        <v>143</v>
      </c>
    </row>
    <row r="242" spans="1:65" s="2" customFormat="1" ht="37.9" customHeight="1">
      <c r="A242" s="37"/>
      <c r="B242" s="38"/>
      <c r="C242" s="174" t="s">
        <v>289</v>
      </c>
      <c r="D242" s="174" t="s">
        <v>144</v>
      </c>
      <c r="E242" s="175" t="s">
        <v>893</v>
      </c>
      <c r="F242" s="176" t="s">
        <v>894</v>
      </c>
      <c r="G242" s="177" t="s">
        <v>147</v>
      </c>
      <c r="H242" s="178">
        <v>300</v>
      </c>
      <c r="I242" s="179"/>
      <c r="J242" s="180">
        <f>ROUND(I242*H242,2)</f>
        <v>0</v>
      </c>
      <c r="K242" s="176" t="s">
        <v>496</v>
      </c>
      <c r="L242" s="42"/>
      <c r="M242" s="181" t="s">
        <v>19</v>
      </c>
      <c r="N242" s="182" t="s">
        <v>44</v>
      </c>
      <c r="O242" s="67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5" t="s">
        <v>149</v>
      </c>
      <c r="AT242" s="185" t="s">
        <v>144</v>
      </c>
      <c r="AU242" s="185" t="s">
        <v>88</v>
      </c>
      <c r="AY242" s="20" t="s">
        <v>143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20" t="s">
        <v>88</v>
      </c>
      <c r="BK242" s="186">
        <f>ROUND(I242*H242,2)</f>
        <v>0</v>
      </c>
      <c r="BL242" s="20" t="s">
        <v>149</v>
      </c>
      <c r="BM242" s="185" t="s">
        <v>895</v>
      </c>
    </row>
    <row r="243" spans="1:47" s="2" customFormat="1" ht="11.25">
      <c r="A243" s="37"/>
      <c r="B243" s="38"/>
      <c r="C243" s="39"/>
      <c r="D243" s="227" t="s">
        <v>498</v>
      </c>
      <c r="E243" s="39"/>
      <c r="F243" s="228" t="s">
        <v>896</v>
      </c>
      <c r="G243" s="39"/>
      <c r="H243" s="39"/>
      <c r="I243" s="189"/>
      <c r="J243" s="39"/>
      <c r="K243" s="39"/>
      <c r="L243" s="42"/>
      <c r="M243" s="190"/>
      <c r="N243" s="191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498</v>
      </c>
      <c r="AU243" s="20" t="s">
        <v>88</v>
      </c>
    </row>
    <row r="244" spans="1:65" s="2" customFormat="1" ht="16.5" customHeight="1">
      <c r="A244" s="37"/>
      <c r="B244" s="38"/>
      <c r="C244" s="250" t="s">
        <v>222</v>
      </c>
      <c r="D244" s="250" t="s">
        <v>542</v>
      </c>
      <c r="E244" s="251" t="s">
        <v>897</v>
      </c>
      <c r="F244" s="252" t="s">
        <v>898</v>
      </c>
      <c r="G244" s="253" t="s">
        <v>171</v>
      </c>
      <c r="H244" s="254">
        <v>60</v>
      </c>
      <c r="I244" s="255"/>
      <c r="J244" s="256">
        <f>ROUND(I244*H244,2)</f>
        <v>0</v>
      </c>
      <c r="K244" s="252" t="s">
        <v>496</v>
      </c>
      <c r="L244" s="257"/>
      <c r="M244" s="258" t="s">
        <v>19</v>
      </c>
      <c r="N244" s="259" t="s">
        <v>44</v>
      </c>
      <c r="O244" s="67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5" t="s">
        <v>164</v>
      </c>
      <c r="AT244" s="185" t="s">
        <v>542</v>
      </c>
      <c r="AU244" s="185" t="s">
        <v>88</v>
      </c>
      <c r="AY244" s="20" t="s">
        <v>143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20" t="s">
        <v>88</v>
      </c>
      <c r="BK244" s="186">
        <f>ROUND(I244*H244,2)</f>
        <v>0</v>
      </c>
      <c r="BL244" s="20" t="s">
        <v>149</v>
      </c>
      <c r="BM244" s="185" t="s">
        <v>899</v>
      </c>
    </row>
    <row r="245" spans="2:51" s="12" customFormat="1" ht="11.25">
      <c r="B245" s="192"/>
      <c r="C245" s="193"/>
      <c r="D245" s="187" t="s">
        <v>158</v>
      </c>
      <c r="E245" s="193"/>
      <c r="F245" s="195" t="s">
        <v>900</v>
      </c>
      <c r="G245" s="193"/>
      <c r="H245" s="196">
        <v>60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158</v>
      </c>
      <c r="AU245" s="202" t="s">
        <v>88</v>
      </c>
      <c r="AV245" s="12" t="s">
        <v>88</v>
      </c>
      <c r="AW245" s="12" t="s">
        <v>4</v>
      </c>
      <c r="AX245" s="12" t="s">
        <v>80</v>
      </c>
      <c r="AY245" s="202" t="s">
        <v>143</v>
      </c>
    </row>
    <row r="246" spans="1:65" s="2" customFormat="1" ht="24.2" customHeight="1">
      <c r="A246" s="37"/>
      <c r="B246" s="38"/>
      <c r="C246" s="174" t="s">
        <v>299</v>
      </c>
      <c r="D246" s="174" t="s">
        <v>144</v>
      </c>
      <c r="E246" s="175" t="s">
        <v>901</v>
      </c>
      <c r="F246" s="176" t="s">
        <v>902</v>
      </c>
      <c r="G246" s="177" t="s">
        <v>147</v>
      </c>
      <c r="H246" s="178">
        <v>300</v>
      </c>
      <c r="I246" s="179"/>
      <c r="J246" s="180">
        <f>ROUND(I246*H246,2)</f>
        <v>0</v>
      </c>
      <c r="K246" s="176" t="s">
        <v>496</v>
      </c>
      <c r="L246" s="42"/>
      <c r="M246" s="181" t="s">
        <v>19</v>
      </c>
      <c r="N246" s="182" t="s">
        <v>44</v>
      </c>
      <c r="O246" s="67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5" t="s">
        <v>149</v>
      </c>
      <c r="AT246" s="185" t="s">
        <v>144</v>
      </c>
      <c r="AU246" s="185" t="s">
        <v>88</v>
      </c>
      <c r="AY246" s="20" t="s">
        <v>143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20" t="s">
        <v>88</v>
      </c>
      <c r="BK246" s="186">
        <f>ROUND(I246*H246,2)</f>
        <v>0</v>
      </c>
      <c r="BL246" s="20" t="s">
        <v>149</v>
      </c>
      <c r="BM246" s="185" t="s">
        <v>903</v>
      </c>
    </row>
    <row r="247" spans="1:47" s="2" customFormat="1" ht="11.25">
      <c r="A247" s="37"/>
      <c r="B247" s="38"/>
      <c r="C247" s="39"/>
      <c r="D247" s="227" t="s">
        <v>498</v>
      </c>
      <c r="E247" s="39"/>
      <c r="F247" s="228" t="s">
        <v>904</v>
      </c>
      <c r="G247" s="39"/>
      <c r="H247" s="39"/>
      <c r="I247" s="189"/>
      <c r="J247" s="39"/>
      <c r="K247" s="39"/>
      <c r="L247" s="42"/>
      <c r="M247" s="190"/>
      <c r="N247" s="191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498</v>
      </c>
      <c r="AU247" s="20" t="s">
        <v>88</v>
      </c>
    </row>
    <row r="248" spans="1:65" s="2" customFormat="1" ht="21.75" customHeight="1">
      <c r="A248" s="37"/>
      <c r="B248" s="38"/>
      <c r="C248" s="174" t="s">
        <v>226</v>
      </c>
      <c r="D248" s="174" t="s">
        <v>144</v>
      </c>
      <c r="E248" s="175" t="s">
        <v>905</v>
      </c>
      <c r="F248" s="176" t="s">
        <v>906</v>
      </c>
      <c r="G248" s="177" t="s">
        <v>147</v>
      </c>
      <c r="H248" s="178">
        <v>300</v>
      </c>
      <c r="I248" s="179"/>
      <c r="J248" s="180">
        <f>ROUND(I248*H248,2)</f>
        <v>0</v>
      </c>
      <c r="K248" s="176" t="s">
        <v>496</v>
      </c>
      <c r="L248" s="42"/>
      <c r="M248" s="181" t="s">
        <v>19</v>
      </c>
      <c r="N248" s="182" t="s">
        <v>44</v>
      </c>
      <c r="O248" s="67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5" t="s">
        <v>149</v>
      </c>
      <c r="AT248" s="185" t="s">
        <v>144</v>
      </c>
      <c r="AU248" s="185" t="s">
        <v>88</v>
      </c>
      <c r="AY248" s="20" t="s">
        <v>143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20" t="s">
        <v>88</v>
      </c>
      <c r="BK248" s="186">
        <f>ROUND(I248*H248,2)</f>
        <v>0</v>
      </c>
      <c r="BL248" s="20" t="s">
        <v>149</v>
      </c>
      <c r="BM248" s="185" t="s">
        <v>907</v>
      </c>
    </row>
    <row r="249" spans="1:47" s="2" customFormat="1" ht="11.25">
      <c r="A249" s="37"/>
      <c r="B249" s="38"/>
      <c r="C249" s="39"/>
      <c r="D249" s="227" t="s">
        <v>498</v>
      </c>
      <c r="E249" s="39"/>
      <c r="F249" s="228" t="s">
        <v>908</v>
      </c>
      <c r="G249" s="39"/>
      <c r="H249" s="39"/>
      <c r="I249" s="189"/>
      <c r="J249" s="39"/>
      <c r="K249" s="39"/>
      <c r="L249" s="42"/>
      <c r="M249" s="190"/>
      <c r="N249" s="191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498</v>
      </c>
      <c r="AU249" s="20" t="s">
        <v>88</v>
      </c>
    </row>
    <row r="250" spans="2:63" s="11" customFormat="1" ht="22.9" customHeight="1">
      <c r="B250" s="160"/>
      <c r="C250" s="161"/>
      <c r="D250" s="162" t="s">
        <v>71</v>
      </c>
      <c r="E250" s="225" t="s">
        <v>149</v>
      </c>
      <c r="F250" s="225" t="s">
        <v>558</v>
      </c>
      <c r="G250" s="161"/>
      <c r="H250" s="161"/>
      <c r="I250" s="164"/>
      <c r="J250" s="226">
        <f>BK250</f>
        <v>0</v>
      </c>
      <c r="K250" s="161"/>
      <c r="L250" s="166"/>
      <c r="M250" s="167"/>
      <c r="N250" s="168"/>
      <c r="O250" s="168"/>
      <c r="P250" s="169">
        <f>SUM(P251:P271)</f>
        <v>0</v>
      </c>
      <c r="Q250" s="168"/>
      <c r="R250" s="169">
        <f>SUM(R251:R271)</f>
        <v>4.84134608</v>
      </c>
      <c r="S250" s="168"/>
      <c r="T250" s="170">
        <f>SUM(T251:T271)</f>
        <v>0</v>
      </c>
      <c r="AR250" s="171" t="s">
        <v>80</v>
      </c>
      <c r="AT250" s="172" t="s">
        <v>71</v>
      </c>
      <c r="AU250" s="172" t="s">
        <v>80</v>
      </c>
      <c r="AY250" s="171" t="s">
        <v>143</v>
      </c>
      <c r="BK250" s="173">
        <f>SUM(BK251:BK271)</f>
        <v>0</v>
      </c>
    </row>
    <row r="251" spans="1:65" s="2" customFormat="1" ht="37.9" customHeight="1">
      <c r="A251" s="37"/>
      <c r="B251" s="38"/>
      <c r="C251" s="174" t="s">
        <v>309</v>
      </c>
      <c r="D251" s="174" t="s">
        <v>144</v>
      </c>
      <c r="E251" s="175" t="s">
        <v>909</v>
      </c>
      <c r="F251" s="176" t="s">
        <v>910</v>
      </c>
      <c r="G251" s="177" t="s">
        <v>147</v>
      </c>
      <c r="H251" s="178">
        <v>65</v>
      </c>
      <c r="I251" s="179"/>
      <c r="J251" s="180">
        <f>ROUND(I251*H251,2)</f>
        <v>0</v>
      </c>
      <c r="K251" s="176" t="s">
        <v>496</v>
      </c>
      <c r="L251" s="42"/>
      <c r="M251" s="181" t="s">
        <v>19</v>
      </c>
      <c r="N251" s="182" t="s">
        <v>44</v>
      </c>
      <c r="O251" s="67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5" t="s">
        <v>149</v>
      </c>
      <c r="AT251" s="185" t="s">
        <v>144</v>
      </c>
      <c r="AU251" s="185" t="s">
        <v>88</v>
      </c>
      <c r="AY251" s="20" t="s">
        <v>143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20" t="s">
        <v>88</v>
      </c>
      <c r="BK251" s="186">
        <f>ROUND(I251*H251,2)</f>
        <v>0</v>
      </c>
      <c r="BL251" s="20" t="s">
        <v>149</v>
      </c>
      <c r="BM251" s="185" t="s">
        <v>911</v>
      </c>
    </row>
    <row r="252" spans="1:47" s="2" customFormat="1" ht="11.25">
      <c r="A252" s="37"/>
      <c r="B252" s="38"/>
      <c r="C252" s="39"/>
      <c r="D252" s="227" t="s">
        <v>498</v>
      </c>
      <c r="E252" s="39"/>
      <c r="F252" s="228" t="s">
        <v>912</v>
      </c>
      <c r="G252" s="39"/>
      <c r="H252" s="39"/>
      <c r="I252" s="189"/>
      <c r="J252" s="39"/>
      <c r="K252" s="39"/>
      <c r="L252" s="42"/>
      <c r="M252" s="190"/>
      <c r="N252" s="191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498</v>
      </c>
      <c r="AU252" s="20" t="s">
        <v>88</v>
      </c>
    </row>
    <row r="253" spans="2:51" s="12" customFormat="1" ht="22.5">
      <c r="B253" s="192"/>
      <c r="C253" s="193"/>
      <c r="D253" s="187" t="s">
        <v>158</v>
      </c>
      <c r="E253" s="194" t="s">
        <v>19</v>
      </c>
      <c r="F253" s="195" t="s">
        <v>891</v>
      </c>
      <c r="G253" s="193"/>
      <c r="H253" s="196">
        <v>65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158</v>
      </c>
      <c r="AU253" s="202" t="s">
        <v>88</v>
      </c>
      <c r="AV253" s="12" t="s">
        <v>88</v>
      </c>
      <c r="AW253" s="12" t="s">
        <v>34</v>
      </c>
      <c r="AX253" s="12" t="s">
        <v>80</v>
      </c>
      <c r="AY253" s="202" t="s">
        <v>143</v>
      </c>
    </row>
    <row r="254" spans="1:65" s="2" customFormat="1" ht="33" customHeight="1">
      <c r="A254" s="37"/>
      <c r="B254" s="38"/>
      <c r="C254" s="174" t="s">
        <v>232</v>
      </c>
      <c r="D254" s="174" t="s">
        <v>144</v>
      </c>
      <c r="E254" s="175" t="s">
        <v>913</v>
      </c>
      <c r="F254" s="176" t="s">
        <v>914</v>
      </c>
      <c r="G254" s="177" t="s">
        <v>171</v>
      </c>
      <c r="H254" s="178">
        <v>10.308</v>
      </c>
      <c r="I254" s="179"/>
      <c r="J254" s="180">
        <f>ROUND(I254*H254,2)</f>
        <v>0</v>
      </c>
      <c r="K254" s="176" t="s">
        <v>496</v>
      </c>
      <c r="L254" s="42"/>
      <c r="M254" s="181" t="s">
        <v>19</v>
      </c>
      <c r="N254" s="182" t="s">
        <v>44</v>
      </c>
      <c r="O254" s="67"/>
      <c r="P254" s="183">
        <f>O254*H254</f>
        <v>0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5" t="s">
        <v>149</v>
      </c>
      <c r="AT254" s="185" t="s">
        <v>144</v>
      </c>
      <c r="AU254" s="185" t="s">
        <v>88</v>
      </c>
      <c r="AY254" s="20" t="s">
        <v>143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20" t="s">
        <v>88</v>
      </c>
      <c r="BK254" s="186">
        <f>ROUND(I254*H254,2)</f>
        <v>0</v>
      </c>
      <c r="BL254" s="20" t="s">
        <v>149</v>
      </c>
      <c r="BM254" s="185" t="s">
        <v>915</v>
      </c>
    </row>
    <row r="255" spans="1:47" s="2" customFormat="1" ht="11.25">
      <c r="A255" s="37"/>
      <c r="B255" s="38"/>
      <c r="C255" s="39"/>
      <c r="D255" s="227" t="s">
        <v>498</v>
      </c>
      <c r="E255" s="39"/>
      <c r="F255" s="228" t="s">
        <v>916</v>
      </c>
      <c r="G255" s="39"/>
      <c r="H255" s="39"/>
      <c r="I255" s="189"/>
      <c r="J255" s="39"/>
      <c r="K255" s="39"/>
      <c r="L255" s="42"/>
      <c r="M255" s="190"/>
      <c r="N255" s="191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498</v>
      </c>
      <c r="AU255" s="20" t="s">
        <v>88</v>
      </c>
    </row>
    <row r="256" spans="2:51" s="12" customFormat="1" ht="11.25">
      <c r="B256" s="192"/>
      <c r="C256" s="193"/>
      <c r="D256" s="187" t="s">
        <v>158</v>
      </c>
      <c r="E256" s="194" t="s">
        <v>19</v>
      </c>
      <c r="F256" s="195" t="s">
        <v>917</v>
      </c>
      <c r="G256" s="193"/>
      <c r="H256" s="196">
        <v>2.712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158</v>
      </c>
      <c r="AU256" s="202" t="s">
        <v>88</v>
      </c>
      <c r="AV256" s="12" t="s">
        <v>88</v>
      </c>
      <c r="AW256" s="12" t="s">
        <v>34</v>
      </c>
      <c r="AX256" s="12" t="s">
        <v>72</v>
      </c>
      <c r="AY256" s="202" t="s">
        <v>143</v>
      </c>
    </row>
    <row r="257" spans="2:51" s="12" customFormat="1" ht="11.25">
      <c r="B257" s="192"/>
      <c r="C257" s="193"/>
      <c r="D257" s="187" t="s">
        <v>158</v>
      </c>
      <c r="E257" s="194" t="s">
        <v>19</v>
      </c>
      <c r="F257" s="195" t="s">
        <v>918</v>
      </c>
      <c r="G257" s="193"/>
      <c r="H257" s="196">
        <v>2.064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158</v>
      </c>
      <c r="AU257" s="202" t="s">
        <v>88</v>
      </c>
      <c r="AV257" s="12" t="s">
        <v>88</v>
      </c>
      <c r="AW257" s="12" t="s">
        <v>34</v>
      </c>
      <c r="AX257" s="12" t="s">
        <v>72</v>
      </c>
      <c r="AY257" s="202" t="s">
        <v>143</v>
      </c>
    </row>
    <row r="258" spans="2:51" s="12" customFormat="1" ht="11.25">
      <c r="B258" s="192"/>
      <c r="C258" s="193"/>
      <c r="D258" s="187" t="s">
        <v>158</v>
      </c>
      <c r="E258" s="194" t="s">
        <v>19</v>
      </c>
      <c r="F258" s="195" t="s">
        <v>919</v>
      </c>
      <c r="G258" s="193"/>
      <c r="H258" s="196">
        <v>1.392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158</v>
      </c>
      <c r="AU258" s="202" t="s">
        <v>88</v>
      </c>
      <c r="AV258" s="12" t="s">
        <v>88</v>
      </c>
      <c r="AW258" s="12" t="s">
        <v>34</v>
      </c>
      <c r="AX258" s="12" t="s">
        <v>72</v>
      </c>
      <c r="AY258" s="202" t="s">
        <v>143</v>
      </c>
    </row>
    <row r="259" spans="2:51" s="12" customFormat="1" ht="11.25">
      <c r="B259" s="192"/>
      <c r="C259" s="193"/>
      <c r="D259" s="187" t="s">
        <v>158</v>
      </c>
      <c r="E259" s="194" t="s">
        <v>19</v>
      </c>
      <c r="F259" s="195" t="s">
        <v>920</v>
      </c>
      <c r="G259" s="193"/>
      <c r="H259" s="196">
        <v>4.14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158</v>
      </c>
      <c r="AU259" s="202" t="s">
        <v>88</v>
      </c>
      <c r="AV259" s="12" t="s">
        <v>88</v>
      </c>
      <c r="AW259" s="12" t="s">
        <v>34</v>
      </c>
      <c r="AX259" s="12" t="s">
        <v>72</v>
      </c>
      <c r="AY259" s="202" t="s">
        <v>143</v>
      </c>
    </row>
    <row r="260" spans="2:51" s="13" customFormat="1" ht="11.25">
      <c r="B260" s="203"/>
      <c r="C260" s="204"/>
      <c r="D260" s="187" t="s">
        <v>158</v>
      </c>
      <c r="E260" s="205" t="s">
        <v>19</v>
      </c>
      <c r="F260" s="206" t="s">
        <v>161</v>
      </c>
      <c r="G260" s="204"/>
      <c r="H260" s="207">
        <v>10.308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158</v>
      </c>
      <c r="AU260" s="213" t="s">
        <v>88</v>
      </c>
      <c r="AV260" s="13" t="s">
        <v>149</v>
      </c>
      <c r="AW260" s="13" t="s">
        <v>34</v>
      </c>
      <c r="AX260" s="13" t="s">
        <v>80</v>
      </c>
      <c r="AY260" s="213" t="s">
        <v>143</v>
      </c>
    </row>
    <row r="261" spans="1:65" s="2" customFormat="1" ht="33" customHeight="1">
      <c r="A261" s="37"/>
      <c r="B261" s="38"/>
      <c r="C261" s="174" t="s">
        <v>317</v>
      </c>
      <c r="D261" s="174" t="s">
        <v>144</v>
      </c>
      <c r="E261" s="175" t="s">
        <v>559</v>
      </c>
      <c r="F261" s="176" t="s">
        <v>560</v>
      </c>
      <c r="G261" s="177" t="s">
        <v>171</v>
      </c>
      <c r="H261" s="178">
        <v>0.862</v>
      </c>
      <c r="I261" s="179"/>
      <c r="J261" s="180">
        <f>ROUND(I261*H261,2)</f>
        <v>0</v>
      </c>
      <c r="K261" s="176" t="s">
        <v>496</v>
      </c>
      <c r="L261" s="42"/>
      <c r="M261" s="181" t="s">
        <v>19</v>
      </c>
      <c r="N261" s="182" t="s">
        <v>44</v>
      </c>
      <c r="O261" s="67"/>
      <c r="P261" s="183">
        <f>O261*H261</f>
        <v>0</v>
      </c>
      <c r="Q261" s="183">
        <v>0</v>
      </c>
      <c r="R261" s="183">
        <f>Q261*H261</f>
        <v>0</v>
      </c>
      <c r="S261" s="183">
        <v>0</v>
      </c>
      <c r="T261" s="18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5" t="s">
        <v>149</v>
      </c>
      <c r="AT261" s="185" t="s">
        <v>144</v>
      </c>
      <c r="AU261" s="185" t="s">
        <v>88</v>
      </c>
      <c r="AY261" s="20" t="s">
        <v>143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0" t="s">
        <v>88</v>
      </c>
      <c r="BK261" s="186">
        <f>ROUND(I261*H261,2)</f>
        <v>0</v>
      </c>
      <c r="BL261" s="20" t="s">
        <v>149</v>
      </c>
      <c r="BM261" s="185" t="s">
        <v>921</v>
      </c>
    </row>
    <row r="262" spans="1:47" s="2" customFormat="1" ht="11.25">
      <c r="A262" s="37"/>
      <c r="B262" s="38"/>
      <c r="C262" s="39"/>
      <c r="D262" s="227" t="s">
        <v>498</v>
      </c>
      <c r="E262" s="39"/>
      <c r="F262" s="228" t="s">
        <v>562</v>
      </c>
      <c r="G262" s="39"/>
      <c r="H262" s="39"/>
      <c r="I262" s="189"/>
      <c r="J262" s="39"/>
      <c r="K262" s="39"/>
      <c r="L262" s="42"/>
      <c r="M262" s="190"/>
      <c r="N262" s="191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20" t="s">
        <v>498</v>
      </c>
      <c r="AU262" s="20" t="s">
        <v>88</v>
      </c>
    </row>
    <row r="263" spans="2:51" s="12" customFormat="1" ht="11.25">
      <c r="B263" s="192"/>
      <c r="C263" s="193"/>
      <c r="D263" s="187" t="s">
        <v>158</v>
      </c>
      <c r="E263" s="194" t="s">
        <v>19</v>
      </c>
      <c r="F263" s="195" t="s">
        <v>922</v>
      </c>
      <c r="G263" s="193"/>
      <c r="H263" s="196">
        <v>0.1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158</v>
      </c>
      <c r="AU263" s="202" t="s">
        <v>88</v>
      </c>
      <c r="AV263" s="12" t="s">
        <v>88</v>
      </c>
      <c r="AW263" s="12" t="s">
        <v>34</v>
      </c>
      <c r="AX263" s="12" t="s">
        <v>72</v>
      </c>
      <c r="AY263" s="202" t="s">
        <v>143</v>
      </c>
    </row>
    <row r="264" spans="2:51" s="12" customFormat="1" ht="11.25">
      <c r="B264" s="192"/>
      <c r="C264" s="193"/>
      <c r="D264" s="187" t="s">
        <v>158</v>
      </c>
      <c r="E264" s="194" t="s">
        <v>19</v>
      </c>
      <c r="F264" s="195" t="s">
        <v>923</v>
      </c>
      <c r="G264" s="193"/>
      <c r="H264" s="196">
        <v>0.225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158</v>
      </c>
      <c r="AU264" s="202" t="s">
        <v>88</v>
      </c>
      <c r="AV264" s="12" t="s">
        <v>88</v>
      </c>
      <c r="AW264" s="12" t="s">
        <v>34</v>
      </c>
      <c r="AX264" s="12" t="s">
        <v>72</v>
      </c>
      <c r="AY264" s="202" t="s">
        <v>143</v>
      </c>
    </row>
    <row r="265" spans="2:51" s="12" customFormat="1" ht="11.25">
      <c r="B265" s="192"/>
      <c r="C265" s="193"/>
      <c r="D265" s="187" t="s">
        <v>158</v>
      </c>
      <c r="E265" s="194" t="s">
        <v>19</v>
      </c>
      <c r="F265" s="195" t="s">
        <v>924</v>
      </c>
      <c r="G265" s="193"/>
      <c r="H265" s="196">
        <v>0.156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158</v>
      </c>
      <c r="AU265" s="202" t="s">
        <v>88</v>
      </c>
      <c r="AV265" s="12" t="s">
        <v>88</v>
      </c>
      <c r="AW265" s="12" t="s">
        <v>34</v>
      </c>
      <c r="AX265" s="12" t="s">
        <v>72</v>
      </c>
      <c r="AY265" s="202" t="s">
        <v>143</v>
      </c>
    </row>
    <row r="266" spans="2:51" s="12" customFormat="1" ht="11.25">
      <c r="B266" s="192"/>
      <c r="C266" s="193"/>
      <c r="D266" s="187" t="s">
        <v>158</v>
      </c>
      <c r="E266" s="194" t="s">
        <v>19</v>
      </c>
      <c r="F266" s="195" t="s">
        <v>925</v>
      </c>
      <c r="G266" s="193"/>
      <c r="H266" s="196">
        <v>0.156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158</v>
      </c>
      <c r="AU266" s="202" t="s">
        <v>88</v>
      </c>
      <c r="AV266" s="12" t="s">
        <v>88</v>
      </c>
      <c r="AW266" s="12" t="s">
        <v>34</v>
      </c>
      <c r="AX266" s="12" t="s">
        <v>72</v>
      </c>
      <c r="AY266" s="202" t="s">
        <v>143</v>
      </c>
    </row>
    <row r="267" spans="2:51" s="12" customFormat="1" ht="11.25">
      <c r="B267" s="192"/>
      <c r="C267" s="193"/>
      <c r="D267" s="187" t="s">
        <v>158</v>
      </c>
      <c r="E267" s="194" t="s">
        <v>19</v>
      </c>
      <c r="F267" s="195" t="s">
        <v>926</v>
      </c>
      <c r="G267" s="193"/>
      <c r="H267" s="196">
        <v>0.225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158</v>
      </c>
      <c r="AU267" s="202" t="s">
        <v>88</v>
      </c>
      <c r="AV267" s="12" t="s">
        <v>88</v>
      </c>
      <c r="AW267" s="12" t="s">
        <v>34</v>
      </c>
      <c r="AX267" s="12" t="s">
        <v>72</v>
      </c>
      <c r="AY267" s="202" t="s">
        <v>143</v>
      </c>
    </row>
    <row r="268" spans="2:51" s="13" customFormat="1" ht="11.25">
      <c r="B268" s="203"/>
      <c r="C268" s="204"/>
      <c r="D268" s="187" t="s">
        <v>158</v>
      </c>
      <c r="E268" s="205" t="s">
        <v>19</v>
      </c>
      <c r="F268" s="206" t="s">
        <v>161</v>
      </c>
      <c r="G268" s="204"/>
      <c r="H268" s="207">
        <v>0.862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158</v>
      </c>
      <c r="AU268" s="213" t="s">
        <v>88</v>
      </c>
      <c r="AV268" s="13" t="s">
        <v>149</v>
      </c>
      <c r="AW268" s="13" t="s">
        <v>34</v>
      </c>
      <c r="AX268" s="13" t="s">
        <v>80</v>
      </c>
      <c r="AY268" s="213" t="s">
        <v>143</v>
      </c>
    </row>
    <row r="269" spans="1:65" s="2" customFormat="1" ht="49.15" customHeight="1">
      <c r="A269" s="37"/>
      <c r="B269" s="38"/>
      <c r="C269" s="174" t="s">
        <v>238</v>
      </c>
      <c r="D269" s="174" t="s">
        <v>144</v>
      </c>
      <c r="E269" s="175" t="s">
        <v>927</v>
      </c>
      <c r="F269" s="176" t="s">
        <v>928</v>
      </c>
      <c r="G269" s="177" t="s">
        <v>171</v>
      </c>
      <c r="H269" s="178">
        <v>2.104</v>
      </c>
      <c r="I269" s="179"/>
      <c r="J269" s="180">
        <f>ROUND(I269*H269,2)</f>
        <v>0</v>
      </c>
      <c r="K269" s="176" t="s">
        <v>496</v>
      </c>
      <c r="L269" s="42"/>
      <c r="M269" s="181" t="s">
        <v>19</v>
      </c>
      <c r="N269" s="182" t="s">
        <v>44</v>
      </c>
      <c r="O269" s="67"/>
      <c r="P269" s="183">
        <f>O269*H269</f>
        <v>0</v>
      </c>
      <c r="Q269" s="183">
        <v>2.30102</v>
      </c>
      <c r="R269" s="183">
        <f>Q269*H269</f>
        <v>4.84134608</v>
      </c>
      <c r="S269" s="183">
        <v>0</v>
      </c>
      <c r="T269" s="18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5" t="s">
        <v>149</v>
      </c>
      <c r="AT269" s="185" t="s">
        <v>144</v>
      </c>
      <c r="AU269" s="185" t="s">
        <v>88</v>
      </c>
      <c r="AY269" s="20" t="s">
        <v>143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20" t="s">
        <v>88</v>
      </c>
      <c r="BK269" s="186">
        <f>ROUND(I269*H269,2)</f>
        <v>0</v>
      </c>
      <c r="BL269" s="20" t="s">
        <v>149</v>
      </c>
      <c r="BM269" s="185" t="s">
        <v>929</v>
      </c>
    </row>
    <row r="270" spans="1:47" s="2" customFormat="1" ht="11.25">
      <c r="A270" s="37"/>
      <c r="B270" s="38"/>
      <c r="C270" s="39"/>
      <c r="D270" s="227" t="s">
        <v>498</v>
      </c>
      <c r="E270" s="39"/>
      <c r="F270" s="228" t="s">
        <v>930</v>
      </c>
      <c r="G270" s="39"/>
      <c r="H270" s="39"/>
      <c r="I270" s="189"/>
      <c r="J270" s="39"/>
      <c r="K270" s="39"/>
      <c r="L270" s="42"/>
      <c r="M270" s="190"/>
      <c r="N270" s="191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498</v>
      </c>
      <c r="AU270" s="20" t="s">
        <v>88</v>
      </c>
    </row>
    <row r="271" spans="2:51" s="12" customFormat="1" ht="11.25">
      <c r="B271" s="192"/>
      <c r="C271" s="193"/>
      <c r="D271" s="187" t="s">
        <v>158</v>
      </c>
      <c r="E271" s="194" t="s">
        <v>19</v>
      </c>
      <c r="F271" s="195" t="s">
        <v>931</v>
      </c>
      <c r="G271" s="193"/>
      <c r="H271" s="196">
        <v>2.104</v>
      </c>
      <c r="I271" s="197"/>
      <c r="J271" s="193"/>
      <c r="K271" s="193"/>
      <c r="L271" s="198"/>
      <c r="M271" s="199"/>
      <c r="N271" s="200"/>
      <c r="O271" s="200"/>
      <c r="P271" s="200"/>
      <c r="Q271" s="200"/>
      <c r="R271" s="200"/>
      <c r="S271" s="200"/>
      <c r="T271" s="201"/>
      <c r="AT271" s="202" t="s">
        <v>158</v>
      </c>
      <c r="AU271" s="202" t="s">
        <v>88</v>
      </c>
      <c r="AV271" s="12" t="s">
        <v>88</v>
      </c>
      <c r="AW271" s="12" t="s">
        <v>34</v>
      </c>
      <c r="AX271" s="12" t="s">
        <v>80</v>
      </c>
      <c r="AY271" s="202" t="s">
        <v>143</v>
      </c>
    </row>
    <row r="272" spans="2:63" s="11" customFormat="1" ht="22.9" customHeight="1">
      <c r="B272" s="160"/>
      <c r="C272" s="161"/>
      <c r="D272" s="162" t="s">
        <v>71</v>
      </c>
      <c r="E272" s="225" t="s">
        <v>168</v>
      </c>
      <c r="F272" s="225" t="s">
        <v>932</v>
      </c>
      <c r="G272" s="161"/>
      <c r="H272" s="161"/>
      <c r="I272" s="164"/>
      <c r="J272" s="226">
        <f>BK272</f>
        <v>0</v>
      </c>
      <c r="K272" s="161"/>
      <c r="L272" s="166"/>
      <c r="M272" s="167"/>
      <c r="N272" s="168"/>
      <c r="O272" s="168"/>
      <c r="P272" s="169">
        <f>SUM(P273:P306)</f>
        <v>0</v>
      </c>
      <c r="Q272" s="168"/>
      <c r="R272" s="169">
        <f>SUM(R273:R306)</f>
        <v>25.868319999999997</v>
      </c>
      <c r="S272" s="168"/>
      <c r="T272" s="170">
        <f>SUM(T273:T306)</f>
        <v>0</v>
      </c>
      <c r="AR272" s="171" t="s">
        <v>80</v>
      </c>
      <c r="AT272" s="172" t="s">
        <v>71</v>
      </c>
      <c r="AU272" s="172" t="s">
        <v>80</v>
      </c>
      <c r="AY272" s="171" t="s">
        <v>143</v>
      </c>
      <c r="BK272" s="173">
        <f>SUM(BK273:BK306)</f>
        <v>0</v>
      </c>
    </row>
    <row r="273" spans="1:65" s="2" customFormat="1" ht="37.9" customHeight="1">
      <c r="A273" s="37"/>
      <c r="B273" s="38"/>
      <c r="C273" s="174" t="s">
        <v>326</v>
      </c>
      <c r="D273" s="174" t="s">
        <v>144</v>
      </c>
      <c r="E273" s="175" t="s">
        <v>933</v>
      </c>
      <c r="F273" s="176" t="s">
        <v>934</v>
      </c>
      <c r="G273" s="177" t="s">
        <v>147</v>
      </c>
      <c r="H273" s="178">
        <v>233.5</v>
      </c>
      <c r="I273" s="179"/>
      <c r="J273" s="180">
        <f>ROUND(I273*H273,2)</f>
        <v>0</v>
      </c>
      <c r="K273" s="176" t="s">
        <v>545</v>
      </c>
      <c r="L273" s="42"/>
      <c r="M273" s="181" t="s">
        <v>19</v>
      </c>
      <c r="N273" s="182" t="s">
        <v>44</v>
      </c>
      <c r="O273" s="67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5" t="s">
        <v>149</v>
      </c>
      <c r="AT273" s="185" t="s">
        <v>144</v>
      </c>
      <c r="AU273" s="185" t="s">
        <v>88</v>
      </c>
      <c r="AY273" s="20" t="s">
        <v>143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20" t="s">
        <v>88</v>
      </c>
      <c r="BK273" s="186">
        <f>ROUND(I273*H273,2)</f>
        <v>0</v>
      </c>
      <c r="BL273" s="20" t="s">
        <v>149</v>
      </c>
      <c r="BM273" s="185" t="s">
        <v>935</v>
      </c>
    </row>
    <row r="274" spans="2:51" s="12" customFormat="1" ht="11.25">
      <c r="B274" s="192"/>
      <c r="C274" s="193"/>
      <c r="D274" s="187" t="s">
        <v>158</v>
      </c>
      <c r="E274" s="194" t="s">
        <v>19</v>
      </c>
      <c r="F274" s="195" t="s">
        <v>762</v>
      </c>
      <c r="G274" s="193"/>
      <c r="H274" s="196">
        <v>175</v>
      </c>
      <c r="I274" s="197"/>
      <c r="J274" s="193"/>
      <c r="K274" s="193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158</v>
      </c>
      <c r="AU274" s="202" t="s">
        <v>88</v>
      </c>
      <c r="AV274" s="12" t="s">
        <v>88</v>
      </c>
      <c r="AW274" s="12" t="s">
        <v>34</v>
      </c>
      <c r="AX274" s="12" t="s">
        <v>72</v>
      </c>
      <c r="AY274" s="202" t="s">
        <v>143</v>
      </c>
    </row>
    <row r="275" spans="2:51" s="12" customFormat="1" ht="11.25">
      <c r="B275" s="192"/>
      <c r="C275" s="193"/>
      <c r="D275" s="187" t="s">
        <v>158</v>
      </c>
      <c r="E275" s="194" t="s">
        <v>19</v>
      </c>
      <c r="F275" s="195" t="s">
        <v>890</v>
      </c>
      <c r="G275" s="193"/>
      <c r="H275" s="196">
        <v>31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158</v>
      </c>
      <c r="AU275" s="202" t="s">
        <v>88</v>
      </c>
      <c r="AV275" s="12" t="s">
        <v>88</v>
      </c>
      <c r="AW275" s="12" t="s">
        <v>34</v>
      </c>
      <c r="AX275" s="12" t="s">
        <v>72</v>
      </c>
      <c r="AY275" s="202" t="s">
        <v>143</v>
      </c>
    </row>
    <row r="276" spans="2:51" s="12" customFormat="1" ht="11.25">
      <c r="B276" s="192"/>
      <c r="C276" s="193"/>
      <c r="D276" s="187" t="s">
        <v>158</v>
      </c>
      <c r="E276" s="194" t="s">
        <v>19</v>
      </c>
      <c r="F276" s="195" t="s">
        <v>892</v>
      </c>
      <c r="G276" s="193"/>
      <c r="H276" s="196">
        <v>27.5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158</v>
      </c>
      <c r="AU276" s="202" t="s">
        <v>88</v>
      </c>
      <c r="AV276" s="12" t="s">
        <v>88</v>
      </c>
      <c r="AW276" s="12" t="s">
        <v>34</v>
      </c>
      <c r="AX276" s="12" t="s">
        <v>72</v>
      </c>
      <c r="AY276" s="202" t="s">
        <v>143</v>
      </c>
    </row>
    <row r="277" spans="2:51" s="13" customFormat="1" ht="11.25">
      <c r="B277" s="203"/>
      <c r="C277" s="204"/>
      <c r="D277" s="187" t="s">
        <v>158</v>
      </c>
      <c r="E277" s="205" t="s">
        <v>19</v>
      </c>
      <c r="F277" s="206" t="s">
        <v>161</v>
      </c>
      <c r="G277" s="204"/>
      <c r="H277" s="207">
        <v>233.5</v>
      </c>
      <c r="I277" s="208"/>
      <c r="J277" s="204"/>
      <c r="K277" s="204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158</v>
      </c>
      <c r="AU277" s="213" t="s">
        <v>88</v>
      </c>
      <c r="AV277" s="13" t="s">
        <v>149</v>
      </c>
      <c r="AW277" s="13" t="s">
        <v>34</v>
      </c>
      <c r="AX277" s="13" t="s">
        <v>80</v>
      </c>
      <c r="AY277" s="213" t="s">
        <v>143</v>
      </c>
    </row>
    <row r="278" spans="1:65" s="2" customFormat="1" ht="33" customHeight="1">
      <c r="A278" s="37"/>
      <c r="B278" s="38"/>
      <c r="C278" s="174" t="s">
        <v>243</v>
      </c>
      <c r="D278" s="174" t="s">
        <v>144</v>
      </c>
      <c r="E278" s="175" t="s">
        <v>936</v>
      </c>
      <c r="F278" s="176" t="s">
        <v>937</v>
      </c>
      <c r="G278" s="177" t="s">
        <v>147</v>
      </c>
      <c r="H278" s="178">
        <v>271</v>
      </c>
      <c r="I278" s="179"/>
      <c r="J278" s="180">
        <f>ROUND(I278*H278,2)</f>
        <v>0</v>
      </c>
      <c r="K278" s="176" t="s">
        <v>545</v>
      </c>
      <c r="L278" s="42"/>
      <c r="M278" s="181" t="s">
        <v>19</v>
      </c>
      <c r="N278" s="182" t="s">
        <v>44</v>
      </c>
      <c r="O278" s="67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5" t="s">
        <v>149</v>
      </c>
      <c r="AT278" s="185" t="s">
        <v>144</v>
      </c>
      <c r="AU278" s="185" t="s">
        <v>88</v>
      </c>
      <c r="AY278" s="20" t="s">
        <v>143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20" t="s">
        <v>88</v>
      </c>
      <c r="BK278" s="186">
        <f>ROUND(I278*H278,2)</f>
        <v>0</v>
      </c>
      <c r="BL278" s="20" t="s">
        <v>149</v>
      </c>
      <c r="BM278" s="185" t="s">
        <v>938</v>
      </c>
    </row>
    <row r="279" spans="2:51" s="12" customFormat="1" ht="11.25">
      <c r="B279" s="192"/>
      <c r="C279" s="193"/>
      <c r="D279" s="187" t="s">
        <v>158</v>
      </c>
      <c r="E279" s="194" t="s">
        <v>19</v>
      </c>
      <c r="F279" s="195" t="s">
        <v>762</v>
      </c>
      <c r="G279" s="193"/>
      <c r="H279" s="196">
        <v>175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158</v>
      </c>
      <c r="AU279" s="202" t="s">
        <v>88</v>
      </c>
      <c r="AV279" s="12" t="s">
        <v>88</v>
      </c>
      <c r="AW279" s="12" t="s">
        <v>34</v>
      </c>
      <c r="AX279" s="12" t="s">
        <v>72</v>
      </c>
      <c r="AY279" s="202" t="s">
        <v>143</v>
      </c>
    </row>
    <row r="280" spans="2:51" s="12" customFormat="1" ht="11.25">
      <c r="B280" s="192"/>
      <c r="C280" s="193"/>
      <c r="D280" s="187" t="s">
        <v>158</v>
      </c>
      <c r="E280" s="194" t="s">
        <v>19</v>
      </c>
      <c r="F280" s="195" t="s">
        <v>890</v>
      </c>
      <c r="G280" s="193"/>
      <c r="H280" s="196">
        <v>31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158</v>
      </c>
      <c r="AU280" s="202" t="s">
        <v>88</v>
      </c>
      <c r="AV280" s="12" t="s">
        <v>88</v>
      </c>
      <c r="AW280" s="12" t="s">
        <v>34</v>
      </c>
      <c r="AX280" s="12" t="s">
        <v>72</v>
      </c>
      <c r="AY280" s="202" t="s">
        <v>143</v>
      </c>
    </row>
    <row r="281" spans="2:51" s="12" customFormat="1" ht="22.5">
      <c r="B281" s="192"/>
      <c r="C281" s="193"/>
      <c r="D281" s="187" t="s">
        <v>158</v>
      </c>
      <c r="E281" s="194" t="s">
        <v>19</v>
      </c>
      <c r="F281" s="195" t="s">
        <v>891</v>
      </c>
      <c r="G281" s="193"/>
      <c r="H281" s="196">
        <v>65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158</v>
      </c>
      <c r="AU281" s="202" t="s">
        <v>88</v>
      </c>
      <c r="AV281" s="12" t="s">
        <v>88</v>
      </c>
      <c r="AW281" s="12" t="s">
        <v>34</v>
      </c>
      <c r="AX281" s="12" t="s">
        <v>72</v>
      </c>
      <c r="AY281" s="202" t="s">
        <v>143</v>
      </c>
    </row>
    <row r="282" spans="2:51" s="13" customFormat="1" ht="11.25">
      <c r="B282" s="203"/>
      <c r="C282" s="204"/>
      <c r="D282" s="187" t="s">
        <v>158</v>
      </c>
      <c r="E282" s="205" t="s">
        <v>19</v>
      </c>
      <c r="F282" s="206" t="s">
        <v>161</v>
      </c>
      <c r="G282" s="204"/>
      <c r="H282" s="207">
        <v>271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158</v>
      </c>
      <c r="AU282" s="213" t="s">
        <v>88</v>
      </c>
      <c r="AV282" s="13" t="s">
        <v>149</v>
      </c>
      <c r="AW282" s="13" t="s">
        <v>34</v>
      </c>
      <c r="AX282" s="13" t="s">
        <v>80</v>
      </c>
      <c r="AY282" s="213" t="s">
        <v>143</v>
      </c>
    </row>
    <row r="283" spans="1:65" s="2" customFormat="1" ht="33" customHeight="1">
      <c r="A283" s="37"/>
      <c r="B283" s="38"/>
      <c r="C283" s="174" t="s">
        <v>391</v>
      </c>
      <c r="D283" s="174" t="s">
        <v>144</v>
      </c>
      <c r="E283" s="175" t="s">
        <v>939</v>
      </c>
      <c r="F283" s="176" t="s">
        <v>940</v>
      </c>
      <c r="G283" s="177" t="s">
        <v>147</v>
      </c>
      <c r="H283" s="178">
        <v>27.5</v>
      </c>
      <c r="I283" s="179"/>
      <c r="J283" s="180">
        <f>ROUND(I283*H283,2)</f>
        <v>0</v>
      </c>
      <c r="K283" s="176" t="s">
        <v>496</v>
      </c>
      <c r="L283" s="42"/>
      <c r="M283" s="181" t="s">
        <v>19</v>
      </c>
      <c r="N283" s="182" t="s">
        <v>44</v>
      </c>
      <c r="O283" s="67"/>
      <c r="P283" s="183">
        <f>O283*H283</f>
        <v>0</v>
      </c>
      <c r="Q283" s="183">
        <v>0</v>
      </c>
      <c r="R283" s="183">
        <f>Q283*H283</f>
        <v>0</v>
      </c>
      <c r="S283" s="183">
        <v>0</v>
      </c>
      <c r="T283" s="18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5" t="s">
        <v>149</v>
      </c>
      <c r="AT283" s="185" t="s">
        <v>144</v>
      </c>
      <c r="AU283" s="185" t="s">
        <v>88</v>
      </c>
      <c r="AY283" s="20" t="s">
        <v>143</v>
      </c>
      <c r="BE283" s="186">
        <f>IF(N283="základní",J283,0)</f>
        <v>0</v>
      </c>
      <c r="BF283" s="186">
        <f>IF(N283="snížená",J283,0)</f>
        <v>0</v>
      </c>
      <c r="BG283" s="186">
        <f>IF(N283="zákl. přenesená",J283,0)</f>
        <v>0</v>
      </c>
      <c r="BH283" s="186">
        <f>IF(N283="sníž. přenesená",J283,0)</f>
        <v>0</v>
      </c>
      <c r="BI283" s="186">
        <f>IF(N283="nulová",J283,0)</f>
        <v>0</v>
      </c>
      <c r="BJ283" s="20" t="s">
        <v>88</v>
      </c>
      <c r="BK283" s="186">
        <f>ROUND(I283*H283,2)</f>
        <v>0</v>
      </c>
      <c r="BL283" s="20" t="s">
        <v>149</v>
      </c>
      <c r="BM283" s="185" t="s">
        <v>941</v>
      </c>
    </row>
    <row r="284" spans="1:47" s="2" customFormat="1" ht="11.25">
      <c r="A284" s="37"/>
      <c r="B284" s="38"/>
      <c r="C284" s="39"/>
      <c r="D284" s="227" t="s">
        <v>498</v>
      </c>
      <c r="E284" s="39"/>
      <c r="F284" s="228" t="s">
        <v>942</v>
      </c>
      <c r="G284" s="39"/>
      <c r="H284" s="39"/>
      <c r="I284" s="189"/>
      <c r="J284" s="39"/>
      <c r="K284" s="39"/>
      <c r="L284" s="42"/>
      <c r="M284" s="190"/>
      <c r="N284" s="191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498</v>
      </c>
      <c r="AU284" s="20" t="s">
        <v>88</v>
      </c>
    </row>
    <row r="285" spans="2:51" s="12" customFormat="1" ht="11.25">
      <c r="B285" s="192"/>
      <c r="C285" s="193"/>
      <c r="D285" s="187" t="s">
        <v>158</v>
      </c>
      <c r="E285" s="194" t="s">
        <v>19</v>
      </c>
      <c r="F285" s="195" t="s">
        <v>892</v>
      </c>
      <c r="G285" s="193"/>
      <c r="H285" s="196">
        <v>27.5</v>
      </c>
      <c r="I285" s="197"/>
      <c r="J285" s="193"/>
      <c r="K285" s="193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158</v>
      </c>
      <c r="AU285" s="202" t="s">
        <v>88</v>
      </c>
      <c r="AV285" s="12" t="s">
        <v>88</v>
      </c>
      <c r="AW285" s="12" t="s">
        <v>34</v>
      </c>
      <c r="AX285" s="12" t="s">
        <v>80</v>
      </c>
      <c r="AY285" s="202" t="s">
        <v>143</v>
      </c>
    </row>
    <row r="286" spans="1:65" s="2" customFormat="1" ht="49.15" customHeight="1">
      <c r="A286" s="37"/>
      <c r="B286" s="38"/>
      <c r="C286" s="174" t="s">
        <v>246</v>
      </c>
      <c r="D286" s="174" t="s">
        <v>144</v>
      </c>
      <c r="E286" s="175" t="s">
        <v>943</v>
      </c>
      <c r="F286" s="176" t="s">
        <v>944</v>
      </c>
      <c r="G286" s="177" t="s">
        <v>147</v>
      </c>
      <c r="H286" s="178">
        <v>1105</v>
      </c>
      <c r="I286" s="179"/>
      <c r="J286" s="180">
        <f>ROUND(I286*H286,2)</f>
        <v>0</v>
      </c>
      <c r="K286" s="176" t="s">
        <v>496</v>
      </c>
      <c r="L286" s="42"/>
      <c r="M286" s="181" t="s">
        <v>19</v>
      </c>
      <c r="N286" s="182" t="s">
        <v>44</v>
      </c>
      <c r="O286" s="67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5" t="s">
        <v>149</v>
      </c>
      <c r="AT286" s="185" t="s">
        <v>144</v>
      </c>
      <c r="AU286" s="185" t="s">
        <v>88</v>
      </c>
      <c r="AY286" s="20" t="s">
        <v>143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20" t="s">
        <v>88</v>
      </c>
      <c r="BK286" s="186">
        <f>ROUND(I286*H286,2)</f>
        <v>0</v>
      </c>
      <c r="BL286" s="20" t="s">
        <v>149</v>
      </c>
      <c r="BM286" s="185" t="s">
        <v>945</v>
      </c>
    </row>
    <row r="287" spans="1:47" s="2" customFormat="1" ht="11.25">
      <c r="A287" s="37"/>
      <c r="B287" s="38"/>
      <c r="C287" s="39"/>
      <c r="D287" s="227" t="s">
        <v>498</v>
      </c>
      <c r="E287" s="39"/>
      <c r="F287" s="228" t="s">
        <v>946</v>
      </c>
      <c r="G287" s="39"/>
      <c r="H287" s="39"/>
      <c r="I287" s="189"/>
      <c r="J287" s="39"/>
      <c r="K287" s="39"/>
      <c r="L287" s="42"/>
      <c r="M287" s="190"/>
      <c r="N287" s="191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20" t="s">
        <v>498</v>
      </c>
      <c r="AU287" s="20" t="s">
        <v>88</v>
      </c>
    </row>
    <row r="288" spans="2:51" s="12" customFormat="1" ht="11.25">
      <c r="B288" s="192"/>
      <c r="C288" s="193"/>
      <c r="D288" s="187" t="s">
        <v>158</v>
      </c>
      <c r="E288" s="194" t="s">
        <v>19</v>
      </c>
      <c r="F288" s="195" t="s">
        <v>889</v>
      </c>
      <c r="G288" s="193"/>
      <c r="H288" s="196">
        <v>1105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158</v>
      </c>
      <c r="AU288" s="202" t="s">
        <v>88</v>
      </c>
      <c r="AV288" s="12" t="s">
        <v>88</v>
      </c>
      <c r="AW288" s="12" t="s">
        <v>34</v>
      </c>
      <c r="AX288" s="12" t="s">
        <v>80</v>
      </c>
      <c r="AY288" s="202" t="s">
        <v>143</v>
      </c>
    </row>
    <row r="289" spans="1:65" s="2" customFormat="1" ht="24.2" customHeight="1">
      <c r="A289" s="37"/>
      <c r="B289" s="38"/>
      <c r="C289" s="174" t="s">
        <v>398</v>
      </c>
      <c r="D289" s="174" t="s">
        <v>144</v>
      </c>
      <c r="E289" s="175" t="s">
        <v>947</v>
      </c>
      <c r="F289" s="176" t="s">
        <v>948</v>
      </c>
      <c r="G289" s="177" t="s">
        <v>147</v>
      </c>
      <c r="H289" s="178">
        <v>1105</v>
      </c>
      <c r="I289" s="179"/>
      <c r="J289" s="180">
        <f>ROUND(I289*H289,2)</f>
        <v>0</v>
      </c>
      <c r="K289" s="176" t="s">
        <v>496</v>
      </c>
      <c r="L289" s="42"/>
      <c r="M289" s="181" t="s">
        <v>19</v>
      </c>
      <c r="N289" s="182" t="s">
        <v>44</v>
      </c>
      <c r="O289" s="67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5" t="s">
        <v>149</v>
      </c>
      <c r="AT289" s="185" t="s">
        <v>144</v>
      </c>
      <c r="AU289" s="185" t="s">
        <v>88</v>
      </c>
      <c r="AY289" s="20" t="s">
        <v>143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20" t="s">
        <v>88</v>
      </c>
      <c r="BK289" s="186">
        <f>ROUND(I289*H289,2)</f>
        <v>0</v>
      </c>
      <c r="BL289" s="20" t="s">
        <v>149</v>
      </c>
      <c r="BM289" s="185" t="s">
        <v>949</v>
      </c>
    </row>
    <row r="290" spans="1:47" s="2" customFormat="1" ht="11.25">
      <c r="A290" s="37"/>
      <c r="B290" s="38"/>
      <c r="C290" s="39"/>
      <c r="D290" s="227" t="s">
        <v>498</v>
      </c>
      <c r="E290" s="39"/>
      <c r="F290" s="228" t="s">
        <v>950</v>
      </c>
      <c r="G290" s="39"/>
      <c r="H290" s="39"/>
      <c r="I290" s="189"/>
      <c r="J290" s="39"/>
      <c r="K290" s="39"/>
      <c r="L290" s="42"/>
      <c r="M290" s="190"/>
      <c r="N290" s="191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498</v>
      </c>
      <c r="AU290" s="20" t="s">
        <v>88</v>
      </c>
    </row>
    <row r="291" spans="2:51" s="12" customFormat="1" ht="11.25">
      <c r="B291" s="192"/>
      <c r="C291" s="193"/>
      <c r="D291" s="187" t="s">
        <v>158</v>
      </c>
      <c r="E291" s="194" t="s">
        <v>19</v>
      </c>
      <c r="F291" s="195" t="s">
        <v>889</v>
      </c>
      <c r="G291" s="193"/>
      <c r="H291" s="196">
        <v>1105</v>
      </c>
      <c r="I291" s="197"/>
      <c r="J291" s="193"/>
      <c r="K291" s="193"/>
      <c r="L291" s="198"/>
      <c r="M291" s="199"/>
      <c r="N291" s="200"/>
      <c r="O291" s="200"/>
      <c r="P291" s="200"/>
      <c r="Q291" s="200"/>
      <c r="R291" s="200"/>
      <c r="S291" s="200"/>
      <c r="T291" s="201"/>
      <c r="AT291" s="202" t="s">
        <v>158</v>
      </c>
      <c r="AU291" s="202" t="s">
        <v>88</v>
      </c>
      <c r="AV291" s="12" t="s">
        <v>88</v>
      </c>
      <c r="AW291" s="12" t="s">
        <v>34</v>
      </c>
      <c r="AX291" s="12" t="s">
        <v>80</v>
      </c>
      <c r="AY291" s="202" t="s">
        <v>143</v>
      </c>
    </row>
    <row r="292" spans="1:65" s="2" customFormat="1" ht="24.2" customHeight="1">
      <c r="A292" s="37"/>
      <c r="B292" s="38"/>
      <c r="C292" s="174" t="s">
        <v>252</v>
      </c>
      <c r="D292" s="174" t="s">
        <v>144</v>
      </c>
      <c r="E292" s="175" t="s">
        <v>951</v>
      </c>
      <c r="F292" s="176" t="s">
        <v>952</v>
      </c>
      <c r="G292" s="177" t="s">
        <v>147</v>
      </c>
      <c r="H292" s="178">
        <v>1105</v>
      </c>
      <c r="I292" s="179"/>
      <c r="J292" s="180">
        <f>ROUND(I292*H292,2)</f>
        <v>0</v>
      </c>
      <c r="K292" s="176" t="s">
        <v>496</v>
      </c>
      <c r="L292" s="42"/>
      <c r="M292" s="181" t="s">
        <v>19</v>
      </c>
      <c r="N292" s="182" t="s">
        <v>44</v>
      </c>
      <c r="O292" s="67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5" t="s">
        <v>149</v>
      </c>
      <c r="AT292" s="185" t="s">
        <v>144</v>
      </c>
      <c r="AU292" s="185" t="s">
        <v>88</v>
      </c>
      <c r="AY292" s="20" t="s">
        <v>143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0" t="s">
        <v>88</v>
      </c>
      <c r="BK292" s="186">
        <f>ROUND(I292*H292,2)</f>
        <v>0</v>
      </c>
      <c r="BL292" s="20" t="s">
        <v>149</v>
      </c>
      <c r="BM292" s="185" t="s">
        <v>953</v>
      </c>
    </row>
    <row r="293" spans="1:47" s="2" customFormat="1" ht="11.25">
      <c r="A293" s="37"/>
      <c r="B293" s="38"/>
      <c r="C293" s="39"/>
      <c r="D293" s="227" t="s">
        <v>498</v>
      </c>
      <c r="E293" s="39"/>
      <c r="F293" s="228" t="s">
        <v>954</v>
      </c>
      <c r="G293" s="39"/>
      <c r="H293" s="39"/>
      <c r="I293" s="189"/>
      <c r="J293" s="39"/>
      <c r="K293" s="39"/>
      <c r="L293" s="42"/>
      <c r="M293" s="190"/>
      <c r="N293" s="191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20" t="s">
        <v>498</v>
      </c>
      <c r="AU293" s="20" t="s">
        <v>88</v>
      </c>
    </row>
    <row r="294" spans="2:51" s="12" customFormat="1" ht="11.25">
      <c r="B294" s="192"/>
      <c r="C294" s="193"/>
      <c r="D294" s="187" t="s">
        <v>158</v>
      </c>
      <c r="E294" s="194" t="s">
        <v>19</v>
      </c>
      <c r="F294" s="195" t="s">
        <v>889</v>
      </c>
      <c r="G294" s="193"/>
      <c r="H294" s="196">
        <v>1105</v>
      </c>
      <c r="I294" s="197"/>
      <c r="J294" s="193"/>
      <c r="K294" s="193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158</v>
      </c>
      <c r="AU294" s="202" t="s">
        <v>88</v>
      </c>
      <c r="AV294" s="12" t="s">
        <v>88</v>
      </c>
      <c r="AW294" s="12" t="s">
        <v>34</v>
      </c>
      <c r="AX294" s="12" t="s">
        <v>80</v>
      </c>
      <c r="AY294" s="202" t="s">
        <v>143</v>
      </c>
    </row>
    <row r="295" spans="1:65" s="2" customFormat="1" ht="44.25" customHeight="1">
      <c r="A295" s="37"/>
      <c r="B295" s="38"/>
      <c r="C295" s="174" t="s">
        <v>402</v>
      </c>
      <c r="D295" s="174" t="s">
        <v>144</v>
      </c>
      <c r="E295" s="175" t="s">
        <v>955</v>
      </c>
      <c r="F295" s="176" t="s">
        <v>956</v>
      </c>
      <c r="G295" s="177" t="s">
        <v>147</v>
      </c>
      <c r="H295" s="178">
        <v>1105</v>
      </c>
      <c r="I295" s="179"/>
      <c r="J295" s="180">
        <f>ROUND(I295*H295,2)</f>
        <v>0</v>
      </c>
      <c r="K295" s="176" t="s">
        <v>496</v>
      </c>
      <c r="L295" s="42"/>
      <c r="M295" s="181" t="s">
        <v>19</v>
      </c>
      <c r="N295" s="182" t="s">
        <v>44</v>
      </c>
      <c r="O295" s="67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5" t="s">
        <v>149</v>
      </c>
      <c r="AT295" s="185" t="s">
        <v>144</v>
      </c>
      <c r="AU295" s="185" t="s">
        <v>88</v>
      </c>
      <c r="AY295" s="20" t="s">
        <v>143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20" t="s">
        <v>88</v>
      </c>
      <c r="BK295" s="186">
        <f>ROUND(I295*H295,2)</f>
        <v>0</v>
      </c>
      <c r="BL295" s="20" t="s">
        <v>149</v>
      </c>
      <c r="BM295" s="185" t="s">
        <v>957</v>
      </c>
    </row>
    <row r="296" spans="1:47" s="2" customFormat="1" ht="11.25">
      <c r="A296" s="37"/>
      <c r="B296" s="38"/>
      <c r="C296" s="39"/>
      <c r="D296" s="227" t="s">
        <v>498</v>
      </c>
      <c r="E296" s="39"/>
      <c r="F296" s="228" t="s">
        <v>958</v>
      </c>
      <c r="G296" s="39"/>
      <c r="H296" s="39"/>
      <c r="I296" s="189"/>
      <c r="J296" s="39"/>
      <c r="K296" s="39"/>
      <c r="L296" s="42"/>
      <c r="M296" s="190"/>
      <c r="N296" s="191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498</v>
      </c>
      <c r="AU296" s="20" t="s">
        <v>88</v>
      </c>
    </row>
    <row r="297" spans="2:51" s="12" customFormat="1" ht="11.25">
      <c r="B297" s="192"/>
      <c r="C297" s="193"/>
      <c r="D297" s="187" t="s">
        <v>158</v>
      </c>
      <c r="E297" s="194" t="s">
        <v>19</v>
      </c>
      <c r="F297" s="195" t="s">
        <v>889</v>
      </c>
      <c r="G297" s="193"/>
      <c r="H297" s="196">
        <v>1105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158</v>
      </c>
      <c r="AU297" s="202" t="s">
        <v>88</v>
      </c>
      <c r="AV297" s="12" t="s">
        <v>88</v>
      </c>
      <c r="AW297" s="12" t="s">
        <v>34</v>
      </c>
      <c r="AX297" s="12" t="s">
        <v>80</v>
      </c>
      <c r="AY297" s="202" t="s">
        <v>143</v>
      </c>
    </row>
    <row r="298" spans="1:65" s="2" customFormat="1" ht="78" customHeight="1">
      <c r="A298" s="37"/>
      <c r="B298" s="38"/>
      <c r="C298" s="174" t="s">
        <v>258</v>
      </c>
      <c r="D298" s="174" t="s">
        <v>144</v>
      </c>
      <c r="E298" s="175" t="s">
        <v>959</v>
      </c>
      <c r="F298" s="176" t="s">
        <v>960</v>
      </c>
      <c r="G298" s="177" t="s">
        <v>147</v>
      </c>
      <c r="H298" s="178">
        <v>206</v>
      </c>
      <c r="I298" s="179"/>
      <c r="J298" s="180">
        <f>ROUND(I298*H298,2)</f>
        <v>0</v>
      </c>
      <c r="K298" s="176" t="s">
        <v>496</v>
      </c>
      <c r="L298" s="42"/>
      <c r="M298" s="181" t="s">
        <v>19</v>
      </c>
      <c r="N298" s="182" t="s">
        <v>44</v>
      </c>
      <c r="O298" s="67"/>
      <c r="P298" s="183">
        <f>O298*H298</f>
        <v>0</v>
      </c>
      <c r="Q298" s="183">
        <v>0.08922</v>
      </c>
      <c r="R298" s="183">
        <f>Q298*H298</f>
        <v>18.37932</v>
      </c>
      <c r="S298" s="183">
        <v>0</v>
      </c>
      <c r="T298" s="18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5" t="s">
        <v>149</v>
      </c>
      <c r="AT298" s="185" t="s">
        <v>144</v>
      </c>
      <c r="AU298" s="185" t="s">
        <v>88</v>
      </c>
      <c r="AY298" s="20" t="s">
        <v>143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0" t="s">
        <v>88</v>
      </c>
      <c r="BK298" s="186">
        <f>ROUND(I298*H298,2)</f>
        <v>0</v>
      </c>
      <c r="BL298" s="20" t="s">
        <v>149</v>
      </c>
      <c r="BM298" s="185" t="s">
        <v>961</v>
      </c>
    </row>
    <row r="299" spans="1:47" s="2" customFormat="1" ht="11.25">
      <c r="A299" s="37"/>
      <c r="B299" s="38"/>
      <c r="C299" s="39"/>
      <c r="D299" s="227" t="s">
        <v>498</v>
      </c>
      <c r="E299" s="39"/>
      <c r="F299" s="228" t="s">
        <v>962</v>
      </c>
      <c r="G299" s="39"/>
      <c r="H299" s="39"/>
      <c r="I299" s="189"/>
      <c r="J299" s="39"/>
      <c r="K299" s="39"/>
      <c r="L299" s="42"/>
      <c r="M299" s="190"/>
      <c r="N299" s="191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20" t="s">
        <v>498</v>
      </c>
      <c r="AU299" s="20" t="s">
        <v>88</v>
      </c>
    </row>
    <row r="300" spans="2:51" s="12" customFormat="1" ht="11.25">
      <c r="B300" s="192"/>
      <c r="C300" s="193"/>
      <c r="D300" s="187" t="s">
        <v>158</v>
      </c>
      <c r="E300" s="194" t="s">
        <v>19</v>
      </c>
      <c r="F300" s="195" t="s">
        <v>762</v>
      </c>
      <c r="G300" s="193"/>
      <c r="H300" s="196">
        <v>175</v>
      </c>
      <c r="I300" s="197"/>
      <c r="J300" s="193"/>
      <c r="K300" s="193"/>
      <c r="L300" s="198"/>
      <c r="M300" s="199"/>
      <c r="N300" s="200"/>
      <c r="O300" s="200"/>
      <c r="P300" s="200"/>
      <c r="Q300" s="200"/>
      <c r="R300" s="200"/>
      <c r="S300" s="200"/>
      <c r="T300" s="201"/>
      <c r="AT300" s="202" t="s">
        <v>158</v>
      </c>
      <c r="AU300" s="202" t="s">
        <v>88</v>
      </c>
      <c r="AV300" s="12" t="s">
        <v>88</v>
      </c>
      <c r="AW300" s="12" t="s">
        <v>34</v>
      </c>
      <c r="AX300" s="12" t="s">
        <v>72</v>
      </c>
      <c r="AY300" s="202" t="s">
        <v>143</v>
      </c>
    </row>
    <row r="301" spans="2:51" s="12" customFormat="1" ht="11.25">
      <c r="B301" s="192"/>
      <c r="C301" s="193"/>
      <c r="D301" s="187" t="s">
        <v>158</v>
      </c>
      <c r="E301" s="194" t="s">
        <v>19</v>
      </c>
      <c r="F301" s="195" t="s">
        <v>890</v>
      </c>
      <c r="G301" s="193"/>
      <c r="H301" s="196">
        <v>31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158</v>
      </c>
      <c r="AU301" s="202" t="s">
        <v>88</v>
      </c>
      <c r="AV301" s="12" t="s">
        <v>88</v>
      </c>
      <c r="AW301" s="12" t="s">
        <v>34</v>
      </c>
      <c r="AX301" s="12" t="s">
        <v>72</v>
      </c>
      <c r="AY301" s="202" t="s">
        <v>143</v>
      </c>
    </row>
    <row r="302" spans="2:51" s="13" customFormat="1" ht="11.25">
      <c r="B302" s="203"/>
      <c r="C302" s="204"/>
      <c r="D302" s="187" t="s">
        <v>158</v>
      </c>
      <c r="E302" s="205" t="s">
        <v>19</v>
      </c>
      <c r="F302" s="206" t="s">
        <v>161</v>
      </c>
      <c r="G302" s="204"/>
      <c r="H302" s="207">
        <v>206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158</v>
      </c>
      <c r="AU302" s="213" t="s">
        <v>88</v>
      </c>
      <c r="AV302" s="13" t="s">
        <v>149</v>
      </c>
      <c r="AW302" s="13" t="s">
        <v>34</v>
      </c>
      <c r="AX302" s="13" t="s">
        <v>80</v>
      </c>
      <c r="AY302" s="213" t="s">
        <v>143</v>
      </c>
    </row>
    <row r="303" spans="1:65" s="2" customFormat="1" ht="24.2" customHeight="1">
      <c r="A303" s="37"/>
      <c r="B303" s="38"/>
      <c r="C303" s="250" t="s">
        <v>406</v>
      </c>
      <c r="D303" s="250" t="s">
        <v>542</v>
      </c>
      <c r="E303" s="251" t="s">
        <v>963</v>
      </c>
      <c r="F303" s="252" t="s">
        <v>964</v>
      </c>
      <c r="G303" s="253" t="s">
        <v>147</v>
      </c>
      <c r="H303" s="254">
        <v>35</v>
      </c>
      <c r="I303" s="255"/>
      <c r="J303" s="256">
        <f>ROUND(I303*H303,2)</f>
        <v>0</v>
      </c>
      <c r="K303" s="252" t="s">
        <v>496</v>
      </c>
      <c r="L303" s="257"/>
      <c r="M303" s="258" t="s">
        <v>19</v>
      </c>
      <c r="N303" s="259" t="s">
        <v>44</v>
      </c>
      <c r="O303" s="67"/>
      <c r="P303" s="183">
        <f>O303*H303</f>
        <v>0</v>
      </c>
      <c r="Q303" s="183">
        <v>0.113</v>
      </c>
      <c r="R303" s="183">
        <f>Q303*H303</f>
        <v>3.955</v>
      </c>
      <c r="S303" s="183">
        <v>0</v>
      </c>
      <c r="T303" s="184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5" t="s">
        <v>164</v>
      </c>
      <c r="AT303" s="185" t="s">
        <v>542</v>
      </c>
      <c r="AU303" s="185" t="s">
        <v>88</v>
      </c>
      <c r="AY303" s="20" t="s">
        <v>143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20" t="s">
        <v>88</v>
      </c>
      <c r="BK303" s="186">
        <f>ROUND(I303*H303,2)</f>
        <v>0</v>
      </c>
      <c r="BL303" s="20" t="s">
        <v>149</v>
      </c>
      <c r="BM303" s="185" t="s">
        <v>965</v>
      </c>
    </row>
    <row r="304" spans="2:51" s="12" customFormat="1" ht="22.5">
      <c r="B304" s="192"/>
      <c r="C304" s="193"/>
      <c r="D304" s="187" t="s">
        <v>158</v>
      </c>
      <c r="E304" s="194" t="s">
        <v>19</v>
      </c>
      <c r="F304" s="195" t="s">
        <v>966</v>
      </c>
      <c r="G304" s="193"/>
      <c r="H304" s="196">
        <v>35</v>
      </c>
      <c r="I304" s="197"/>
      <c r="J304" s="193"/>
      <c r="K304" s="193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158</v>
      </c>
      <c r="AU304" s="202" t="s">
        <v>88</v>
      </c>
      <c r="AV304" s="12" t="s">
        <v>88</v>
      </c>
      <c r="AW304" s="12" t="s">
        <v>34</v>
      </c>
      <c r="AX304" s="12" t="s">
        <v>80</v>
      </c>
      <c r="AY304" s="202" t="s">
        <v>143</v>
      </c>
    </row>
    <row r="305" spans="1:65" s="2" customFormat="1" ht="21.75" customHeight="1">
      <c r="A305" s="37"/>
      <c r="B305" s="38"/>
      <c r="C305" s="250" t="s">
        <v>264</v>
      </c>
      <c r="D305" s="250" t="s">
        <v>542</v>
      </c>
      <c r="E305" s="251" t="s">
        <v>967</v>
      </c>
      <c r="F305" s="252" t="s">
        <v>968</v>
      </c>
      <c r="G305" s="253" t="s">
        <v>147</v>
      </c>
      <c r="H305" s="254">
        <v>31</v>
      </c>
      <c r="I305" s="255"/>
      <c r="J305" s="256">
        <f>ROUND(I305*H305,2)</f>
        <v>0</v>
      </c>
      <c r="K305" s="252" t="s">
        <v>496</v>
      </c>
      <c r="L305" s="257"/>
      <c r="M305" s="258" t="s">
        <v>19</v>
      </c>
      <c r="N305" s="259" t="s">
        <v>44</v>
      </c>
      <c r="O305" s="67"/>
      <c r="P305" s="183">
        <f>O305*H305</f>
        <v>0</v>
      </c>
      <c r="Q305" s="183">
        <v>0.114</v>
      </c>
      <c r="R305" s="183">
        <f>Q305*H305</f>
        <v>3.5340000000000003</v>
      </c>
      <c r="S305" s="183">
        <v>0</v>
      </c>
      <c r="T305" s="184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5" t="s">
        <v>164</v>
      </c>
      <c r="AT305" s="185" t="s">
        <v>542</v>
      </c>
      <c r="AU305" s="185" t="s">
        <v>88</v>
      </c>
      <c r="AY305" s="20" t="s">
        <v>143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20" t="s">
        <v>88</v>
      </c>
      <c r="BK305" s="186">
        <f>ROUND(I305*H305,2)</f>
        <v>0</v>
      </c>
      <c r="BL305" s="20" t="s">
        <v>149</v>
      </c>
      <c r="BM305" s="185" t="s">
        <v>969</v>
      </c>
    </row>
    <row r="306" spans="2:51" s="12" customFormat="1" ht="11.25">
      <c r="B306" s="192"/>
      <c r="C306" s="193"/>
      <c r="D306" s="187" t="s">
        <v>158</v>
      </c>
      <c r="E306" s="194" t="s">
        <v>19</v>
      </c>
      <c r="F306" s="195" t="s">
        <v>890</v>
      </c>
      <c r="G306" s="193"/>
      <c r="H306" s="196">
        <v>31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158</v>
      </c>
      <c r="AU306" s="202" t="s">
        <v>88</v>
      </c>
      <c r="AV306" s="12" t="s">
        <v>88</v>
      </c>
      <c r="AW306" s="12" t="s">
        <v>34</v>
      </c>
      <c r="AX306" s="12" t="s">
        <v>80</v>
      </c>
      <c r="AY306" s="202" t="s">
        <v>143</v>
      </c>
    </row>
    <row r="307" spans="2:63" s="11" customFormat="1" ht="22.9" customHeight="1">
      <c r="B307" s="160"/>
      <c r="C307" s="161"/>
      <c r="D307" s="162" t="s">
        <v>71</v>
      </c>
      <c r="E307" s="225" t="s">
        <v>156</v>
      </c>
      <c r="F307" s="225" t="s">
        <v>970</v>
      </c>
      <c r="G307" s="161"/>
      <c r="H307" s="161"/>
      <c r="I307" s="164"/>
      <c r="J307" s="226">
        <f>BK307</f>
        <v>0</v>
      </c>
      <c r="K307" s="161"/>
      <c r="L307" s="166"/>
      <c r="M307" s="167"/>
      <c r="N307" s="168"/>
      <c r="O307" s="168"/>
      <c r="P307" s="169">
        <f>SUM(P308:P310)</f>
        <v>0</v>
      </c>
      <c r="Q307" s="168"/>
      <c r="R307" s="169">
        <f>SUM(R308:R310)</f>
        <v>7.05925</v>
      </c>
      <c r="S307" s="168"/>
      <c r="T307" s="170">
        <f>SUM(T308:T310)</f>
        <v>0</v>
      </c>
      <c r="AR307" s="171" t="s">
        <v>80</v>
      </c>
      <c r="AT307" s="172" t="s">
        <v>71</v>
      </c>
      <c r="AU307" s="172" t="s">
        <v>80</v>
      </c>
      <c r="AY307" s="171" t="s">
        <v>143</v>
      </c>
      <c r="BK307" s="173">
        <f>SUM(BK308:BK310)</f>
        <v>0</v>
      </c>
    </row>
    <row r="308" spans="1:65" s="2" customFormat="1" ht="33" customHeight="1">
      <c r="A308" s="37"/>
      <c r="B308" s="38"/>
      <c r="C308" s="174" t="s">
        <v>410</v>
      </c>
      <c r="D308" s="174" t="s">
        <v>144</v>
      </c>
      <c r="E308" s="175" t="s">
        <v>971</v>
      </c>
      <c r="F308" s="176" t="s">
        <v>972</v>
      </c>
      <c r="G308" s="177" t="s">
        <v>147</v>
      </c>
      <c r="H308" s="178">
        <v>27.5</v>
      </c>
      <c r="I308" s="179"/>
      <c r="J308" s="180">
        <f>ROUND(I308*H308,2)</f>
        <v>0</v>
      </c>
      <c r="K308" s="176" t="s">
        <v>496</v>
      </c>
      <c r="L308" s="42"/>
      <c r="M308" s="181" t="s">
        <v>19</v>
      </c>
      <c r="N308" s="182" t="s">
        <v>44</v>
      </c>
      <c r="O308" s="67"/>
      <c r="P308" s="183">
        <f>O308*H308</f>
        <v>0</v>
      </c>
      <c r="Q308" s="183">
        <v>0.2567</v>
      </c>
      <c r="R308" s="183">
        <f>Q308*H308</f>
        <v>7.05925</v>
      </c>
      <c r="S308" s="183">
        <v>0</v>
      </c>
      <c r="T308" s="184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5" t="s">
        <v>149</v>
      </c>
      <c r="AT308" s="185" t="s">
        <v>144</v>
      </c>
      <c r="AU308" s="185" t="s">
        <v>88</v>
      </c>
      <c r="AY308" s="20" t="s">
        <v>143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20" t="s">
        <v>88</v>
      </c>
      <c r="BK308" s="186">
        <f>ROUND(I308*H308,2)</f>
        <v>0</v>
      </c>
      <c r="BL308" s="20" t="s">
        <v>149</v>
      </c>
      <c r="BM308" s="185" t="s">
        <v>973</v>
      </c>
    </row>
    <row r="309" spans="1:47" s="2" customFormat="1" ht="11.25">
      <c r="A309" s="37"/>
      <c r="B309" s="38"/>
      <c r="C309" s="39"/>
      <c r="D309" s="227" t="s">
        <v>498</v>
      </c>
      <c r="E309" s="39"/>
      <c r="F309" s="228" t="s">
        <v>974</v>
      </c>
      <c r="G309" s="39"/>
      <c r="H309" s="39"/>
      <c r="I309" s="189"/>
      <c r="J309" s="39"/>
      <c r="K309" s="39"/>
      <c r="L309" s="42"/>
      <c r="M309" s="190"/>
      <c r="N309" s="191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498</v>
      </c>
      <c r="AU309" s="20" t="s">
        <v>88</v>
      </c>
    </row>
    <row r="310" spans="2:51" s="12" customFormat="1" ht="11.25">
      <c r="B310" s="192"/>
      <c r="C310" s="193"/>
      <c r="D310" s="187" t="s">
        <v>158</v>
      </c>
      <c r="E310" s="194" t="s">
        <v>19</v>
      </c>
      <c r="F310" s="195" t="s">
        <v>892</v>
      </c>
      <c r="G310" s="193"/>
      <c r="H310" s="196">
        <v>27.5</v>
      </c>
      <c r="I310" s="197"/>
      <c r="J310" s="193"/>
      <c r="K310" s="193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158</v>
      </c>
      <c r="AU310" s="202" t="s">
        <v>88</v>
      </c>
      <c r="AV310" s="12" t="s">
        <v>88</v>
      </c>
      <c r="AW310" s="12" t="s">
        <v>34</v>
      </c>
      <c r="AX310" s="12" t="s">
        <v>80</v>
      </c>
      <c r="AY310" s="202" t="s">
        <v>143</v>
      </c>
    </row>
    <row r="311" spans="2:63" s="11" customFormat="1" ht="22.9" customHeight="1">
      <c r="B311" s="160"/>
      <c r="C311" s="161"/>
      <c r="D311" s="162" t="s">
        <v>71</v>
      </c>
      <c r="E311" s="225" t="s">
        <v>164</v>
      </c>
      <c r="F311" s="225" t="s">
        <v>564</v>
      </c>
      <c r="G311" s="161"/>
      <c r="H311" s="161"/>
      <c r="I311" s="164"/>
      <c r="J311" s="226">
        <f>BK311</f>
        <v>0</v>
      </c>
      <c r="K311" s="161"/>
      <c r="L311" s="166"/>
      <c r="M311" s="167"/>
      <c r="N311" s="168"/>
      <c r="O311" s="168"/>
      <c r="P311" s="169">
        <f>SUM(P312:P369)</f>
        <v>0</v>
      </c>
      <c r="Q311" s="168"/>
      <c r="R311" s="169">
        <f>SUM(R312:R369)</f>
        <v>8.14013378</v>
      </c>
      <c r="S311" s="168"/>
      <c r="T311" s="170">
        <f>SUM(T312:T369)</f>
        <v>6.2</v>
      </c>
      <c r="AR311" s="171" t="s">
        <v>80</v>
      </c>
      <c r="AT311" s="172" t="s">
        <v>71</v>
      </c>
      <c r="AU311" s="172" t="s">
        <v>80</v>
      </c>
      <c r="AY311" s="171" t="s">
        <v>143</v>
      </c>
      <c r="BK311" s="173">
        <f>SUM(BK312:BK369)</f>
        <v>0</v>
      </c>
    </row>
    <row r="312" spans="1:65" s="2" customFormat="1" ht="24.2" customHeight="1">
      <c r="A312" s="37"/>
      <c r="B312" s="38"/>
      <c r="C312" s="174" t="s">
        <v>270</v>
      </c>
      <c r="D312" s="174" t="s">
        <v>144</v>
      </c>
      <c r="E312" s="175" t="s">
        <v>975</v>
      </c>
      <c r="F312" s="176" t="s">
        <v>976</v>
      </c>
      <c r="G312" s="177" t="s">
        <v>257</v>
      </c>
      <c r="H312" s="178">
        <v>101.94</v>
      </c>
      <c r="I312" s="179"/>
      <c r="J312" s="180">
        <f>ROUND(I312*H312,2)</f>
        <v>0</v>
      </c>
      <c r="K312" s="176" t="s">
        <v>496</v>
      </c>
      <c r="L312" s="42"/>
      <c r="M312" s="181" t="s">
        <v>19</v>
      </c>
      <c r="N312" s="182" t="s">
        <v>44</v>
      </c>
      <c r="O312" s="67"/>
      <c r="P312" s="183">
        <f>O312*H312</f>
        <v>0</v>
      </c>
      <c r="Q312" s="183">
        <v>1E-05</v>
      </c>
      <c r="R312" s="183">
        <f>Q312*H312</f>
        <v>0.0010194000000000002</v>
      </c>
      <c r="S312" s="183">
        <v>0</v>
      </c>
      <c r="T312" s="184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5" t="s">
        <v>149</v>
      </c>
      <c r="AT312" s="185" t="s">
        <v>144</v>
      </c>
      <c r="AU312" s="185" t="s">
        <v>88</v>
      </c>
      <c r="AY312" s="20" t="s">
        <v>143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20" t="s">
        <v>88</v>
      </c>
      <c r="BK312" s="186">
        <f>ROUND(I312*H312,2)</f>
        <v>0</v>
      </c>
      <c r="BL312" s="20" t="s">
        <v>149</v>
      </c>
      <c r="BM312" s="185" t="s">
        <v>977</v>
      </c>
    </row>
    <row r="313" spans="1:47" s="2" customFormat="1" ht="11.25">
      <c r="A313" s="37"/>
      <c r="B313" s="38"/>
      <c r="C313" s="39"/>
      <c r="D313" s="227" t="s">
        <v>498</v>
      </c>
      <c r="E313" s="39"/>
      <c r="F313" s="228" t="s">
        <v>978</v>
      </c>
      <c r="G313" s="39"/>
      <c r="H313" s="39"/>
      <c r="I313" s="189"/>
      <c r="J313" s="39"/>
      <c r="K313" s="39"/>
      <c r="L313" s="42"/>
      <c r="M313" s="190"/>
      <c r="N313" s="191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20" t="s">
        <v>498</v>
      </c>
      <c r="AU313" s="20" t="s">
        <v>88</v>
      </c>
    </row>
    <row r="314" spans="2:51" s="12" customFormat="1" ht="11.25">
      <c r="B314" s="192"/>
      <c r="C314" s="193"/>
      <c r="D314" s="187" t="s">
        <v>158</v>
      </c>
      <c r="E314" s="194" t="s">
        <v>19</v>
      </c>
      <c r="F314" s="195" t="s">
        <v>979</v>
      </c>
      <c r="G314" s="193"/>
      <c r="H314" s="196">
        <v>101.94</v>
      </c>
      <c r="I314" s="197"/>
      <c r="J314" s="193"/>
      <c r="K314" s="193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158</v>
      </c>
      <c r="AU314" s="202" t="s">
        <v>88</v>
      </c>
      <c r="AV314" s="12" t="s">
        <v>88</v>
      </c>
      <c r="AW314" s="12" t="s">
        <v>34</v>
      </c>
      <c r="AX314" s="12" t="s">
        <v>80</v>
      </c>
      <c r="AY314" s="202" t="s">
        <v>143</v>
      </c>
    </row>
    <row r="315" spans="1:65" s="2" customFormat="1" ht="16.5" customHeight="1">
      <c r="A315" s="37"/>
      <c r="B315" s="38"/>
      <c r="C315" s="250" t="s">
        <v>411</v>
      </c>
      <c r="D315" s="250" t="s">
        <v>542</v>
      </c>
      <c r="E315" s="251" t="s">
        <v>980</v>
      </c>
      <c r="F315" s="252" t="s">
        <v>981</v>
      </c>
      <c r="G315" s="253" t="s">
        <v>257</v>
      </c>
      <c r="H315" s="254">
        <v>31.218</v>
      </c>
      <c r="I315" s="255"/>
      <c r="J315" s="256">
        <f>ROUND(I315*H315,2)</f>
        <v>0</v>
      </c>
      <c r="K315" s="252" t="s">
        <v>496</v>
      </c>
      <c r="L315" s="257"/>
      <c r="M315" s="258" t="s">
        <v>19</v>
      </c>
      <c r="N315" s="259" t="s">
        <v>44</v>
      </c>
      <c r="O315" s="67"/>
      <c r="P315" s="183">
        <f>O315*H315</f>
        <v>0</v>
      </c>
      <c r="Q315" s="183">
        <v>0.00427</v>
      </c>
      <c r="R315" s="183">
        <f>Q315*H315</f>
        <v>0.13330086000000002</v>
      </c>
      <c r="S315" s="183">
        <v>0</v>
      </c>
      <c r="T315" s="18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5" t="s">
        <v>164</v>
      </c>
      <c r="AT315" s="185" t="s">
        <v>542</v>
      </c>
      <c r="AU315" s="185" t="s">
        <v>88</v>
      </c>
      <c r="AY315" s="20" t="s">
        <v>143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20" t="s">
        <v>88</v>
      </c>
      <c r="BK315" s="186">
        <f>ROUND(I315*H315,2)</f>
        <v>0</v>
      </c>
      <c r="BL315" s="20" t="s">
        <v>149</v>
      </c>
      <c r="BM315" s="185" t="s">
        <v>982</v>
      </c>
    </row>
    <row r="316" spans="2:51" s="12" customFormat="1" ht="11.25">
      <c r="B316" s="192"/>
      <c r="C316" s="193"/>
      <c r="D316" s="187" t="s">
        <v>158</v>
      </c>
      <c r="E316" s="193"/>
      <c r="F316" s="195" t="s">
        <v>983</v>
      </c>
      <c r="G316" s="193"/>
      <c r="H316" s="196">
        <v>31.218</v>
      </c>
      <c r="I316" s="197"/>
      <c r="J316" s="193"/>
      <c r="K316" s="193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158</v>
      </c>
      <c r="AU316" s="202" t="s">
        <v>88</v>
      </c>
      <c r="AV316" s="12" t="s">
        <v>88</v>
      </c>
      <c r="AW316" s="12" t="s">
        <v>4</v>
      </c>
      <c r="AX316" s="12" t="s">
        <v>80</v>
      </c>
      <c r="AY316" s="202" t="s">
        <v>143</v>
      </c>
    </row>
    <row r="317" spans="1:65" s="2" customFormat="1" ht="16.5" customHeight="1">
      <c r="A317" s="37"/>
      <c r="B317" s="38"/>
      <c r="C317" s="250" t="s">
        <v>275</v>
      </c>
      <c r="D317" s="250" t="s">
        <v>542</v>
      </c>
      <c r="E317" s="251" t="s">
        <v>984</v>
      </c>
      <c r="F317" s="252" t="s">
        <v>985</v>
      </c>
      <c r="G317" s="253" t="s">
        <v>257</v>
      </c>
      <c r="H317" s="254">
        <v>80.916</v>
      </c>
      <c r="I317" s="255"/>
      <c r="J317" s="256">
        <f>ROUND(I317*H317,2)</f>
        <v>0</v>
      </c>
      <c r="K317" s="252" t="s">
        <v>545</v>
      </c>
      <c r="L317" s="257"/>
      <c r="M317" s="258" t="s">
        <v>19</v>
      </c>
      <c r="N317" s="259" t="s">
        <v>44</v>
      </c>
      <c r="O317" s="67"/>
      <c r="P317" s="183">
        <f>O317*H317</f>
        <v>0</v>
      </c>
      <c r="Q317" s="183">
        <v>0.00722</v>
      </c>
      <c r="R317" s="183">
        <f>Q317*H317</f>
        <v>0.5842135199999999</v>
      </c>
      <c r="S317" s="183">
        <v>0</v>
      </c>
      <c r="T317" s="18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5" t="s">
        <v>164</v>
      </c>
      <c r="AT317" s="185" t="s">
        <v>542</v>
      </c>
      <c r="AU317" s="185" t="s">
        <v>88</v>
      </c>
      <c r="AY317" s="20" t="s">
        <v>143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20" t="s">
        <v>88</v>
      </c>
      <c r="BK317" s="186">
        <f>ROUND(I317*H317,2)</f>
        <v>0</v>
      </c>
      <c r="BL317" s="20" t="s">
        <v>149</v>
      </c>
      <c r="BM317" s="185" t="s">
        <v>986</v>
      </c>
    </row>
    <row r="318" spans="2:51" s="12" customFormat="1" ht="11.25">
      <c r="B318" s="192"/>
      <c r="C318" s="193"/>
      <c r="D318" s="187" t="s">
        <v>158</v>
      </c>
      <c r="E318" s="194" t="s">
        <v>19</v>
      </c>
      <c r="F318" s="195" t="s">
        <v>987</v>
      </c>
      <c r="G318" s="193"/>
      <c r="H318" s="196">
        <v>73.56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158</v>
      </c>
      <c r="AU318" s="202" t="s">
        <v>88</v>
      </c>
      <c r="AV318" s="12" t="s">
        <v>88</v>
      </c>
      <c r="AW318" s="12" t="s">
        <v>34</v>
      </c>
      <c r="AX318" s="12" t="s">
        <v>80</v>
      </c>
      <c r="AY318" s="202" t="s">
        <v>143</v>
      </c>
    </row>
    <row r="319" spans="2:51" s="12" customFormat="1" ht="11.25">
      <c r="B319" s="192"/>
      <c r="C319" s="193"/>
      <c r="D319" s="187" t="s">
        <v>158</v>
      </c>
      <c r="E319" s="193"/>
      <c r="F319" s="195" t="s">
        <v>988</v>
      </c>
      <c r="G319" s="193"/>
      <c r="H319" s="196">
        <v>80.916</v>
      </c>
      <c r="I319" s="197"/>
      <c r="J319" s="193"/>
      <c r="K319" s="193"/>
      <c r="L319" s="198"/>
      <c r="M319" s="199"/>
      <c r="N319" s="200"/>
      <c r="O319" s="200"/>
      <c r="P319" s="200"/>
      <c r="Q319" s="200"/>
      <c r="R319" s="200"/>
      <c r="S319" s="200"/>
      <c r="T319" s="201"/>
      <c r="AT319" s="202" t="s">
        <v>158</v>
      </c>
      <c r="AU319" s="202" t="s">
        <v>88</v>
      </c>
      <c r="AV319" s="12" t="s">
        <v>88</v>
      </c>
      <c r="AW319" s="12" t="s">
        <v>4</v>
      </c>
      <c r="AX319" s="12" t="s">
        <v>80</v>
      </c>
      <c r="AY319" s="202" t="s">
        <v>143</v>
      </c>
    </row>
    <row r="320" spans="1:65" s="2" customFormat="1" ht="37.9" customHeight="1">
      <c r="A320" s="37"/>
      <c r="B320" s="38"/>
      <c r="C320" s="174" t="s">
        <v>414</v>
      </c>
      <c r="D320" s="174" t="s">
        <v>144</v>
      </c>
      <c r="E320" s="175" t="s">
        <v>989</v>
      </c>
      <c r="F320" s="176" t="s">
        <v>990</v>
      </c>
      <c r="G320" s="177" t="s">
        <v>583</v>
      </c>
      <c r="H320" s="178">
        <v>2</v>
      </c>
      <c r="I320" s="179"/>
      <c r="J320" s="180">
        <f>ROUND(I320*H320,2)</f>
        <v>0</v>
      </c>
      <c r="K320" s="176" t="s">
        <v>496</v>
      </c>
      <c r="L320" s="42"/>
      <c r="M320" s="181" t="s">
        <v>19</v>
      </c>
      <c r="N320" s="182" t="s">
        <v>44</v>
      </c>
      <c r="O320" s="67"/>
      <c r="P320" s="183">
        <f>O320*H320</f>
        <v>0</v>
      </c>
      <c r="Q320" s="183">
        <v>0.04907</v>
      </c>
      <c r="R320" s="183">
        <f>Q320*H320</f>
        <v>0.09814</v>
      </c>
      <c r="S320" s="183">
        <v>0</v>
      </c>
      <c r="T320" s="184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5" t="s">
        <v>149</v>
      </c>
      <c r="AT320" s="185" t="s">
        <v>144</v>
      </c>
      <c r="AU320" s="185" t="s">
        <v>88</v>
      </c>
      <c r="AY320" s="20" t="s">
        <v>143</v>
      </c>
      <c r="BE320" s="186">
        <f>IF(N320="základní",J320,0)</f>
        <v>0</v>
      </c>
      <c r="BF320" s="186">
        <f>IF(N320="snížená",J320,0)</f>
        <v>0</v>
      </c>
      <c r="BG320" s="186">
        <f>IF(N320="zákl. přenesená",J320,0)</f>
        <v>0</v>
      </c>
      <c r="BH320" s="186">
        <f>IF(N320="sníž. přenesená",J320,0)</f>
        <v>0</v>
      </c>
      <c r="BI320" s="186">
        <f>IF(N320="nulová",J320,0)</f>
        <v>0</v>
      </c>
      <c r="BJ320" s="20" t="s">
        <v>88</v>
      </c>
      <c r="BK320" s="186">
        <f>ROUND(I320*H320,2)</f>
        <v>0</v>
      </c>
      <c r="BL320" s="20" t="s">
        <v>149</v>
      </c>
      <c r="BM320" s="185" t="s">
        <v>991</v>
      </c>
    </row>
    <row r="321" spans="1:47" s="2" customFormat="1" ht="11.25">
      <c r="A321" s="37"/>
      <c r="B321" s="38"/>
      <c r="C321" s="39"/>
      <c r="D321" s="227" t="s">
        <v>498</v>
      </c>
      <c r="E321" s="39"/>
      <c r="F321" s="228" t="s">
        <v>992</v>
      </c>
      <c r="G321" s="39"/>
      <c r="H321" s="39"/>
      <c r="I321" s="189"/>
      <c r="J321" s="39"/>
      <c r="K321" s="39"/>
      <c r="L321" s="42"/>
      <c r="M321" s="190"/>
      <c r="N321" s="191"/>
      <c r="O321" s="67"/>
      <c r="P321" s="67"/>
      <c r="Q321" s="67"/>
      <c r="R321" s="67"/>
      <c r="S321" s="67"/>
      <c r="T321" s="68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20" t="s">
        <v>498</v>
      </c>
      <c r="AU321" s="20" t="s">
        <v>88</v>
      </c>
    </row>
    <row r="322" spans="2:51" s="12" customFormat="1" ht="11.25">
      <c r="B322" s="192"/>
      <c r="C322" s="193"/>
      <c r="D322" s="187" t="s">
        <v>158</v>
      </c>
      <c r="E322" s="194" t="s">
        <v>19</v>
      </c>
      <c r="F322" s="195" t="s">
        <v>993</v>
      </c>
      <c r="G322" s="193"/>
      <c r="H322" s="196">
        <v>1</v>
      </c>
      <c r="I322" s="197"/>
      <c r="J322" s="193"/>
      <c r="K322" s="193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158</v>
      </c>
      <c r="AU322" s="202" t="s">
        <v>88</v>
      </c>
      <c r="AV322" s="12" t="s">
        <v>88</v>
      </c>
      <c r="AW322" s="12" t="s">
        <v>34</v>
      </c>
      <c r="AX322" s="12" t="s">
        <v>72</v>
      </c>
      <c r="AY322" s="202" t="s">
        <v>143</v>
      </c>
    </row>
    <row r="323" spans="2:51" s="12" customFormat="1" ht="11.25">
      <c r="B323" s="192"/>
      <c r="C323" s="193"/>
      <c r="D323" s="187" t="s">
        <v>158</v>
      </c>
      <c r="E323" s="194" t="s">
        <v>19</v>
      </c>
      <c r="F323" s="195" t="s">
        <v>994</v>
      </c>
      <c r="G323" s="193"/>
      <c r="H323" s="196">
        <v>1</v>
      </c>
      <c r="I323" s="197"/>
      <c r="J323" s="193"/>
      <c r="K323" s="193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158</v>
      </c>
      <c r="AU323" s="202" t="s">
        <v>88</v>
      </c>
      <c r="AV323" s="12" t="s">
        <v>88</v>
      </c>
      <c r="AW323" s="12" t="s">
        <v>34</v>
      </c>
      <c r="AX323" s="12" t="s">
        <v>72</v>
      </c>
      <c r="AY323" s="202" t="s">
        <v>143</v>
      </c>
    </row>
    <row r="324" spans="2:51" s="13" customFormat="1" ht="11.25">
      <c r="B324" s="203"/>
      <c r="C324" s="204"/>
      <c r="D324" s="187" t="s">
        <v>158</v>
      </c>
      <c r="E324" s="205" t="s">
        <v>19</v>
      </c>
      <c r="F324" s="206" t="s">
        <v>161</v>
      </c>
      <c r="G324" s="204"/>
      <c r="H324" s="207">
        <v>2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158</v>
      </c>
      <c r="AU324" s="213" t="s">
        <v>88</v>
      </c>
      <c r="AV324" s="13" t="s">
        <v>149</v>
      </c>
      <c r="AW324" s="13" t="s">
        <v>34</v>
      </c>
      <c r="AX324" s="13" t="s">
        <v>80</v>
      </c>
      <c r="AY324" s="213" t="s">
        <v>143</v>
      </c>
    </row>
    <row r="325" spans="1:65" s="2" customFormat="1" ht="37.9" customHeight="1">
      <c r="A325" s="37"/>
      <c r="B325" s="38"/>
      <c r="C325" s="174" t="s">
        <v>280</v>
      </c>
      <c r="D325" s="174" t="s">
        <v>144</v>
      </c>
      <c r="E325" s="175" t="s">
        <v>995</v>
      </c>
      <c r="F325" s="176" t="s">
        <v>996</v>
      </c>
      <c r="G325" s="177" t="s">
        <v>583</v>
      </c>
      <c r="H325" s="178">
        <v>1</v>
      </c>
      <c r="I325" s="179"/>
      <c r="J325" s="180">
        <f>ROUND(I325*H325,2)</f>
        <v>0</v>
      </c>
      <c r="K325" s="176" t="s">
        <v>496</v>
      </c>
      <c r="L325" s="42"/>
      <c r="M325" s="181" t="s">
        <v>19</v>
      </c>
      <c r="N325" s="182" t="s">
        <v>44</v>
      </c>
      <c r="O325" s="67"/>
      <c r="P325" s="183">
        <f>O325*H325</f>
        <v>0</v>
      </c>
      <c r="Q325" s="183">
        <v>0.0062</v>
      </c>
      <c r="R325" s="183">
        <f>Q325*H325</f>
        <v>0.0062</v>
      </c>
      <c r="S325" s="183">
        <v>0</v>
      </c>
      <c r="T325" s="18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5" t="s">
        <v>149</v>
      </c>
      <c r="AT325" s="185" t="s">
        <v>144</v>
      </c>
      <c r="AU325" s="185" t="s">
        <v>88</v>
      </c>
      <c r="AY325" s="20" t="s">
        <v>143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20" t="s">
        <v>88</v>
      </c>
      <c r="BK325" s="186">
        <f>ROUND(I325*H325,2)</f>
        <v>0</v>
      </c>
      <c r="BL325" s="20" t="s">
        <v>149</v>
      </c>
      <c r="BM325" s="185" t="s">
        <v>997</v>
      </c>
    </row>
    <row r="326" spans="1:47" s="2" customFormat="1" ht="11.25">
      <c r="A326" s="37"/>
      <c r="B326" s="38"/>
      <c r="C326" s="39"/>
      <c r="D326" s="227" t="s">
        <v>498</v>
      </c>
      <c r="E326" s="39"/>
      <c r="F326" s="228" t="s">
        <v>998</v>
      </c>
      <c r="G326" s="39"/>
      <c r="H326" s="39"/>
      <c r="I326" s="189"/>
      <c r="J326" s="39"/>
      <c r="K326" s="39"/>
      <c r="L326" s="42"/>
      <c r="M326" s="190"/>
      <c r="N326" s="191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498</v>
      </c>
      <c r="AU326" s="20" t="s">
        <v>88</v>
      </c>
    </row>
    <row r="327" spans="2:51" s="12" customFormat="1" ht="11.25">
      <c r="B327" s="192"/>
      <c r="C327" s="193"/>
      <c r="D327" s="187" t="s">
        <v>158</v>
      </c>
      <c r="E327" s="194" t="s">
        <v>19</v>
      </c>
      <c r="F327" s="195" t="s">
        <v>993</v>
      </c>
      <c r="G327" s="193"/>
      <c r="H327" s="196">
        <v>1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158</v>
      </c>
      <c r="AU327" s="202" t="s">
        <v>88</v>
      </c>
      <c r="AV327" s="12" t="s">
        <v>88</v>
      </c>
      <c r="AW327" s="12" t="s">
        <v>34</v>
      </c>
      <c r="AX327" s="12" t="s">
        <v>80</v>
      </c>
      <c r="AY327" s="202" t="s">
        <v>143</v>
      </c>
    </row>
    <row r="328" spans="1:65" s="2" customFormat="1" ht="37.9" customHeight="1">
      <c r="A328" s="37"/>
      <c r="B328" s="38"/>
      <c r="C328" s="174" t="s">
        <v>417</v>
      </c>
      <c r="D328" s="174" t="s">
        <v>144</v>
      </c>
      <c r="E328" s="175" t="s">
        <v>999</v>
      </c>
      <c r="F328" s="176" t="s">
        <v>1000</v>
      </c>
      <c r="G328" s="177" t="s">
        <v>583</v>
      </c>
      <c r="H328" s="178">
        <v>1</v>
      </c>
      <c r="I328" s="179"/>
      <c r="J328" s="180">
        <f>ROUND(I328*H328,2)</f>
        <v>0</v>
      </c>
      <c r="K328" s="176" t="s">
        <v>496</v>
      </c>
      <c r="L328" s="42"/>
      <c r="M328" s="181" t="s">
        <v>19</v>
      </c>
      <c r="N328" s="182" t="s">
        <v>44</v>
      </c>
      <c r="O328" s="67"/>
      <c r="P328" s="183">
        <f>O328*H328</f>
        <v>0</v>
      </c>
      <c r="Q328" s="183">
        <v>0.01541</v>
      </c>
      <c r="R328" s="183">
        <f>Q328*H328</f>
        <v>0.01541</v>
      </c>
      <c r="S328" s="183">
        <v>0</v>
      </c>
      <c r="T328" s="18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85" t="s">
        <v>149</v>
      </c>
      <c r="AT328" s="185" t="s">
        <v>144</v>
      </c>
      <c r="AU328" s="185" t="s">
        <v>88</v>
      </c>
      <c r="AY328" s="20" t="s">
        <v>143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20" t="s">
        <v>88</v>
      </c>
      <c r="BK328" s="186">
        <f>ROUND(I328*H328,2)</f>
        <v>0</v>
      </c>
      <c r="BL328" s="20" t="s">
        <v>149</v>
      </c>
      <c r="BM328" s="185" t="s">
        <v>1001</v>
      </c>
    </row>
    <row r="329" spans="1:47" s="2" customFormat="1" ht="11.25">
      <c r="A329" s="37"/>
      <c r="B329" s="38"/>
      <c r="C329" s="39"/>
      <c r="D329" s="227" t="s">
        <v>498</v>
      </c>
      <c r="E329" s="39"/>
      <c r="F329" s="228" t="s">
        <v>1002</v>
      </c>
      <c r="G329" s="39"/>
      <c r="H329" s="39"/>
      <c r="I329" s="189"/>
      <c r="J329" s="39"/>
      <c r="K329" s="39"/>
      <c r="L329" s="42"/>
      <c r="M329" s="190"/>
      <c r="N329" s="191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498</v>
      </c>
      <c r="AU329" s="20" t="s">
        <v>88</v>
      </c>
    </row>
    <row r="330" spans="2:51" s="12" customFormat="1" ht="11.25">
      <c r="B330" s="192"/>
      <c r="C330" s="193"/>
      <c r="D330" s="187" t="s">
        <v>158</v>
      </c>
      <c r="E330" s="194" t="s">
        <v>19</v>
      </c>
      <c r="F330" s="195" t="s">
        <v>994</v>
      </c>
      <c r="G330" s="193"/>
      <c r="H330" s="196">
        <v>1</v>
      </c>
      <c r="I330" s="197"/>
      <c r="J330" s="193"/>
      <c r="K330" s="193"/>
      <c r="L330" s="198"/>
      <c r="M330" s="199"/>
      <c r="N330" s="200"/>
      <c r="O330" s="200"/>
      <c r="P330" s="200"/>
      <c r="Q330" s="200"/>
      <c r="R330" s="200"/>
      <c r="S330" s="200"/>
      <c r="T330" s="201"/>
      <c r="AT330" s="202" t="s">
        <v>158</v>
      </c>
      <c r="AU330" s="202" t="s">
        <v>88</v>
      </c>
      <c r="AV330" s="12" t="s">
        <v>88</v>
      </c>
      <c r="AW330" s="12" t="s">
        <v>34</v>
      </c>
      <c r="AX330" s="12" t="s">
        <v>80</v>
      </c>
      <c r="AY330" s="202" t="s">
        <v>143</v>
      </c>
    </row>
    <row r="331" spans="1:65" s="2" customFormat="1" ht="44.25" customHeight="1">
      <c r="A331" s="37"/>
      <c r="B331" s="38"/>
      <c r="C331" s="174" t="s">
        <v>284</v>
      </c>
      <c r="D331" s="174" t="s">
        <v>144</v>
      </c>
      <c r="E331" s="175" t="s">
        <v>1003</v>
      </c>
      <c r="F331" s="176" t="s">
        <v>1004</v>
      </c>
      <c r="G331" s="177" t="s">
        <v>583</v>
      </c>
      <c r="H331" s="178">
        <v>2</v>
      </c>
      <c r="I331" s="179"/>
      <c r="J331" s="180">
        <f>ROUND(I331*H331,2)</f>
        <v>0</v>
      </c>
      <c r="K331" s="176" t="s">
        <v>496</v>
      </c>
      <c r="L331" s="42"/>
      <c r="M331" s="181" t="s">
        <v>19</v>
      </c>
      <c r="N331" s="182" t="s">
        <v>44</v>
      </c>
      <c r="O331" s="67"/>
      <c r="P331" s="183">
        <f>O331*H331</f>
        <v>0</v>
      </c>
      <c r="Q331" s="183">
        <v>0.00362</v>
      </c>
      <c r="R331" s="183">
        <f>Q331*H331</f>
        <v>0.00724</v>
      </c>
      <c r="S331" s="183">
        <v>0</v>
      </c>
      <c r="T331" s="18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5" t="s">
        <v>149</v>
      </c>
      <c r="AT331" s="185" t="s">
        <v>144</v>
      </c>
      <c r="AU331" s="185" t="s">
        <v>88</v>
      </c>
      <c r="AY331" s="20" t="s">
        <v>143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20" t="s">
        <v>88</v>
      </c>
      <c r="BK331" s="186">
        <f>ROUND(I331*H331,2)</f>
        <v>0</v>
      </c>
      <c r="BL331" s="20" t="s">
        <v>149</v>
      </c>
      <c r="BM331" s="185" t="s">
        <v>1005</v>
      </c>
    </row>
    <row r="332" spans="1:47" s="2" customFormat="1" ht="11.25">
      <c r="A332" s="37"/>
      <c r="B332" s="38"/>
      <c r="C332" s="39"/>
      <c r="D332" s="227" t="s">
        <v>498</v>
      </c>
      <c r="E332" s="39"/>
      <c r="F332" s="228" t="s">
        <v>1006</v>
      </c>
      <c r="G332" s="39"/>
      <c r="H332" s="39"/>
      <c r="I332" s="189"/>
      <c r="J332" s="39"/>
      <c r="K332" s="39"/>
      <c r="L332" s="42"/>
      <c r="M332" s="190"/>
      <c r="N332" s="191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20" t="s">
        <v>498</v>
      </c>
      <c r="AU332" s="20" t="s">
        <v>88</v>
      </c>
    </row>
    <row r="333" spans="1:65" s="2" customFormat="1" ht="44.25" customHeight="1">
      <c r="A333" s="37"/>
      <c r="B333" s="38"/>
      <c r="C333" s="174" t="s">
        <v>420</v>
      </c>
      <c r="D333" s="174" t="s">
        <v>144</v>
      </c>
      <c r="E333" s="175" t="s">
        <v>1007</v>
      </c>
      <c r="F333" s="176" t="s">
        <v>1008</v>
      </c>
      <c r="G333" s="177" t="s">
        <v>583</v>
      </c>
      <c r="H333" s="178">
        <v>2</v>
      </c>
      <c r="I333" s="179"/>
      <c r="J333" s="180">
        <f>ROUND(I333*H333,2)</f>
        <v>0</v>
      </c>
      <c r="K333" s="176" t="s">
        <v>496</v>
      </c>
      <c r="L333" s="42"/>
      <c r="M333" s="181" t="s">
        <v>19</v>
      </c>
      <c r="N333" s="182" t="s">
        <v>44</v>
      </c>
      <c r="O333" s="67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5" t="s">
        <v>149</v>
      </c>
      <c r="AT333" s="185" t="s">
        <v>144</v>
      </c>
      <c r="AU333" s="185" t="s">
        <v>88</v>
      </c>
      <c r="AY333" s="20" t="s">
        <v>143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20" t="s">
        <v>88</v>
      </c>
      <c r="BK333" s="186">
        <f>ROUND(I333*H333,2)</f>
        <v>0</v>
      </c>
      <c r="BL333" s="20" t="s">
        <v>149</v>
      </c>
      <c r="BM333" s="185" t="s">
        <v>1009</v>
      </c>
    </row>
    <row r="334" spans="1:47" s="2" customFormat="1" ht="11.25">
      <c r="A334" s="37"/>
      <c r="B334" s="38"/>
      <c r="C334" s="39"/>
      <c r="D334" s="227" t="s">
        <v>498</v>
      </c>
      <c r="E334" s="39"/>
      <c r="F334" s="228" t="s">
        <v>1010</v>
      </c>
      <c r="G334" s="39"/>
      <c r="H334" s="39"/>
      <c r="I334" s="189"/>
      <c r="J334" s="39"/>
      <c r="K334" s="39"/>
      <c r="L334" s="42"/>
      <c r="M334" s="190"/>
      <c r="N334" s="191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20" t="s">
        <v>498</v>
      </c>
      <c r="AU334" s="20" t="s">
        <v>88</v>
      </c>
    </row>
    <row r="335" spans="1:65" s="2" customFormat="1" ht="37.9" customHeight="1">
      <c r="A335" s="37"/>
      <c r="B335" s="38"/>
      <c r="C335" s="174" t="s">
        <v>288</v>
      </c>
      <c r="D335" s="174" t="s">
        <v>144</v>
      </c>
      <c r="E335" s="175" t="s">
        <v>1011</v>
      </c>
      <c r="F335" s="176" t="s">
        <v>1012</v>
      </c>
      <c r="G335" s="177" t="s">
        <v>583</v>
      </c>
      <c r="H335" s="178">
        <v>2</v>
      </c>
      <c r="I335" s="179"/>
      <c r="J335" s="180">
        <f>ROUND(I335*H335,2)</f>
        <v>0</v>
      </c>
      <c r="K335" s="176" t="s">
        <v>496</v>
      </c>
      <c r="L335" s="42"/>
      <c r="M335" s="181" t="s">
        <v>19</v>
      </c>
      <c r="N335" s="182" t="s">
        <v>44</v>
      </c>
      <c r="O335" s="67"/>
      <c r="P335" s="183">
        <f>O335*H335</f>
        <v>0</v>
      </c>
      <c r="Q335" s="183">
        <v>0.03535</v>
      </c>
      <c r="R335" s="183">
        <f>Q335*H335</f>
        <v>0.0707</v>
      </c>
      <c r="S335" s="183">
        <v>0</v>
      </c>
      <c r="T335" s="18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5" t="s">
        <v>149</v>
      </c>
      <c r="AT335" s="185" t="s">
        <v>144</v>
      </c>
      <c r="AU335" s="185" t="s">
        <v>88</v>
      </c>
      <c r="AY335" s="20" t="s">
        <v>143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20" t="s">
        <v>88</v>
      </c>
      <c r="BK335" s="186">
        <f>ROUND(I335*H335,2)</f>
        <v>0</v>
      </c>
      <c r="BL335" s="20" t="s">
        <v>149</v>
      </c>
      <c r="BM335" s="185" t="s">
        <v>1013</v>
      </c>
    </row>
    <row r="336" spans="1:47" s="2" customFormat="1" ht="11.25">
      <c r="A336" s="37"/>
      <c r="B336" s="38"/>
      <c r="C336" s="39"/>
      <c r="D336" s="227" t="s">
        <v>498</v>
      </c>
      <c r="E336" s="39"/>
      <c r="F336" s="228" t="s">
        <v>1014</v>
      </c>
      <c r="G336" s="39"/>
      <c r="H336" s="39"/>
      <c r="I336" s="189"/>
      <c r="J336" s="39"/>
      <c r="K336" s="39"/>
      <c r="L336" s="42"/>
      <c r="M336" s="190"/>
      <c r="N336" s="191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20" t="s">
        <v>498</v>
      </c>
      <c r="AU336" s="20" t="s">
        <v>88</v>
      </c>
    </row>
    <row r="337" spans="1:65" s="2" customFormat="1" ht="37.9" customHeight="1">
      <c r="A337" s="37"/>
      <c r="B337" s="38"/>
      <c r="C337" s="174" t="s">
        <v>1015</v>
      </c>
      <c r="D337" s="174" t="s">
        <v>144</v>
      </c>
      <c r="E337" s="175" t="s">
        <v>1016</v>
      </c>
      <c r="F337" s="176" t="s">
        <v>1017</v>
      </c>
      <c r="G337" s="177" t="s">
        <v>583</v>
      </c>
      <c r="H337" s="178">
        <v>1</v>
      </c>
      <c r="I337" s="179"/>
      <c r="J337" s="180">
        <f>ROUND(I337*H337,2)</f>
        <v>0</v>
      </c>
      <c r="K337" s="176" t="s">
        <v>496</v>
      </c>
      <c r="L337" s="42"/>
      <c r="M337" s="181" t="s">
        <v>19</v>
      </c>
      <c r="N337" s="182" t="s">
        <v>44</v>
      </c>
      <c r="O337" s="67"/>
      <c r="P337" s="183">
        <f>O337*H337</f>
        <v>0</v>
      </c>
      <c r="Q337" s="183">
        <v>0.06451</v>
      </c>
      <c r="R337" s="183">
        <f>Q337*H337</f>
        <v>0.06451</v>
      </c>
      <c r="S337" s="183">
        <v>0</v>
      </c>
      <c r="T337" s="18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5" t="s">
        <v>149</v>
      </c>
      <c r="AT337" s="185" t="s">
        <v>144</v>
      </c>
      <c r="AU337" s="185" t="s">
        <v>88</v>
      </c>
      <c r="AY337" s="20" t="s">
        <v>143</v>
      </c>
      <c r="BE337" s="186">
        <f>IF(N337="základní",J337,0)</f>
        <v>0</v>
      </c>
      <c r="BF337" s="186">
        <f>IF(N337="snížená",J337,0)</f>
        <v>0</v>
      </c>
      <c r="BG337" s="186">
        <f>IF(N337="zákl. přenesená",J337,0)</f>
        <v>0</v>
      </c>
      <c r="BH337" s="186">
        <f>IF(N337="sníž. přenesená",J337,0)</f>
        <v>0</v>
      </c>
      <c r="BI337" s="186">
        <f>IF(N337="nulová",J337,0)</f>
        <v>0</v>
      </c>
      <c r="BJ337" s="20" t="s">
        <v>88</v>
      </c>
      <c r="BK337" s="186">
        <f>ROUND(I337*H337,2)</f>
        <v>0</v>
      </c>
      <c r="BL337" s="20" t="s">
        <v>149</v>
      </c>
      <c r="BM337" s="185" t="s">
        <v>1018</v>
      </c>
    </row>
    <row r="338" spans="1:47" s="2" customFormat="1" ht="11.25">
      <c r="A338" s="37"/>
      <c r="B338" s="38"/>
      <c r="C338" s="39"/>
      <c r="D338" s="227" t="s">
        <v>498</v>
      </c>
      <c r="E338" s="39"/>
      <c r="F338" s="228" t="s">
        <v>1019</v>
      </c>
      <c r="G338" s="39"/>
      <c r="H338" s="39"/>
      <c r="I338" s="189"/>
      <c r="J338" s="39"/>
      <c r="K338" s="39"/>
      <c r="L338" s="42"/>
      <c r="M338" s="190"/>
      <c r="N338" s="191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20" t="s">
        <v>498</v>
      </c>
      <c r="AU338" s="20" t="s">
        <v>88</v>
      </c>
    </row>
    <row r="339" spans="2:51" s="12" customFormat="1" ht="11.25">
      <c r="B339" s="192"/>
      <c r="C339" s="193"/>
      <c r="D339" s="187" t="s">
        <v>158</v>
      </c>
      <c r="E339" s="194" t="s">
        <v>19</v>
      </c>
      <c r="F339" s="195" t="s">
        <v>1020</v>
      </c>
      <c r="G339" s="193"/>
      <c r="H339" s="196">
        <v>1</v>
      </c>
      <c r="I339" s="197"/>
      <c r="J339" s="193"/>
      <c r="K339" s="193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158</v>
      </c>
      <c r="AU339" s="202" t="s">
        <v>88</v>
      </c>
      <c r="AV339" s="12" t="s">
        <v>88</v>
      </c>
      <c r="AW339" s="12" t="s">
        <v>34</v>
      </c>
      <c r="AX339" s="12" t="s">
        <v>80</v>
      </c>
      <c r="AY339" s="202" t="s">
        <v>143</v>
      </c>
    </row>
    <row r="340" spans="1:65" s="2" customFormat="1" ht="37.9" customHeight="1">
      <c r="A340" s="37"/>
      <c r="B340" s="38"/>
      <c r="C340" s="174" t="s">
        <v>292</v>
      </c>
      <c r="D340" s="174" t="s">
        <v>144</v>
      </c>
      <c r="E340" s="175" t="s">
        <v>1021</v>
      </c>
      <c r="F340" s="176" t="s">
        <v>1022</v>
      </c>
      <c r="G340" s="177" t="s">
        <v>583</v>
      </c>
      <c r="H340" s="178">
        <v>1</v>
      </c>
      <c r="I340" s="179"/>
      <c r="J340" s="180">
        <f>ROUND(I340*H340,2)</f>
        <v>0</v>
      </c>
      <c r="K340" s="176" t="s">
        <v>545</v>
      </c>
      <c r="L340" s="42"/>
      <c r="M340" s="181" t="s">
        <v>19</v>
      </c>
      <c r="N340" s="182" t="s">
        <v>44</v>
      </c>
      <c r="O340" s="67"/>
      <c r="P340" s="183">
        <f>O340*H340</f>
        <v>0</v>
      </c>
      <c r="Q340" s="183">
        <v>0.06451</v>
      </c>
      <c r="R340" s="183">
        <f>Q340*H340</f>
        <v>0.06451</v>
      </c>
      <c r="S340" s="183">
        <v>0</v>
      </c>
      <c r="T340" s="184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5" t="s">
        <v>149</v>
      </c>
      <c r="AT340" s="185" t="s">
        <v>144</v>
      </c>
      <c r="AU340" s="185" t="s">
        <v>88</v>
      </c>
      <c r="AY340" s="20" t="s">
        <v>143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20" t="s">
        <v>88</v>
      </c>
      <c r="BK340" s="186">
        <f>ROUND(I340*H340,2)</f>
        <v>0</v>
      </c>
      <c r="BL340" s="20" t="s">
        <v>149</v>
      </c>
      <c r="BM340" s="185" t="s">
        <v>1023</v>
      </c>
    </row>
    <row r="341" spans="2:51" s="12" customFormat="1" ht="11.25">
      <c r="B341" s="192"/>
      <c r="C341" s="193"/>
      <c r="D341" s="187" t="s">
        <v>158</v>
      </c>
      <c r="E341" s="194" t="s">
        <v>19</v>
      </c>
      <c r="F341" s="195" t="s">
        <v>1024</v>
      </c>
      <c r="G341" s="193"/>
      <c r="H341" s="196">
        <v>1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158</v>
      </c>
      <c r="AU341" s="202" t="s">
        <v>88</v>
      </c>
      <c r="AV341" s="12" t="s">
        <v>88</v>
      </c>
      <c r="AW341" s="12" t="s">
        <v>34</v>
      </c>
      <c r="AX341" s="12" t="s">
        <v>80</v>
      </c>
      <c r="AY341" s="202" t="s">
        <v>143</v>
      </c>
    </row>
    <row r="342" spans="1:65" s="2" customFormat="1" ht="44.25" customHeight="1">
      <c r="A342" s="37"/>
      <c r="B342" s="38"/>
      <c r="C342" s="174" t="s">
        <v>1025</v>
      </c>
      <c r="D342" s="174" t="s">
        <v>144</v>
      </c>
      <c r="E342" s="175" t="s">
        <v>1026</v>
      </c>
      <c r="F342" s="176" t="s">
        <v>1027</v>
      </c>
      <c r="G342" s="177" t="s">
        <v>583</v>
      </c>
      <c r="H342" s="178">
        <v>1</v>
      </c>
      <c r="I342" s="179"/>
      <c r="J342" s="180">
        <f>ROUND(I342*H342,2)</f>
        <v>0</v>
      </c>
      <c r="K342" s="176" t="s">
        <v>496</v>
      </c>
      <c r="L342" s="42"/>
      <c r="M342" s="181" t="s">
        <v>19</v>
      </c>
      <c r="N342" s="182" t="s">
        <v>44</v>
      </c>
      <c r="O342" s="67"/>
      <c r="P342" s="183">
        <f>O342*H342</f>
        <v>0</v>
      </c>
      <c r="Q342" s="183">
        <v>0.07437</v>
      </c>
      <c r="R342" s="183">
        <f>Q342*H342</f>
        <v>0.07437</v>
      </c>
      <c r="S342" s="183">
        <v>0</v>
      </c>
      <c r="T342" s="184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5" t="s">
        <v>149</v>
      </c>
      <c r="AT342" s="185" t="s">
        <v>144</v>
      </c>
      <c r="AU342" s="185" t="s">
        <v>88</v>
      </c>
      <c r="AY342" s="20" t="s">
        <v>143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20" t="s">
        <v>88</v>
      </c>
      <c r="BK342" s="186">
        <f>ROUND(I342*H342,2)</f>
        <v>0</v>
      </c>
      <c r="BL342" s="20" t="s">
        <v>149</v>
      </c>
      <c r="BM342" s="185" t="s">
        <v>1028</v>
      </c>
    </row>
    <row r="343" spans="1:47" s="2" customFormat="1" ht="11.25">
      <c r="A343" s="37"/>
      <c r="B343" s="38"/>
      <c r="C343" s="39"/>
      <c r="D343" s="227" t="s">
        <v>498</v>
      </c>
      <c r="E343" s="39"/>
      <c r="F343" s="228" t="s">
        <v>1029</v>
      </c>
      <c r="G343" s="39"/>
      <c r="H343" s="39"/>
      <c r="I343" s="189"/>
      <c r="J343" s="39"/>
      <c r="K343" s="39"/>
      <c r="L343" s="42"/>
      <c r="M343" s="190"/>
      <c r="N343" s="191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20" t="s">
        <v>498</v>
      </c>
      <c r="AU343" s="20" t="s">
        <v>88</v>
      </c>
    </row>
    <row r="344" spans="2:51" s="12" customFormat="1" ht="11.25">
      <c r="B344" s="192"/>
      <c r="C344" s="193"/>
      <c r="D344" s="187" t="s">
        <v>158</v>
      </c>
      <c r="E344" s="194" t="s">
        <v>19</v>
      </c>
      <c r="F344" s="195" t="s">
        <v>1030</v>
      </c>
      <c r="G344" s="193"/>
      <c r="H344" s="196">
        <v>1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158</v>
      </c>
      <c r="AU344" s="202" t="s">
        <v>88</v>
      </c>
      <c r="AV344" s="12" t="s">
        <v>88</v>
      </c>
      <c r="AW344" s="12" t="s">
        <v>34</v>
      </c>
      <c r="AX344" s="12" t="s">
        <v>80</v>
      </c>
      <c r="AY344" s="202" t="s">
        <v>143</v>
      </c>
    </row>
    <row r="345" spans="1:65" s="2" customFormat="1" ht="37.9" customHeight="1">
      <c r="A345" s="37"/>
      <c r="B345" s="38"/>
      <c r="C345" s="174" t="s">
        <v>298</v>
      </c>
      <c r="D345" s="174" t="s">
        <v>144</v>
      </c>
      <c r="E345" s="175" t="s">
        <v>1031</v>
      </c>
      <c r="F345" s="176" t="s">
        <v>1032</v>
      </c>
      <c r="G345" s="177" t="s">
        <v>583</v>
      </c>
      <c r="H345" s="178">
        <v>1</v>
      </c>
      <c r="I345" s="179"/>
      <c r="J345" s="180">
        <f>ROUND(I345*H345,2)</f>
        <v>0</v>
      </c>
      <c r="K345" s="176" t="s">
        <v>496</v>
      </c>
      <c r="L345" s="42"/>
      <c r="M345" s="181" t="s">
        <v>19</v>
      </c>
      <c r="N345" s="182" t="s">
        <v>44</v>
      </c>
      <c r="O345" s="67"/>
      <c r="P345" s="183">
        <f>O345*H345</f>
        <v>0</v>
      </c>
      <c r="Q345" s="183">
        <v>0.01136</v>
      </c>
      <c r="R345" s="183">
        <f>Q345*H345</f>
        <v>0.01136</v>
      </c>
      <c r="S345" s="183">
        <v>0</v>
      </c>
      <c r="T345" s="184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5" t="s">
        <v>149</v>
      </c>
      <c r="AT345" s="185" t="s">
        <v>144</v>
      </c>
      <c r="AU345" s="185" t="s">
        <v>88</v>
      </c>
      <c r="AY345" s="20" t="s">
        <v>143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20" t="s">
        <v>88</v>
      </c>
      <c r="BK345" s="186">
        <f>ROUND(I345*H345,2)</f>
        <v>0</v>
      </c>
      <c r="BL345" s="20" t="s">
        <v>149</v>
      </c>
      <c r="BM345" s="185" t="s">
        <v>1033</v>
      </c>
    </row>
    <row r="346" spans="1:47" s="2" customFormat="1" ht="11.25">
      <c r="A346" s="37"/>
      <c r="B346" s="38"/>
      <c r="C346" s="39"/>
      <c r="D346" s="227" t="s">
        <v>498</v>
      </c>
      <c r="E346" s="39"/>
      <c r="F346" s="228" t="s">
        <v>1034</v>
      </c>
      <c r="G346" s="39"/>
      <c r="H346" s="39"/>
      <c r="I346" s="189"/>
      <c r="J346" s="39"/>
      <c r="K346" s="39"/>
      <c r="L346" s="42"/>
      <c r="M346" s="190"/>
      <c r="N346" s="191"/>
      <c r="O346" s="67"/>
      <c r="P346" s="67"/>
      <c r="Q346" s="67"/>
      <c r="R346" s="67"/>
      <c r="S346" s="67"/>
      <c r="T346" s="68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20" t="s">
        <v>498</v>
      </c>
      <c r="AU346" s="20" t="s">
        <v>88</v>
      </c>
    </row>
    <row r="347" spans="2:51" s="12" customFormat="1" ht="11.25">
      <c r="B347" s="192"/>
      <c r="C347" s="193"/>
      <c r="D347" s="187" t="s">
        <v>158</v>
      </c>
      <c r="E347" s="194" t="s">
        <v>19</v>
      </c>
      <c r="F347" s="195" t="s">
        <v>1030</v>
      </c>
      <c r="G347" s="193"/>
      <c r="H347" s="196">
        <v>1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88</v>
      </c>
      <c r="AV347" s="12" t="s">
        <v>88</v>
      </c>
      <c r="AW347" s="12" t="s">
        <v>34</v>
      </c>
      <c r="AX347" s="12" t="s">
        <v>80</v>
      </c>
      <c r="AY347" s="202" t="s">
        <v>143</v>
      </c>
    </row>
    <row r="348" spans="1:65" s="2" customFormat="1" ht="37.9" customHeight="1">
      <c r="A348" s="37"/>
      <c r="B348" s="38"/>
      <c r="C348" s="174" t="s">
        <v>141</v>
      </c>
      <c r="D348" s="174" t="s">
        <v>144</v>
      </c>
      <c r="E348" s="175" t="s">
        <v>1035</v>
      </c>
      <c r="F348" s="176" t="s">
        <v>1036</v>
      </c>
      <c r="G348" s="177" t="s">
        <v>583</v>
      </c>
      <c r="H348" s="178">
        <v>2</v>
      </c>
      <c r="I348" s="179"/>
      <c r="J348" s="180">
        <f>ROUND(I348*H348,2)</f>
        <v>0</v>
      </c>
      <c r="K348" s="176" t="s">
        <v>496</v>
      </c>
      <c r="L348" s="42"/>
      <c r="M348" s="181" t="s">
        <v>19</v>
      </c>
      <c r="N348" s="182" t="s">
        <v>44</v>
      </c>
      <c r="O348" s="67"/>
      <c r="P348" s="183">
        <f>O348*H348</f>
        <v>0</v>
      </c>
      <c r="Q348" s="183">
        <v>0.01818</v>
      </c>
      <c r="R348" s="183">
        <f>Q348*H348</f>
        <v>0.03636</v>
      </c>
      <c r="S348" s="183">
        <v>0</v>
      </c>
      <c r="T348" s="184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5" t="s">
        <v>149</v>
      </c>
      <c r="AT348" s="185" t="s">
        <v>144</v>
      </c>
      <c r="AU348" s="185" t="s">
        <v>88</v>
      </c>
      <c r="AY348" s="20" t="s">
        <v>143</v>
      </c>
      <c r="BE348" s="186">
        <f>IF(N348="základní",J348,0)</f>
        <v>0</v>
      </c>
      <c r="BF348" s="186">
        <f>IF(N348="snížená",J348,0)</f>
        <v>0</v>
      </c>
      <c r="BG348" s="186">
        <f>IF(N348="zákl. přenesená",J348,0)</f>
        <v>0</v>
      </c>
      <c r="BH348" s="186">
        <f>IF(N348="sníž. přenesená",J348,0)</f>
        <v>0</v>
      </c>
      <c r="BI348" s="186">
        <f>IF(N348="nulová",J348,0)</f>
        <v>0</v>
      </c>
      <c r="BJ348" s="20" t="s">
        <v>88</v>
      </c>
      <c r="BK348" s="186">
        <f>ROUND(I348*H348,2)</f>
        <v>0</v>
      </c>
      <c r="BL348" s="20" t="s">
        <v>149</v>
      </c>
      <c r="BM348" s="185" t="s">
        <v>1037</v>
      </c>
    </row>
    <row r="349" spans="1:47" s="2" customFormat="1" ht="11.25">
      <c r="A349" s="37"/>
      <c r="B349" s="38"/>
      <c r="C349" s="39"/>
      <c r="D349" s="227" t="s">
        <v>498</v>
      </c>
      <c r="E349" s="39"/>
      <c r="F349" s="228" t="s">
        <v>1038</v>
      </c>
      <c r="G349" s="39"/>
      <c r="H349" s="39"/>
      <c r="I349" s="189"/>
      <c r="J349" s="39"/>
      <c r="K349" s="39"/>
      <c r="L349" s="42"/>
      <c r="M349" s="190"/>
      <c r="N349" s="191"/>
      <c r="O349" s="67"/>
      <c r="P349" s="67"/>
      <c r="Q349" s="67"/>
      <c r="R349" s="67"/>
      <c r="S349" s="67"/>
      <c r="T349" s="68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20" t="s">
        <v>498</v>
      </c>
      <c r="AU349" s="20" t="s">
        <v>88</v>
      </c>
    </row>
    <row r="350" spans="2:51" s="12" customFormat="1" ht="11.25">
      <c r="B350" s="192"/>
      <c r="C350" s="193"/>
      <c r="D350" s="187" t="s">
        <v>158</v>
      </c>
      <c r="E350" s="194" t="s">
        <v>19</v>
      </c>
      <c r="F350" s="195" t="s">
        <v>1020</v>
      </c>
      <c r="G350" s="193"/>
      <c r="H350" s="196">
        <v>1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158</v>
      </c>
      <c r="AU350" s="202" t="s">
        <v>88</v>
      </c>
      <c r="AV350" s="12" t="s">
        <v>88</v>
      </c>
      <c r="AW350" s="12" t="s">
        <v>34</v>
      </c>
      <c r="AX350" s="12" t="s">
        <v>72</v>
      </c>
      <c r="AY350" s="202" t="s">
        <v>143</v>
      </c>
    </row>
    <row r="351" spans="2:51" s="12" customFormat="1" ht="11.25">
      <c r="B351" s="192"/>
      <c r="C351" s="193"/>
      <c r="D351" s="187" t="s">
        <v>158</v>
      </c>
      <c r="E351" s="194" t="s">
        <v>19</v>
      </c>
      <c r="F351" s="195" t="s">
        <v>1024</v>
      </c>
      <c r="G351" s="193"/>
      <c r="H351" s="196">
        <v>1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158</v>
      </c>
      <c r="AU351" s="202" t="s">
        <v>88</v>
      </c>
      <c r="AV351" s="12" t="s">
        <v>88</v>
      </c>
      <c r="AW351" s="12" t="s">
        <v>34</v>
      </c>
      <c r="AX351" s="12" t="s">
        <v>72</v>
      </c>
      <c r="AY351" s="202" t="s">
        <v>143</v>
      </c>
    </row>
    <row r="352" spans="2:51" s="13" customFormat="1" ht="11.25">
      <c r="B352" s="203"/>
      <c r="C352" s="204"/>
      <c r="D352" s="187" t="s">
        <v>158</v>
      </c>
      <c r="E352" s="205" t="s">
        <v>19</v>
      </c>
      <c r="F352" s="206" t="s">
        <v>161</v>
      </c>
      <c r="G352" s="204"/>
      <c r="H352" s="207">
        <v>2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158</v>
      </c>
      <c r="AU352" s="213" t="s">
        <v>88</v>
      </c>
      <c r="AV352" s="13" t="s">
        <v>149</v>
      </c>
      <c r="AW352" s="13" t="s">
        <v>34</v>
      </c>
      <c r="AX352" s="13" t="s">
        <v>80</v>
      </c>
      <c r="AY352" s="213" t="s">
        <v>143</v>
      </c>
    </row>
    <row r="353" spans="1:65" s="2" customFormat="1" ht="44.25" customHeight="1">
      <c r="A353" s="37"/>
      <c r="B353" s="38"/>
      <c r="C353" s="174" t="s">
        <v>302</v>
      </c>
      <c r="D353" s="174" t="s">
        <v>144</v>
      </c>
      <c r="E353" s="175" t="s">
        <v>1039</v>
      </c>
      <c r="F353" s="176" t="s">
        <v>1040</v>
      </c>
      <c r="G353" s="177" t="s">
        <v>583</v>
      </c>
      <c r="H353" s="178">
        <v>2</v>
      </c>
      <c r="I353" s="179"/>
      <c r="J353" s="180">
        <f>ROUND(I353*H353,2)</f>
        <v>0</v>
      </c>
      <c r="K353" s="176" t="s">
        <v>496</v>
      </c>
      <c r="L353" s="42"/>
      <c r="M353" s="181" t="s">
        <v>19</v>
      </c>
      <c r="N353" s="182" t="s">
        <v>44</v>
      </c>
      <c r="O353" s="67"/>
      <c r="P353" s="183">
        <f>O353*H353</f>
        <v>0</v>
      </c>
      <c r="Q353" s="183">
        <v>0.00622</v>
      </c>
      <c r="R353" s="183">
        <f>Q353*H353</f>
        <v>0.01244</v>
      </c>
      <c r="S353" s="183">
        <v>0</v>
      </c>
      <c r="T353" s="184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85" t="s">
        <v>149</v>
      </c>
      <c r="AT353" s="185" t="s">
        <v>144</v>
      </c>
      <c r="AU353" s="185" t="s">
        <v>88</v>
      </c>
      <c r="AY353" s="20" t="s">
        <v>143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20" t="s">
        <v>88</v>
      </c>
      <c r="BK353" s="186">
        <f>ROUND(I353*H353,2)</f>
        <v>0</v>
      </c>
      <c r="BL353" s="20" t="s">
        <v>149</v>
      </c>
      <c r="BM353" s="185" t="s">
        <v>1041</v>
      </c>
    </row>
    <row r="354" spans="1:47" s="2" customFormat="1" ht="11.25">
      <c r="A354" s="37"/>
      <c r="B354" s="38"/>
      <c r="C354" s="39"/>
      <c r="D354" s="227" t="s">
        <v>498</v>
      </c>
      <c r="E354" s="39"/>
      <c r="F354" s="228" t="s">
        <v>1042</v>
      </c>
      <c r="G354" s="39"/>
      <c r="H354" s="39"/>
      <c r="I354" s="189"/>
      <c r="J354" s="39"/>
      <c r="K354" s="39"/>
      <c r="L354" s="42"/>
      <c r="M354" s="190"/>
      <c r="N354" s="191"/>
      <c r="O354" s="67"/>
      <c r="P354" s="67"/>
      <c r="Q354" s="67"/>
      <c r="R354" s="67"/>
      <c r="S354" s="67"/>
      <c r="T354" s="68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20" t="s">
        <v>498</v>
      </c>
      <c r="AU354" s="20" t="s">
        <v>88</v>
      </c>
    </row>
    <row r="355" spans="2:51" s="12" customFormat="1" ht="11.25">
      <c r="B355" s="192"/>
      <c r="C355" s="193"/>
      <c r="D355" s="187" t="s">
        <v>158</v>
      </c>
      <c r="E355" s="194" t="s">
        <v>19</v>
      </c>
      <c r="F355" s="195" t="s">
        <v>993</v>
      </c>
      <c r="G355" s="193"/>
      <c r="H355" s="196">
        <v>1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158</v>
      </c>
      <c r="AU355" s="202" t="s">
        <v>88</v>
      </c>
      <c r="AV355" s="12" t="s">
        <v>88</v>
      </c>
      <c r="AW355" s="12" t="s">
        <v>34</v>
      </c>
      <c r="AX355" s="12" t="s">
        <v>72</v>
      </c>
      <c r="AY355" s="202" t="s">
        <v>143</v>
      </c>
    </row>
    <row r="356" spans="2:51" s="12" customFormat="1" ht="11.25">
      <c r="B356" s="192"/>
      <c r="C356" s="193"/>
      <c r="D356" s="187" t="s">
        <v>158</v>
      </c>
      <c r="E356" s="194" t="s">
        <v>19</v>
      </c>
      <c r="F356" s="195" t="s">
        <v>994</v>
      </c>
      <c r="G356" s="193"/>
      <c r="H356" s="196">
        <v>1</v>
      </c>
      <c r="I356" s="197"/>
      <c r="J356" s="193"/>
      <c r="K356" s="193"/>
      <c r="L356" s="198"/>
      <c r="M356" s="199"/>
      <c r="N356" s="200"/>
      <c r="O356" s="200"/>
      <c r="P356" s="200"/>
      <c r="Q356" s="200"/>
      <c r="R356" s="200"/>
      <c r="S356" s="200"/>
      <c r="T356" s="201"/>
      <c r="AT356" s="202" t="s">
        <v>158</v>
      </c>
      <c r="AU356" s="202" t="s">
        <v>88</v>
      </c>
      <c r="AV356" s="12" t="s">
        <v>88</v>
      </c>
      <c r="AW356" s="12" t="s">
        <v>34</v>
      </c>
      <c r="AX356" s="12" t="s">
        <v>72</v>
      </c>
      <c r="AY356" s="202" t="s">
        <v>143</v>
      </c>
    </row>
    <row r="357" spans="2:51" s="13" customFormat="1" ht="11.25">
      <c r="B357" s="203"/>
      <c r="C357" s="204"/>
      <c r="D357" s="187" t="s">
        <v>158</v>
      </c>
      <c r="E357" s="205" t="s">
        <v>19</v>
      </c>
      <c r="F357" s="206" t="s">
        <v>161</v>
      </c>
      <c r="G357" s="204"/>
      <c r="H357" s="207">
        <v>2</v>
      </c>
      <c r="I357" s="208"/>
      <c r="J357" s="204"/>
      <c r="K357" s="204"/>
      <c r="L357" s="209"/>
      <c r="M357" s="210"/>
      <c r="N357" s="211"/>
      <c r="O357" s="211"/>
      <c r="P357" s="211"/>
      <c r="Q357" s="211"/>
      <c r="R357" s="211"/>
      <c r="S357" s="211"/>
      <c r="T357" s="212"/>
      <c r="AT357" s="213" t="s">
        <v>158</v>
      </c>
      <c r="AU357" s="213" t="s">
        <v>88</v>
      </c>
      <c r="AV357" s="13" t="s">
        <v>149</v>
      </c>
      <c r="AW357" s="13" t="s">
        <v>34</v>
      </c>
      <c r="AX357" s="13" t="s">
        <v>80</v>
      </c>
      <c r="AY357" s="213" t="s">
        <v>143</v>
      </c>
    </row>
    <row r="358" spans="1:65" s="2" customFormat="1" ht="44.25" customHeight="1">
      <c r="A358" s="37"/>
      <c r="B358" s="38"/>
      <c r="C358" s="174" t="s">
        <v>1043</v>
      </c>
      <c r="D358" s="174" t="s">
        <v>144</v>
      </c>
      <c r="E358" s="175" t="s">
        <v>1044</v>
      </c>
      <c r="F358" s="176" t="s">
        <v>1045</v>
      </c>
      <c r="G358" s="177" t="s">
        <v>583</v>
      </c>
      <c r="H358" s="178">
        <v>3</v>
      </c>
      <c r="I358" s="179"/>
      <c r="J358" s="180">
        <f>ROUND(I358*H358,2)</f>
        <v>0</v>
      </c>
      <c r="K358" s="176" t="s">
        <v>496</v>
      </c>
      <c r="L358" s="42"/>
      <c r="M358" s="181" t="s">
        <v>19</v>
      </c>
      <c r="N358" s="182" t="s">
        <v>44</v>
      </c>
      <c r="O358" s="67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5" t="s">
        <v>149</v>
      </c>
      <c r="AT358" s="185" t="s">
        <v>144</v>
      </c>
      <c r="AU358" s="185" t="s">
        <v>88</v>
      </c>
      <c r="AY358" s="20" t="s">
        <v>143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20" t="s">
        <v>88</v>
      </c>
      <c r="BK358" s="186">
        <f>ROUND(I358*H358,2)</f>
        <v>0</v>
      </c>
      <c r="BL358" s="20" t="s">
        <v>149</v>
      </c>
      <c r="BM358" s="185" t="s">
        <v>1046</v>
      </c>
    </row>
    <row r="359" spans="1:47" s="2" customFormat="1" ht="11.25">
      <c r="A359" s="37"/>
      <c r="B359" s="38"/>
      <c r="C359" s="39"/>
      <c r="D359" s="227" t="s">
        <v>498</v>
      </c>
      <c r="E359" s="39"/>
      <c r="F359" s="228" t="s">
        <v>1047</v>
      </c>
      <c r="G359" s="39"/>
      <c r="H359" s="39"/>
      <c r="I359" s="189"/>
      <c r="J359" s="39"/>
      <c r="K359" s="39"/>
      <c r="L359" s="42"/>
      <c r="M359" s="190"/>
      <c r="N359" s="191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20" t="s">
        <v>498</v>
      </c>
      <c r="AU359" s="20" t="s">
        <v>88</v>
      </c>
    </row>
    <row r="360" spans="1:65" s="2" customFormat="1" ht="37.9" customHeight="1">
      <c r="A360" s="37"/>
      <c r="B360" s="38"/>
      <c r="C360" s="174" t="s">
        <v>306</v>
      </c>
      <c r="D360" s="174" t="s">
        <v>144</v>
      </c>
      <c r="E360" s="175" t="s">
        <v>1048</v>
      </c>
      <c r="F360" s="176" t="s">
        <v>1049</v>
      </c>
      <c r="G360" s="177" t="s">
        <v>583</v>
      </c>
      <c r="H360" s="178">
        <v>1</v>
      </c>
      <c r="I360" s="179"/>
      <c r="J360" s="180">
        <f>ROUND(I360*H360,2)</f>
        <v>0</v>
      </c>
      <c r="K360" s="176" t="s">
        <v>496</v>
      </c>
      <c r="L360" s="42"/>
      <c r="M360" s="181" t="s">
        <v>19</v>
      </c>
      <c r="N360" s="182" t="s">
        <v>44</v>
      </c>
      <c r="O360" s="67"/>
      <c r="P360" s="183">
        <f>O360*H360</f>
        <v>0</v>
      </c>
      <c r="Q360" s="183">
        <v>0.00268</v>
      </c>
      <c r="R360" s="183">
        <f>Q360*H360</f>
        <v>0.00268</v>
      </c>
      <c r="S360" s="183">
        <v>0</v>
      </c>
      <c r="T360" s="18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85" t="s">
        <v>149</v>
      </c>
      <c r="AT360" s="185" t="s">
        <v>144</v>
      </c>
      <c r="AU360" s="185" t="s">
        <v>88</v>
      </c>
      <c r="AY360" s="20" t="s">
        <v>143</v>
      </c>
      <c r="BE360" s="186">
        <f>IF(N360="základní",J360,0)</f>
        <v>0</v>
      </c>
      <c r="BF360" s="186">
        <f>IF(N360="snížená",J360,0)</f>
        <v>0</v>
      </c>
      <c r="BG360" s="186">
        <f>IF(N360="zákl. přenesená",J360,0)</f>
        <v>0</v>
      </c>
      <c r="BH360" s="186">
        <f>IF(N360="sníž. přenesená",J360,0)</f>
        <v>0</v>
      </c>
      <c r="BI360" s="186">
        <f>IF(N360="nulová",J360,0)</f>
        <v>0</v>
      </c>
      <c r="BJ360" s="20" t="s">
        <v>88</v>
      </c>
      <c r="BK360" s="186">
        <f>ROUND(I360*H360,2)</f>
        <v>0</v>
      </c>
      <c r="BL360" s="20" t="s">
        <v>149</v>
      </c>
      <c r="BM360" s="185" t="s">
        <v>1050</v>
      </c>
    </row>
    <row r="361" spans="1:47" s="2" customFormat="1" ht="11.25">
      <c r="A361" s="37"/>
      <c r="B361" s="38"/>
      <c r="C361" s="39"/>
      <c r="D361" s="227" t="s">
        <v>498</v>
      </c>
      <c r="E361" s="39"/>
      <c r="F361" s="228" t="s">
        <v>1051</v>
      </c>
      <c r="G361" s="39"/>
      <c r="H361" s="39"/>
      <c r="I361" s="189"/>
      <c r="J361" s="39"/>
      <c r="K361" s="39"/>
      <c r="L361" s="42"/>
      <c r="M361" s="190"/>
      <c r="N361" s="191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498</v>
      </c>
      <c r="AU361" s="20" t="s">
        <v>88</v>
      </c>
    </row>
    <row r="362" spans="2:51" s="12" customFormat="1" ht="11.25">
      <c r="B362" s="192"/>
      <c r="C362" s="193"/>
      <c r="D362" s="187" t="s">
        <v>158</v>
      </c>
      <c r="E362" s="194" t="s">
        <v>19</v>
      </c>
      <c r="F362" s="195" t="s">
        <v>1024</v>
      </c>
      <c r="G362" s="193"/>
      <c r="H362" s="196">
        <v>1</v>
      </c>
      <c r="I362" s="197"/>
      <c r="J362" s="193"/>
      <c r="K362" s="193"/>
      <c r="L362" s="198"/>
      <c r="M362" s="199"/>
      <c r="N362" s="200"/>
      <c r="O362" s="200"/>
      <c r="P362" s="200"/>
      <c r="Q362" s="200"/>
      <c r="R362" s="200"/>
      <c r="S362" s="200"/>
      <c r="T362" s="201"/>
      <c r="AT362" s="202" t="s">
        <v>158</v>
      </c>
      <c r="AU362" s="202" t="s">
        <v>88</v>
      </c>
      <c r="AV362" s="12" t="s">
        <v>88</v>
      </c>
      <c r="AW362" s="12" t="s">
        <v>34</v>
      </c>
      <c r="AX362" s="12" t="s">
        <v>80</v>
      </c>
      <c r="AY362" s="202" t="s">
        <v>143</v>
      </c>
    </row>
    <row r="363" spans="1:65" s="2" customFormat="1" ht="24.2" customHeight="1">
      <c r="A363" s="37"/>
      <c r="B363" s="38"/>
      <c r="C363" s="174" t="s">
        <v>1052</v>
      </c>
      <c r="D363" s="174" t="s">
        <v>144</v>
      </c>
      <c r="E363" s="175" t="s">
        <v>1053</v>
      </c>
      <c r="F363" s="176" t="s">
        <v>1054</v>
      </c>
      <c r="G363" s="177" t="s">
        <v>583</v>
      </c>
      <c r="H363" s="178">
        <v>2</v>
      </c>
      <c r="I363" s="179"/>
      <c r="J363" s="180">
        <f>ROUND(I363*H363,2)</f>
        <v>0</v>
      </c>
      <c r="K363" s="176" t="s">
        <v>545</v>
      </c>
      <c r="L363" s="42"/>
      <c r="M363" s="181" t="s">
        <v>19</v>
      </c>
      <c r="N363" s="182" t="s">
        <v>44</v>
      </c>
      <c r="O363" s="67"/>
      <c r="P363" s="183">
        <f>O363*H363</f>
        <v>0</v>
      </c>
      <c r="Q363" s="183">
        <v>0.02144</v>
      </c>
      <c r="R363" s="183">
        <f>Q363*H363</f>
        <v>0.04288</v>
      </c>
      <c r="S363" s="183">
        <v>0</v>
      </c>
      <c r="T363" s="184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5" t="s">
        <v>149</v>
      </c>
      <c r="AT363" s="185" t="s">
        <v>144</v>
      </c>
      <c r="AU363" s="185" t="s">
        <v>88</v>
      </c>
      <c r="AY363" s="20" t="s">
        <v>143</v>
      </c>
      <c r="BE363" s="186">
        <f>IF(N363="základní",J363,0)</f>
        <v>0</v>
      </c>
      <c r="BF363" s="186">
        <f>IF(N363="snížená",J363,0)</f>
        <v>0</v>
      </c>
      <c r="BG363" s="186">
        <f>IF(N363="zákl. přenesená",J363,0)</f>
        <v>0</v>
      </c>
      <c r="BH363" s="186">
        <f>IF(N363="sníž. přenesená",J363,0)</f>
        <v>0</v>
      </c>
      <c r="BI363" s="186">
        <f>IF(N363="nulová",J363,0)</f>
        <v>0</v>
      </c>
      <c r="BJ363" s="20" t="s">
        <v>88</v>
      </c>
      <c r="BK363" s="186">
        <f>ROUND(I363*H363,2)</f>
        <v>0</v>
      </c>
      <c r="BL363" s="20" t="s">
        <v>149</v>
      </c>
      <c r="BM363" s="185" t="s">
        <v>1055</v>
      </c>
    </row>
    <row r="364" spans="2:51" s="12" customFormat="1" ht="11.25">
      <c r="B364" s="192"/>
      <c r="C364" s="193"/>
      <c r="D364" s="187" t="s">
        <v>158</v>
      </c>
      <c r="E364" s="194" t="s">
        <v>19</v>
      </c>
      <c r="F364" s="195" t="s">
        <v>1020</v>
      </c>
      <c r="G364" s="193"/>
      <c r="H364" s="196">
        <v>1</v>
      </c>
      <c r="I364" s="197"/>
      <c r="J364" s="193"/>
      <c r="K364" s="193"/>
      <c r="L364" s="198"/>
      <c r="M364" s="199"/>
      <c r="N364" s="200"/>
      <c r="O364" s="200"/>
      <c r="P364" s="200"/>
      <c r="Q364" s="200"/>
      <c r="R364" s="200"/>
      <c r="S364" s="200"/>
      <c r="T364" s="201"/>
      <c r="AT364" s="202" t="s">
        <v>158</v>
      </c>
      <c r="AU364" s="202" t="s">
        <v>88</v>
      </c>
      <c r="AV364" s="12" t="s">
        <v>88</v>
      </c>
      <c r="AW364" s="12" t="s">
        <v>34</v>
      </c>
      <c r="AX364" s="12" t="s">
        <v>72</v>
      </c>
      <c r="AY364" s="202" t="s">
        <v>143</v>
      </c>
    </row>
    <row r="365" spans="2:51" s="12" customFormat="1" ht="11.25">
      <c r="B365" s="192"/>
      <c r="C365" s="193"/>
      <c r="D365" s="187" t="s">
        <v>158</v>
      </c>
      <c r="E365" s="194" t="s">
        <v>19</v>
      </c>
      <c r="F365" s="195" t="s">
        <v>1030</v>
      </c>
      <c r="G365" s="193"/>
      <c r="H365" s="196">
        <v>1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158</v>
      </c>
      <c r="AU365" s="202" t="s">
        <v>88</v>
      </c>
      <c r="AV365" s="12" t="s">
        <v>88</v>
      </c>
      <c r="AW365" s="12" t="s">
        <v>34</v>
      </c>
      <c r="AX365" s="12" t="s">
        <v>72</v>
      </c>
      <c r="AY365" s="202" t="s">
        <v>143</v>
      </c>
    </row>
    <row r="366" spans="2:51" s="13" customFormat="1" ht="11.25">
      <c r="B366" s="203"/>
      <c r="C366" s="204"/>
      <c r="D366" s="187" t="s">
        <v>158</v>
      </c>
      <c r="E366" s="205" t="s">
        <v>19</v>
      </c>
      <c r="F366" s="206" t="s">
        <v>161</v>
      </c>
      <c r="G366" s="204"/>
      <c r="H366" s="207">
        <v>2</v>
      </c>
      <c r="I366" s="208"/>
      <c r="J366" s="204"/>
      <c r="K366" s="204"/>
      <c r="L366" s="209"/>
      <c r="M366" s="210"/>
      <c r="N366" s="211"/>
      <c r="O366" s="211"/>
      <c r="P366" s="211"/>
      <c r="Q366" s="211"/>
      <c r="R366" s="211"/>
      <c r="S366" s="211"/>
      <c r="T366" s="212"/>
      <c r="AT366" s="213" t="s">
        <v>158</v>
      </c>
      <c r="AU366" s="213" t="s">
        <v>88</v>
      </c>
      <c r="AV366" s="13" t="s">
        <v>149</v>
      </c>
      <c r="AW366" s="13" t="s">
        <v>34</v>
      </c>
      <c r="AX366" s="13" t="s">
        <v>80</v>
      </c>
      <c r="AY366" s="213" t="s">
        <v>143</v>
      </c>
    </row>
    <row r="367" spans="1:65" s="2" customFormat="1" ht="37.9" customHeight="1">
      <c r="A367" s="37"/>
      <c r="B367" s="38"/>
      <c r="C367" s="174" t="s">
        <v>312</v>
      </c>
      <c r="D367" s="174" t="s">
        <v>144</v>
      </c>
      <c r="E367" s="175" t="s">
        <v>1056</v>
      </c>
      <c r="F367" s="176" t="s">
        <v>1057</v>
      </c>
      <c r="G367" s="177" t="s">
        <v>583</v>
      </c>
      <c r="H367" s="178">
        <v>10</v>
      </c>
      <c r="I367" s="179"/>
      <c r="J367" s="180">
        <f>ROUND(I367*H367,2)</f>
        <v>0</v>
      </c>
      <c r="K367" s="176" t="s">
        <v>496</v>
      </c>
      <c r="L367" s="42"/>
      <c r="M367" s="181" t="s">
        <v>19</v>
      </c>
      <c r="N367" s="182" t="s">
        <v>44</v>
      </c>
      <c r="O367" s="67"/>
      <c r="P367" s="183">
        <f>O367*H367</f>
        <v>0</v>
      </c>
      <c r="Q367" s="183">
        <v>0.62248</v>
      </c>
      <c r="R367" s="183">
        <f>Q367*H367</f>
        <v>6.2248</v>
      </c>
      <c r="S367" s="183">
        <v>0.62</v>
      </c>
      <c r="T367" s="184">
        <f>S367*H367</f>
        <v>6.2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85" t="s">
        <v>149</v>
      </c>
      <c r="AT367" s="185" t="s">
        <v>144</v>
      </c>
      <c r="AU367" s="185" t="s">
        <v>88</v>
      </c>
      <c r="AY367" s="20" t="s">
        <v>143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20" t="s">
        <v>88</v>
      </c>
      <c r="BK367" s="186">
        <f>ROUND(I367*H367,2)</f>
        <v>0</v>
      </c>
      <c r="BL367" s="20" t="s">
        <v>149</v>
      </c>
      <c r="BM367" s="185" t="s">
        <v>1058</v>
      </c>
    </row>
    <row r="368" spans="1:47" s="2" customFormat="1" ht="11.25">
      <c r="A368" s="37"/>
      <c r="B368" s="38"/>
      <c r="C368" s="39"/>
      <c r="D368" s="227" t="s">
        <v>498</v>
      </c>
      <c r="E368" s="39"/>
      <c r="F368" s="228" t="s">
        <v>1059</v>
      </c>
      <c r="G368" s="39"/>
      <c r="H368" s="39"/>
      <c r="I368" s="189"/>
      <c r="J368" s="39"/>
      <c r="K368" s="39"/>
      <c r="L368" s="42"/>
      <c r="M368" s="190"/>
      <c r="N368" s="191"/>
      <c r="O368" s="67"/>
      <c r="P368" s="67"/>
      <c r="Q368" s="67"/>
      <c r="R368" s="67"/>
      <c r="S368" s="67"/>
      <c r="T368" s="68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20" t="s">
        <v>498</v>
      </c>
      <c r="AU368" s="20" t="s">
        <v>88</v>
      </c>
    </row>
    <row r="369" spans="1:65" s="2" customFormat="1" ht="33" customHeight="1">
      <c r="A369" s="37"/>
      <c r="B369" s="38"/>
      <c r="C369" s="250" t="s">
        <v>1060</v>
      </c>
      <c r="D369" s="250" t="s">
        <v>542</v>
      </c>
      <c r="E369" s="251" t="s">
        <v>1061</v>
      </c>
      <c r="F369" s="252" t="s">
        <v>1062</v>
      </c>
      <c r="G369" s="253" t="s">
        <v>583</v>
      </c>
      <c r="H369" s="254">
        <v>10</v>
      </c>
      <c r="I369" s="255"/>
      <c r="J369" s="256">
        <f>ROUND(I369*H369,2)</f>
        <v>0</v>
      </c>
      <c r="K369" s="252" t="s">
        <v>496</v>
      </c>
      <c r="L369" s="257"/>
      <c r="M369" s="258" t="s">
        <v>19</v>
      </c>
      <c r="N369" s="259" t="s">
        <v>44</v>
      </c>
      <c r="O369" s="67"/>
      <c r="P369" s="183">
        <f>O369*H369</f>
        <v>0</v>
      </c>
      <c r="Q369" s="183">
        <v>0.069</v>
      </c>
      <c r="R369" s="183">
        <f>Q369*H369</f>
        <v>0.6900000000000001</v>
      </c>
      <c r="S369" s="183">
        <v>0</v>
      </c>
      <c r="T369" s="184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85" t="s">
        <v>164</v>
      </c>
      <c r="AT369" s="185" t="s">
        <v>542</v>
      </c>
      <c r="AU369" s="185" t="s">
        <v>88</v>
      </c>
      <c r="AY369" s="20" t="s">
        <v>143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20" t="s">
        <v>88</v>
      </c>
      <c r="BK369" s="186">
        <f>ROUND(I369*H369,2)</f>
        <v>0</v>
      </c>
      <c r="BL369" s="20" t="s">
        <v>149</v>
      </c>
      <c r="BM369" s="185" t="s">
        <v>1063</v>
      </c>
    </row>
    <row r="370" spans="2:63" s="11" customFormat="1" ht="22.9" customHeight="1">
      <c r="B370" s="160"/>
      <c r="C370" s="161"/>
      <c r="D370" s="162" t="s">
        <v>71</v>
      </c>
      <c r="E370" s="225" t="s">
        <v>189</v>
      </c>
      <c r="F370" s="225" t="s">
        <v>597</v>
      </c>
      <c r="G370" s="161"/>
      <c r="H370" s="161"/>
      <c r="I370" s="164"/>
      <c r="J370" s="226">
        <f>BK370</f>
        <v>0</v>
      </c>
      <c r="K370" s="161"/>
      <c r="L370" s="166"/>
      <c r="M370" s="167"/>
      <c r="N370" s="168"/>
      <c r="O370" s="168"/>
      <c r="P370" s="169">
        <f>SUM(P371:P415)</f>
        <v>0</v>
      </c>
      <c r="Q370" s="168"/>
      <c r="R370" s="169">
        <f>SUM(R371:R415)</f>
        <v>216.93259357</v>
      </c>
      <c r="S370" s="168"/>
      <c r="T370" s="170">
        <f>SUM(T371:T415)</f>
        <v>0</v>
      </c>
      <c r="AR370" s="171" t="s">
        <v>80</v>
      </c>
      <c r="AT370" s="172" t="s">
        <v>71</v>
      </c>
      <c r="AU370" s="172" t="s">
        <v>80</v>
      </c>
      <c r="AY370" s="171" t="s">
        <v>143</v>
      </c>
      <c r="BK370" s="173">
        <f>SUM(BK371:BK415)</f>
        <v>0</v>
      </c>
    </row>
    <row r="371" spans="1:65" s="2" customFormat="1" ht="49.15" customHeight="1">
      <c r="A371" s="37"/>
      <c r="B371" s="38"/>
      <c r="C371" s="174" t="s">
        <v>316</v>
      </c>
      <c r="D371" s="174" t="s">
        <v>144</v>
      </c>
      <c r="E371" s="175" t="s">
        <v>1064</v>
      </c>
      <c r="F371" s="176" t="s">
        <v>1065</v>
      </c>
      <c r="G371" s="177" t="s">
        <v>257</v>
      </c>
      <c r="H371" s="178">
        <v>24</v>
      </c>
      <c r="I371" s="179"/>
      <c r="J371" s="180">
        <f>ROUND(I371*H371,2)</f>
        <v>0</v>
      </c>
      <c r="K371" s="176" t="s">
        <v>496</v>
      </c>
      <c r="L371" s="42"/>
      <c r="M371" s="181" t="s">
        <v>19</v>
      </c>
      <c r="N371" s="182" t="s">
        <v>44</v>
      </c>
      <c r="O371" s="67"/>
      <c r="P371" s="183">
        <f>O371*H371</f>
        <v>0</v>
      </c>
      <c r="Q371" s="183">
        <v>0.1554</v>
      </c>
      <c r="R371" s="183">
        <f>Q371*H371</f>
        <v>3.7296000000000005</v>
      </c>
      <c r="S371" s="183">
        <v>0</v>
      </c>
      <c r="T371" s="18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5" t="s">
        <v>149</v>
      </c>
      <c r="AT371" s="185" t="s">
        <v>144</v>
      </c>
      <c r="AU371" s="185" t="s">
        <v>88</v>
      </c>
      <c r="AY371" s="20" t="s">
        <v>143</v>
      </c>
      <c r="BE371" s="186">
        <f>IF(N371="základní",J371,0)</f>
        <v>0</v>
      </c>
      <c r="BF371" s="186">
        <f>IF(N371="snížená",J371,0)</f>
        <v>0</v>
      </c>
      <c r="BG371" s="186">
        <f>IF(N371="zákl. přenesená",J371,0)</f>
        <v>0</v>
      </c>
      <c r="BH371" s="186">
        <f>IF(N371="sníž. přenesená",J371,0)</f>
        <v>0</v>
      </c>
      <c r="BI371" s="186">
        <f>IF(N371="nulová",J371,0)</f>
        <v>0</v>
      </c>
      <c r="BJ371" s="20" t="s">
        <v>88</v>
      </c>
      <c r="BK371" s="186">
        <f>ROUND(I371*H371,2)</f>
        <v>0</v>
      </c>
      <c r="BL371" s="20" t="s">
        <v>149</v>
      </c>
      <c r="BM371" s="185" t="s">
        <v>1066</v>
      </c>
    </row>
    <row r="372" spans="1:47" s="2" customFormat="1" ht="11.25">
      <c r="A372" s="37"/>
      <c r="B372" s="38"/>
      <c r="C372" s="39"/>
      <c r="D372" s="227" t="s">
        <v>498</v>
      </c>
      <c r="E372" s="39"/>
      <c r="F372" s="228" t="s">
        <v>1067</v>
      </c>
      <c r="G372" s="39"/>
      <c r="H372" s="39"/>
      <c r="I372" s="189"/>
      <c r="J372" s="39"/>
      <c r="K372" s="39"/>
      <c r="L372" s="42"/>
      <c r="M372" s="190"/>
      <c r="N372" s="191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20" t="s">
        <v>498</v>
      </c>
      <c r="AU372" s="20" t="s">
        <v>88</v>
      </c>
    </row>
    <row r="373" spans="1:65" s="2" customFormat="1" ht="16.5" customHeight="1">
      <c r="A373" s="37"/>
      <c r="B373" s="38"/>
      <c r="C373" s="250" t="s">
        <v>1068</v>
      </c>
      <c r="D373" s="250" t="s">
        <v>542</v>
      </c>
      <c r="E373" s="251" t="s">
        <v>1069</v>
      </c>
      <c r="F373" s="252" t="s">
        <v>1070</v>
      </c>
      <c r="G373" s="253" t="s">
        <v>257</v>
      </c>
      <c r="H373" s="254">
        <v>24.48</v>
      </c>
      <c r="I373" s="255"/>
      <c r="J373" s="256">
        <f>ROUND(I373*H373,2)</f>
        <v>0</v>
      </c>
      <c r="K373" s="252" t="s">
        <v>496</v>
      </c>
      <c r="L373" s="257"/>
      <c r="M373" s="258" t="s">
        <v>19</v>
      </c>
      <c r="N373" s="259" t="s">
        <v>44</v>
      </c>
      <c r="O373" s="67"/>
      <c r="P373" s="183">
        <f>O373*H373</f>
        <v>0</v>
      </c>
      <c r="Q373" s="183">
        <v>0.08</v>
      </c>
      <c r="R373" s="183">
        <f>Q373*H373</f>
        <v>1.9584000000000001</v>
      </c>
      <c r="S373" s="183">
        <v>0</v>
      </c>
      <c r="T373" s="184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5" t="s">
        <v>164</v>
      </c>
      <c r="AT373" s="185" t="s">
        <v>542</v>
      </c>
      <c r="AU373" s="185" t="s">
        <v>88</v>
      </c>
      <c r="AY373" s="20" t="s">
        <v>143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20" t="s">
        <v>88</v>
      </c>
      <c r="BK373" s="186">
        <f>ROUND(I373*H373,2)</f>
        <v>0</v>
      </c>
      <c r="BL373" s="20" t="s">
        <v>149</v>
      </c>
      <c r="BM373" s="185" t="s">
        <v>1071</v>
      </c>
    </row>
    <row r="374" spans="2:51" s="12" customFormat="1" ht="11.25">
      <c r="B374" s="192"/>
      <c r="C374" s="193"/>
      <c r="D374" s="187" t="s">
        <v>158</v>
      </c>
      <c r="E374" s="193"/>
      <c r="F374" s="195" t="s">
        <v>1072</v>
      </c>
      <c r="G374" s="193"/>
      <c r="H374" s="196">
        <v>24.48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158</v>
      </c>
      <c r="AU374" s="202" t="s">
        <v>88</v>
      </c>
      <c r="AV374" s="12" t="s">
        <v>88</v>
      </c>
      <c r="AW374" s="12" t="s">
        <v>4</v>
      </c>
      <c r="AX374" s="12" t="s">
        <v>80</v>
      </c>
      <c r="AY374" s="202" t="s">
        <v>143</v>
      </c>
    </row>
    <row r="375" spans="1:65" s="2" customFormat="1" ht="55.5" customHeight="1">
      <c r="A375" s="37"/>
      <c r="B375" s="38"/>
      <c r="C375" s="174" t="s">
        <v>320</v>
      </c>
      <c r="D375" s="174" t="s">
        <v>144</v>
      </c>
      <c r="E375" s="175" t="s">
        <v>1073</v>
      </c>
      <c r="F375" s="176" t="s">
        <v>1074</v>
      </c>
      <c r="G375" s="177" t="s">
        <v>257</v>
      </c>
      <c r="H375" s="178">
        <v>65</v>
      </c>
      <c r="I375" s="179"/>
      <c r="J375" s="180">
        <f>ROUND(I375*H375,2)</f>
        <v>0</v>
      </c>
      <c r="K375" s="176" t="s">
        <v>496</v>
      </c>
      <c r="L375" s="42"/>
      <c r="M375" s="181" t="s">
        <v>19</v>
      </c>
      <c r="N375" s="182" t="s">
        <v>44</v>
      </c>
      <c r="O375" s="67"/>
      <c r="P375" s="183">
        <f>O375*H375</f>
        <v>0</v>
      </c>
      <c r="Q375" s="183">
        <v>0.12095</v>
      </c>
      <c r="R375" s="183">
        <f>Q375*H375</f>
        <v>7.86175</v>
      </c>
      <c r="S375" s="183">
        <v>0</v>
      </c>
      <c r="T375" s="184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85" t="s">
        <v>149</v>
      </c>
      <c r="AT375" s="185" t="s">
        <v>144</v>
      </c>
      <c r="AU375" s="185" t="s">
        <v>88</v>
      </c>
      <c r="AY375" s="20" t="s">
        <v>143</v>
      </c>
      <c r="BE375" s="186">
        <f>IF(N375="základní",J375,0)</f>
        <v>0</v>
      </c>
      <c r="BF375" s="186">
        <f>IF(N375="snížená",J375,0)</f>
        <v>0</v>
      </c>
      <c r="BG375" s="186">
        <f>IF(N375="zákl. přenesená",J375,0)</f>
        <v>0</v>
      </c>
      <c r="BH375" s="186">
        <f>IF(N375="sníž. přenesená",J375,0)</f>
        <v>0</v>
      </c>
      <c r="BI375" s="186">
        <f>IF(N375="nulová",J375,0)</f>
        <v>0</v>
      </c>
      <c r="BJ375" s="20" t="s">
        <v>88</v>
      </c>
      <c r="BK375" s="186">
        <f>ROUND(I375*H375,2)</f>
        <v>0</v>
      </c>
      <c r="BL375" s="20" t="s">
        <v>149</v>
      </c>
      <c r="BM375" s="185" t="s">
        <v>1075</v>
      </c>
    </row>
    <row r="376" spans="1:47" s="2" customFormat="1" ht="11.25">
      <c r="A376" s="37"/>
      <c r="B376" s="38"/>
      <c r="C376" s="39"/>
      <c r="D376" s="227" t="s">
        <v>498</v>
      </c>
      <c r="E376" s="39"/>
      <c r="F376" s="228" t="s">
        <v>1076</v>
      </c>
      <c r="G376" s="39"/>
      <c r="H376" s="39"/>
      <c r="I376" s="189"/>
      <c r="J376" s="39"/>
      <c r="K376" s="39"/>
      <c r="L376" s="42"/>
      <c r="M376" s="190"/>
      <c r="N376" s="191"/>
      <c r="O376" s="67"/>
      <c r="P376" s="67"/>
      <c r="Q376" s="67"/>
      <c r="R376" s="67"/>
      <c r="S376" s="67"/>
      <c r="T376" s="68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20" t="s">
        <v>498</v>
      </c>
      <c r="AU376" s="20" t="s">
        <v>88</v>
      </c>
    </row>
    <row r="377" spans="2:51" s="12" customFormat="1" ht="22.5">
      <c r="B377" s="192"/>
      <c r="C377" s="193"/>
      <c r="D377" s="187" t="s">
        <v>158</v>
      </c>
      <c r="E377" s="194" t="s">
        <v>19</v>
      </c>
      <c r="F377" s="195" t="s">
        <v>891</v>
      </c>
      <c r="G377" s="193"/>
      <c r="H377" s="196">
        <v>65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158</v>
      </c>
      <c r="AU377" s="202" t="s">
        <v>88</v>
      </c>
      <c r="AV377" s="12" t="s">
        <v>88</v>
      </c>
      <c r="AW377" s="12" t="s">
        <v>34</v>
      </c>
      <c r="AX377" s="12" t="s">
        <v>80</v>
      </c>
      <c r="AY377" s="202" t="s">
        <v>143</v>
      </c>
    </row>
    <row r="378" spans="1:65" s="2" customFormat="1" ht="16.5" customHeight="1">
      <c r="A378" s="37"/>
      <c r="B378" s="38"/>
      <c r="C378" s="250" t="s">
        <v>1077</v>
      </c>
      <c r="D378" s="250" t="s">
        <v>542</v>
      </c>
      <c r="E378" s="251" t="s">
        <v>1078</v>
      </c>
      <c r="F378" s="252" t="s">
        <v>1079</v>
      </c>
      <c r="G378" s="253" t="s">
        <v>257</v>
      </c>
      <c r="H378" s="254">
        <v>71.5</v>
      </c>
      <c r="I378" s="255"/>
      <c r="J378" s="256">
        <f>ROUND(I378*H378,2)</f>
        <v>0</v>
      </c>
      <c r="K378" s="252" t="s">
        <v>496</v>
      </c>
      <c r="L378" s="257"/>
      <c r="M378" s="258" t="s">
        <v>19</v>
      </c>
      <c r="N378" s="259" t="s">
        <v>44</v>
      </c>
      <c r="O378" s="67"/>
      <c r="P378" s="183">
        <f>O378*H378</f>
        <v>0</v>
      </c>
      <c r="Q378" s="183">
        <v>0.046</v>
      </c>
      <c r="R378" s="183">
        <f>Q378*H378</f>
        <v>3.289</v>
      </c>
      <c r="S378" s="183">
        <v>0</v>
      </c>
      <c r="T378" s="184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85" t="s">
        <v>164</v>
      </c>
      <c r="AT378" s="185" t="s">
        <v>542</v>
      </c>
      <c r="AU378" s="185" t="s">
        <v>88</v>
      </c>
      <c r="AY378" s="20" t="s">
        <v>143</v>
      </c>
      <c r="BE378" s="186">
        <f>IF(N378="základní",J378,0)</f>
        <v>0</v>
      </c>
      <c r="BF378" s="186">
        <f>IF(N378="snížená",J378,0)</f>
        <v>0</v>
      </c>
      <c r="BG378" s="186">
        <f>IF(N378="zákl. přenesená",J378,0)</f>
        <v>0</v>
      </c>
      <c r="BH378" s="186">
        <f>IF(N378="sníž. přenesená",J378,0)</f>
        <v>0</v>
      </c>
      <c r="BI378" s="186">
        <f>IF(N378="nulová",J378,0)</f>
        <v>0</v>
      </c>
      <c r="BJ378" s="20" t="s">
        <v>88</v>
      </c>
      <c r="BK378" s="186">
        <f>ROUND(I378*H378,2)</f>
        <v>0</v>
      </c>
      <c r="BL378" s="20" t="s">
        <v>149</v>
      </c>
      <c r="BM378" s="185" t="s">
        <v>1080</v>
      </c>
    </row>
    <row r="379" spans="2:51" s="12" customFormat="1" ht="11.25">
      <c r="B379" s="192"/>
      <c r="C379" s="193"/>
      <c r="D379" s="187" t="s">
        <v>158</v>
      </c>
      <c r="E379" s="193"/>
      <c r="F379" s="195" t="s">
        <v>1081</v>
      </c>
      <c r="G379" s="193"/>
      <c r="H379" s="196">
        <v>71.5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158</v>
      </c>
      <c r="AU379" s="202" t="s">
        <v>88</v>
      </c>
      <c r="AV379" s="12" t="s">
        <v>88</v>
      </c>
      <c r="AW379" s="12" t="s">
        <v>4</v>
      </c>
      <c r="AX379" s="12" t="s">
        <v>80</v>
      </c>
      <c r="AY379" s="202" t="s">
        <v>143</v>
      </c>
    </row>
    <row r="380" spans="1:65" s="2" customFormat="1" ht="49.15" customHeight="1">
      <c r="A380" s="37"/>
      <c r="B380" s="38"/>
      <c r="C380" s="174" t="s">
        <v>324</v>
      </c>
      <c r="D380" s="174" t="s">
        <v>144</v>
      </c>
      <c r="E380" s="175" t="s">
        <v>1082</v>
      </c>
      <c r="F380" s="176" t="s">
        <v>1083</v>
      </c>
      <c r="G380" s="177" t="s">
        <v>257</v>
      </c>
      <c r="H380" s="178">
        <v>115</v>
      </c>
      <c r="I380" s="179"/>
      <c r="J380" s="180">
        <f>ROUND(I380*H380,2)</f>
        <v>0</v>
      </c>
      <c r="K380" s="176" t="s">
        <v>496</v>
      </c>
      <c r="L380" s="42"/>
      <c r="M380" s="181" t="s">
        <v>19</v>
      </c>
      <c r="N380" s="182" t="s">
        <v>44</v>
      </c>
      <c r="O380" s="67"/>
      <c r="P380" s="183">
        <f>O380*H380</f>
        <v>0</v>
      </c>
      <c r="Q380" s="183">
        <v>0.1295</v>
      </c>
      <c r="R380" s="183">
        <f>Q380*H380</f>
        <v>14.8925</v>
      </c>
      <c r="S380" s="183">
        <v>0</v>
      </c>
      <c r="T380" s="184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5" t="s">
        <v>149</v>
      </c>
      <c r="AT380" s="185" t="s">
        <v>144</v>
      </c>
      <c r="AU380" s="185" t="s">
        <v>88</v>
      </c>
      <c r="AY380" s="20" t="s">
        <v>143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20" t="s">
        <v>88</v>
      </c>
      <c r="BK380" s="186">
        <f>ROUND(I380*H380,2)</f>
        <v>0</v>
      </c>
      <c r="BL380" s="20" t="s">
        <v>149</v>
      </c>
      <c r="BM380" s="185" t="s">
        <v>1084</v>
      </c>
    </row>
    <row r="381" spans="1:47" s="2" customFormat="1" ht="11.25">
      <c r="A381" s="37"/>
      <c r="B381" s="38"/>
      <c r="C381" s="39"/>
      <c r="D381" s="227" t="s">
        <v>498</v>
      </c>
      <c r="E381" s="39"/>
      <c r="F381" s="228" t="s">
        <v>1085</v>
      </c>
      <c r="G381" s="39"/>
      <c r="H381" s="39"/>
      <c r="I381" s="189"/>
      <c r="J381" s="39"/>
      <c r="K381" s="39"/>
      <c r="L381" s="42"/>
      <c r="M381" s="190"/>
      <c r="N381" s="191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498</v>
      </c>
      <c r="AU381" s="20" t="s">
        <v>88</v>
      </c>
    </row>
    <row r="382" spans="2:51" s="12" customFormat="1" ht="11.25">
      <c r="B382" s="192"/>
      <c r="C382" s="193"/>
      <c r="D382" s="187" t="s">
        <v>158</v>
      </c>
      <c r="E382" s="194" t="s">
        <v>19</v>
      </c>
      <c r="F382" s="195" t="s">
        <v>1086</v>
      </c>
      <c r="G382" s="193"/>
      <c r="H382" s="196">
        <v>115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158</v>
      </c>
      <c r="AU382" s="202" t="s">
        <v>88</v>
      </c>
      <c r="AV382" s="12" t="s">
        <v>88</v>
      </c>
      <c r="AW382" s="12" t="s">
        <v>34</v>
      </c>
      <c r="AX382" s="12" t="s">
        <v>80</v>
      </c>
      <c r="AY382" s="202" t="s">
        <v>143</v>
      </c>
    </row>
    <row r="383" spans="1:65" s="2" customFormat="1" ht="21.75" customHeight="1">
      <c r="A383" s="37"/>
      <c r="B383" s="38"/>
      <c r="C383" s="250" t="s">
        <v>1087</v>
      </c>
      <c r="D383" s="250" t="s">
        <v>542</v>
      </c>
      <c r="E383" s="251" t="s">
        <v>1088</v>
      </c>
      <c r="F383" s="252" t="s">
        <v>1089</v>
      </c>
      <c r="G383" s="253" t="s">
        <v>257</v>
      </c>
      <c r="H383" s="254">
        <v>56.61</v>
      </c>
      <c r="I383" s="255"/>
      <c r="J383" s="256">
        <f>ROUND(I383*H383,2)</f>
        <v>0</v>
      </c>
      <c r="K383" s="252" t="s">
        <v>496</v>
      </c>
      <c r="L383" s="257"/>
      <c r="M383" s="258" t="s">
        <v>19</v>
      </c>
      <c r="N383" s="259" t="s">
        <v>44</v>
      </c>
      <c r="O383" s="67"/>
      <c r="P383" s="183">
        <f>O383*H383</f>
        <v>0</v>
      </c>
      <c r="Q383" s="183">
        <v>0.018</v>
      </c>
      <c r="R383" s="183">
        <f>Q383*H383</f>
        <v>1.01898</v>
      </c>
      <c r="S383" s="183">
        <v>0</v>
      </c>
      <c r="T383" s="18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85" t="s">
        <v>164</v>
      </c>
      <c r="AT383" s="185" t="s">
        <v>542</v>
      </c>
      <c r="AU383" s="185" t="s">
        <v>88</v>
      </c>
      <c r="AY383" s="20" t="s">
        <v>143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20" t="s">
        <v>88</v>
      </c>
      <c r="BK383" s="186">
        <f>ROUND(I383*H383,2)</f>
        <v>0</v>
      </c>
      <c r="BL383" s="20" t="s">
        <v>149</v>
      </c>
      <c r="BM383" s="185" t="s">
        <v>1090</v>
      </c>
    </row>
    <row r="384" spans="2:51" s="12" customFormat="1" ht="11.25">
      <c r="B384" s="192"/>
      <c r="C384" s="193"/>
      <c r="D384" s="187" t="s">
        <v>158</v>
      </c>
      <c r="E384" s="193"/>
      <c r="F384" s="195" t="s">
        <v>1091</v>
      </c>
      <c r="G384" s="193"/>
      <c r="H384" s="196">
        <v>56.61</v>
      </c>
      <c r="I384" s="197"/>
      <c r="J384" s="193"/>
      <c r="K384" s="193"/>
      <c r="L384" s="198"/>
      <c r="M384" s="199"/>
      <c r="N384" s="200"/>
      <c r="O384" s="200"/>
      <c r="P384" s="200"/>
      <c r="Q384" s="200"/>
      <c r="R384" s="200"/>
      <c r="S384" s="200"/>
      <c r="T384" s="201"/>
      <c r="AT384" s="202" t="s">
        <v>158</v>
      </c>
      <c r="AU384" s="202" t="s">
        <v>88</v>
      </c>
      <c r="AV384" s="12" t="s">
        <v>88</v>
      </c>
      <c r="AW384" s="12" t="s">
        <v>4</v>
      </c>
      <c r="AX384" s="12" t="s">
        <v>80</v>
      </c>
      <c r="AY384" s="202" t="s">
        <v>143</v>
      </c>
    </row>
    <row r="385" spans="1:65" s="2" customFormat="1" ht="16.5" customHeight="1">
      <c r="A385" s="37"/>
      <c r="B385" s="38"/>
      <c r="C385" s="250" t="s">
        <v>330</v>
      </c>
      <c r="D385" s="250" t="s">
        <v>542</v>
      </c>
      <c r="E385" s="251" t="s">
        <v>1092</v>
      </c>
      <c r="F385" s="252" t="s">
        <v>1093</v>
      </c>
      <c r="G385" s="253" t="s">
        <v>257</v>
      </c>
      <c r="H385" s="254">
        <v>59.5</v>
      </c>
      <c r="I385" s="255"/>
      <c r="J385" s="256">
        <f>ROUND(I385*H385,2)</f>
        <v>0</v>
      </c>
      <c r="K385" s="252" t="s">
        <v>496</v>
      </c>
      <c r="L385" s="257"/>
      <c r="M385" s="258" t="s">
        <v>19</v>
      </c>
      <c r="N385" s="259" t="s">
        <v>44</v>
      </c>
      <c r="O385" s="67"/>
      <c r="P385" s="183">
        <f>O385*H385</f>
        <v>0</v>
      </c>
      <c r="Q385" s="183">
        <v>0.05612</v>
      </c>
      <c r="R385" s="183">
        <f>Q385*H385</f>
        <v>3.33914</v>
      </c>
      <c r="S385" s="183">
        <v>0</v>
      </c>
      <c r="T385" s="18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85" t="s">
        <v>164</v>
      </c>
      <c r="AT385" s="185" t="s">
        <v>542</v>
      </c>
      <c r="AU385" s="185" t="s">
        <v>88</v>
      </c>
      <c r="AY385" s="20" t="s">
        <v>143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20" t="s">
        <v>88</v>
      </c>
      <c r="BK385" s="186">
        <f>ROUND(I385*H385,2)</f>
        <v>0</v>
      </c>
      <c r="BL385" s="20" t="s">
        <v>149</v>
      </c>
      <c r="BM385" s="185" t="s">
        <v>1094</v>
      </c>
    </row>
    <row r="386" spans="1:65" s="2" customFormat="1" ht="24.2" customHeight="1">
      <c r="A386" s="37"/>
      <c r="B386" s="38"/>
      <c r="C386" s="174" t="s">
        <v>1095</v>
      </c>
      <c r="D386" s="174" t="s">
        <v>144</v>
      </c>
      <c r="E386" s="175" t="s">
        <v>1096</v>
      </c>
      <c r="F386" s="176" t="s">
        <v>1097</v>
      </c>
      <c r="G386" s="177" t="s">
        <v>147</v>
      </c>
      <c r="H386" s="178">
        <v>358.436</v>
      </c>
      <c r="I386" s="179"/>
      <c r="J386" s="180">
        <f>ROUND(I386*H386,2)</f>
        <v>0</v>
      </c>
      <c r="K386" s="176" t="s">
        <v>496</v>
      </c>
      <c r="L386" s="42"/>
      <c r="M386" s="181" t="s">
        <v>19</v>
      </c>
      <c r="N386" s="182" t="s">
        <v>44</v>
      </c>
      <c r="O386" s="67"/>
      <c r="P386" s="183">
        <f>O386*H386</f>
        <v>0</v>
      </c>
      <c r="Q386" s="183">
        <v>0.00047</v>
      </c>
      <c r="R386" s="183">
        <f>Q386*H386</f>
        <v>0.16846492</v>
      </c>
      <c r="S386" s="183">
        <v>0</v>
      </c>
      <c r="T386" s="184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5" t="s">
        <v>149</v>
      </c>
      <c r="AT386" s="185" t="s">
        <v>144</v>
      </c>
      <c r="AU386" s="185" t="s">
        <v>88</v>
      </c>
      <c r="AY386" s="20" t="s">
        <v>143</v>
      </c>
      <c r="BE386" s="186">
        <f>IF(N386="základní",J386,0)</f>
        <v>0</v>
      </c>
      <c r="BF386" s="186">
        <f>IF(N386="snížená",J386,0)</f>
        <v>0</v>
      </c>
      <c r="BG386" s="186">
        <f>IF(N386="zákl. přenesená",J386,0)</f>
        <v>0</v>
      </c>
      <c r="BH386" s="186">
        <f>IF(N386="sníž. přenesená",J386,0)</f>
        <v>0</v>
      </c>
      <c r="BI386" s="186">
        <f>IF(N386="nulová",J386,0)</f>
        <v>0</v>
      </c>
      <c r="BJ386" s="20" t="s">
        <v>88</v>
      </c>
      <c r="BK386" s="186">
        <f>ROUND(I386*H386,2)</f>
        <v>0</v>
      </c>
      <c r="BL386" s="20" t="s">
        <v>149</v>
      </c>
      <c r="BM386" s="185" t="s">
        <v>1098</v>
      </c>
    </row>
    <row r="387" spans="1:47" s="2" customFormat="1" ht="11.25">
      <c r="A387" s="37"/>
      <c r="B387" s="38"/>
      <c r="C387" s="39"/>
      <c r="D387" s="227" t="s">
        <v>498</v>
      </c>
      <c r="E387" s="39"/>
      <c r="F387" s="228" t="s">
        <v>1099</v>
      </c>
      <c r="G387" s="39"/>
      <c r="H387" s="39"/>
      <c r="I387" s="189"/>
      <c r="J387" s="39"/>
      <c r="K387" s="39"/>
      <c r="L387" s="42"/>
      <c r="M387" s="190"/>
      <c r="N387" s="191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498</v>
      </c>
      <c r="AU387" s="20" t="s">
        <v>88</v>
      </c>
    </row>
    <row r="388" spans="2:51" s="12" customFormat="1" ht="11.25">
      <c r="B388" s="192"/>
      <c r="C388" s="193"/>
      <c r="D388" s="187" t="s">
        <v>158</v>
      </c>
      <c r="E388" s="194" t="s">
        <v>19</v>
      </c>
      <c r="F388" s="195" t="s">
        <v>1100</v>
      </c>
      <c r="G388" s="193"/>
      <c r="H388" s="196">
        <v>70.12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158</v>
      </c>
      <c r="AU388" s="202" t="s">
        <v>88</v>
      </c>
      <c r="AV388" s="12" t="s">
        <v>88</v>
      </c>
      <c r="AW388" s="12" t="s">
        <v>34</v>
      </c>
      <c r="AX388" s="12" t="s">
        <v>72</v>
      </c>
      <c r="AY388" s="202" t="s">
        <v>143</v>
      </c>
    </row>
    <row r="389" spans="2:51" s="12" customFormat="1" ht="11.25">
      <c r="B389" s="192"/>
      <c r="C389" s="193"/>
      <c r="D389" s="187" t="s">
        <v>158</v>
      </c>
      <c r="E389" s="194" t="s">
        <v>19</v>
      </c>
      <c r="F389" s="195" t="s">
        <v>1101</v>
      </c>
      <c r="G389" s="193"/>
      <c r="H389" s="196">
        <v>90.4</v>
      </c>
      <c r="I389" s="197"/>
      <c r="J389" s="193"/>
      <c r="K389" s="193"/>
      <c r="L389" s="198"/>
      <c r="M389" s="199"/>
      <c r="N389" s="200"/>
      <c r="O389" s="200"/>
      <c r="P389" s="200"/>
      <c r="Q389" s="200"/>
      <c r="R389" s="200"/>
      <c r="S389" s="200"/>
      <c r="T389" s="201"/>
      <c r="AT389" s="202" t="s">
        <v>158</v>
      </c>
      <c r="AU389" s="202" t="s">
        <v>88</v>
      </c>
      <c r="AV389" s="12" t="s">
        <v>88</v>
      </c>
      <c r="AW389" s="12" t="s">
        <v>34</v>
      </c>
      <c r="AX389" s="12" t="s">
        <v>72</v>
      </c>
      <c r="AY389" s="202" t="s">
        <v>143</v>
      </c>
    </row>
    <row r="390" spans="2:51" s="12" customFormat="1" ht="11.25">
      <c r="B390" s="192"/>
      <c r="C390" s="193"/>
      <c r="D390" s="187" t="s">
        <v>158</v>
      </c>
      <c r="E390" s="194" t="s">
        <v>19</v>
      </c>
      <c r="F390" s="195" t="s">
        <v>1102</v>
      </c>
      <c r="G390" s="193"/>
      <c r="H390" s="196">
        <v>68.8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158</v>
      </c>
      <c r="AU390" s="202" t="s">
        <v>88</v>
      </c>
      <c r="AV390" s="12" t="s">
        <v>88</v>
      </c>
      <c r="AW390" s="12" t="s">
        <v>34</v>
      </c>
      <c r="AX390" s="12" t="s">
        <v>72</v>
      </c>
      <c r="AY390" s="202" t="s">
        <v>143</v>
      </c>
    </row>
    <row r="391" spans="2:51" s="12" customFormat="1" ht="11.25">
      <c r="B391" s="192"/>
      <c r="C391" s="193"/>
      <c r="D391" s="187" t="s">
        <v>158</v>
      </c>
      <c r="E391" s="194" t="s">
        <v>19</v>
      </c>
      <c r="F391" s="195" t="s">
        <v>1103</v>
      </c>
      <c r="G391" s="193"/>
      <c r="H391" s="196">
        <v>46.4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158</v>
      </c>
      <c r="AU391" s="202" t="s">
        <v>88</v>
      </c>
      <c r="AV391" s="12" t="s">
        <v>88</v>
      </c>
      <c r="AW391" s="12" t="s">
        <v>34</v>
      </c>
      <c r="AX391" s="12" t="s">
        <v>72</v>
      </c>
      <c r="AY391" s="202" t="s">
        <v>143</v>
      </c>
    </row>
    <row r="392" spans="2:51" s="13" customFormat="1" ht="11.25">
      <c r="B392" s="203"/>
      <c r="C392" s="204"/>
      <c r="D392" s="187" t="s">
        <v>158</v>
      </c>
      <c r="E392" s="205" t="s">
        <v>19</v>
      </c>
      <c r="F392" s="206" t="s">
        <v>161</v>
      </c>
      <c r="G392" s="204"/>
      <c r="H392" s="207">
        <v>275.72</v>
      </c>
      <c r="I392" s="208"/>
      <c r="J392" s="204"/>
      <c r="K392" s="204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158</v>
      </c>
      <c r="AU392" s="213" t="s">
        <v>88</v>
      </c>
      <c r="AV392" s="13" t="s">
        <v>149</v>
      </c>
      <c r="AW392" s="13" t="s">
        <v>34</v>
      </c>
      <c r="AX392" s="13" t="s">
        <v>80</v>
      </c>
      <c r="AY392" s="213" t="s">
        <v>143</v>
      </c>
    </row>
    <row r="393" spans="2:51" s="12" customFormat="1" ht="11.25">
      <c r="B393" s="192"/>
      <c r="C393" s="193"/>
      <c r="D393" s="187" t="s">
        <v>158</v>
      </c>
      <c r="E393" s="193"/>
      <c r="F393" s="195" t="s">
        <v>1104</v>
      </c>
      <c r="G393" s="193"/>
      <c r="H393" s="196">
        <v>358.436</v>
      </c>
      <c r="I393" s="197"/>
      <c r="J393" s="193"/>
      <c r="K393" s="193"/>
      <c r="L393" s="198"/>
      <c r="M393" s="199"/>
      <c r="N393" s="200"/>
      <c r="O393" s="200"/>
      <c r="P393" s="200"/>
      <c r="Q393" s="200"/>
      <c r="R393" s="200"/>
      <c r="S393" s="200"/>
      <c r="T393" s="201"/>
      <c r="AT393" s="202" t="s">
        <v>158</v>
      </c>
      <c r="AU393" s="202" t="s">
        <v>88</v>
      </c>
      <c r="AV393" s="12" t="s">
        <v>88</v>
      </c>
      <c r="AW393" s="12" t="s">
        <v>4</v>
      </c>
      <c r="AX393" s="12" t="s">
        <v>80</v>
      </c>
      <c r="AY393" s="202" t="s">
        <v>143</v>
      </c>
    </row>
    <row r="394" spans="1:65" s="2" customFormat="1" ht="16.5" customHeight="1">
      <c r="A394" s="37"/>
      <c r="B394" s="38"/>
      <c r="C394" s="174" t="s">
        <v>390</v>
      </c>
      <c r="D394" s="174" t="s">
        <v>144</v>
      </c>
      <c r="E394" s="175" t="s">
        <v>1105</v>
      </c>
      <c r="F394" s="176" t="s">
        <v>1106</v>
      </c>
      <c r="G394" s="177" t="s">
        <v>257</v>
      </c>
      <c r="H394" s="178">
        <v>345</v>
      </c>
      <c r="I394" s="179"/>
      <c r="J394" s="180">
        <f>ROUND(I394*H394,2)</f>
        <v>0</v>
      </c>
      <c r="K394" s="176" t="s">
        <v>545</v>
      </c>
      <c r="L394" s="42"/>
      <c r="M394" s="181" t="s">
        <v>19</v>
      </c>
      <c r="N394" s="182" t="s">
        <v>44</v>
      </c>
      <c r="O394" s="67"/>
      <c r="P394" s="183">
        <f>O394*H394</f>
        <v>0</v>
      </c>
      <c r="Q394" s="183">
        <v>0.0006</v>
      </c>
      <c r="R394" s="183">
        <f>Q394*H394</f>
        <v>0.207</v>
      </c>
      <c r="S394" s="183">
        <v>0</v>
      </c>
      <c r="T394" s="184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85" t="s">
        <v>149</v>
      </c>
      <c r="AT394" s="185" t="s">
        <v>144</v>
      </c>
      <c r="AU394" s="185" t="s">
        <v>88</v>
      </c>
      <c r="AY394" s="20" t="s">
        <v>143</v>
      </c>
      <c r="BE394" s="186">
        <f>IF(N394="základní",J394,0)</f>
        <v>0</v>
      </c>
      <c r="BF394" s="186">
        <f>IF(N394="snížená",J394,0)</f>
        <v>0</v>
      </c>
      <c r="BG394" s="186">
        <f>IF(N394="zákl. přenesená",J394,0)</f>
        <v>0</v>
      </c>
      <c r="BH394" s="186">
        <f>IF(N394="sníž. přenesená",J394,0)</f>
        <v>0</v>
      </c>
      <c r="BI394" s="186">
        <f>IF(N394="nulová",J394,0)</f>
        <v>0</v>
      </c>
      <c r="BJ394" s="20" t="s">
        <v>88</v>
      </c>
      <c r="BK394" s="186">
        <f>ROUND(I394*H394,2)</f>
        <v>0</v>
      </c>
      <c r="BL394" s="20" t="s">
        <v>149</v>
      </c>
      <c r="BM394" s="185" t="s">
        <v>1107</v>
      </c>
    </row>
    <row r="395" spans="1:65" s="2" customFormat="1" ht="16.5" customHeight="1">
      <c r="A395" s="37"/>
      <c r="B395" s="38"/>
      <c r="C395" s="174" t="s">
        <v>1108</v>
      </c>
      <c r="D395" s="174" t="s">
        <v>144</v>
      </c>
      <c r="E395" s="175" t="s">
        <v>1109</v>
      </c>
      <c r="F395" s="176" t="s">
        <v>1110</v>
      </c>
      <c r="G395" s="177" t="s">
        <v>257</v>
      </c>
      <c r="H395" s="178">
        <v>39.6</v>
      </c>
      <c r="I395" s="179"/>
      <c r="J395" s="180">
        <f>ROUND(I395*H395,2)</f>
        <v>0</v>
      </c>
      <c r="K395" s="176" t="s">
        <v>545</v>
      </c>
      <c r="L395" s="42"/>
      <c r="M395" s="181" t="s">
        <v>19</v>
      </c>
      <c r="N395" s="182" t="s">
        <v>44</v>
      </c>
      <c r="O395" s="67"/>
      <c r="P395" s="183">
        <f>O395*H395</f>
        <v>0</v>
      </c>
      <c r="Q395" s="183">
        <v>0.0006</v>
      </c>
      <c r="R395" s="183">
        <f>Q395*H395</f>
        <v>0.02376</v>
      </c>
      <c r="S395" s="183">
        <v>0</v>
      </c>
      <c r="T395" s="184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5" t="s">
        <v>149</v>
      </c>
      <c r="AT395" s="185" t="s">
        <v>144</v>
      </c>
      <c r="AU395" s="185" t="s">
        <v>88</v>
      </c>
      <c r="AY395" s="20" t="s">
        <v>143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20" t="s">
        <v>88</v>
      </c>
      <c r="BK395" s="186">
        <f>ROUND(I395*H395,2)</f>
        <v>0</v>
      </c>
      <c r="BL395" s="20" t="s">
        <v>149</v>
      </c>
      <c r="BM395" s="185" t="s">
        <v>1111</v>
      </c>
    </row>
    <row r="396" spans="1:65" s="2" customFormat="1" ht="49.15" customHeight="1">
      <c r="A396" s="37"/>
      <c r="B396" s="38"/>
      <c r="C396" s="174" t="s">
        <v>394</v>
      </c>
      <c r="D396" s="174" t="s">
        <v>144</v>
      </c>
      <c r="E396" s="175" t="s">
        <v>1112</v>
      </c>
      <c r="F396" s="176" t="s">
        <v>1113</v>
      </c>
      <c r="G396" s="177" t="s">
        <v>257</v>
      </c>
      <c r="H396" s="178">
        <v>9.96</v>
      </c>
      <c r="I396" s="179"/>
      <c r="J396" s="180">
        <f>ROUND(I396*H396,2)</f>
        <v>0</v>
      </c>
      <c r="K396" s="176" t="s">
        <v>496</v>
      </c>
      <c r="L396" s="42"/>
      <c r="M396" s="181" t="s">
        <v>19</v>
      </c>
      <c r="N396" s="182" t="s">
        <v>44</v>
      </c>
      <c r="O396" s="67"/>
      <c r="P396" s="183">
        <f>O396*H396</f>
        <v>0</v>
      </c>
      <c r="Q396" s="183">
        <v>0.13096</v>
      </c>
      <c r="R396" s="183">
        <f>Q396*H396</f>
        <v>1.3043616</v>
      </c>
      <c r="S396" s="183">
        <v>0</v>
      </c>
      <c r="T396" s="184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85" t="s">
        <v>149</v>
      </c>
      <c r="AT396" s="185" t="s">
        <v>144</v>
      </c>
      <c r="AU396" s="185" t="s">
        <v>88</v>
      </c>
      <c r="AY396" s="20" t="s">
        <v>143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20" t="s">
        <v>88</v>
      </c>
      <c r="BK396" s="186">
        <f>ROUND(I396*H396,2)</f>
        <v>0</v>
      </c>
      <c r="BL396" s="20" t="s">
        <v>149</v>
      </c>
      <c r="BM396" s="185" t="s">
        <v>1114</v>
      </c>
    </row>
    <row r="397" spans="1:47" s="2" customFormat="1" ht="11.25">
      <c r="A397" s="37"/>
      <c r="B397" s="38"/>
      <c r="C397" s="39"/>
      <c r="D397" s="227" t="s">
        <v>498</v>
      </c>
      <c r="E397" s="39"/>
      <c r="F397" s="228" t="s">
        <v>1115</v>
      </c>
      <c r="G397" s="39"/>
      <c r="H397" s="39"/>
      <c r="I397" s="189"/>
      <c r="J397" s="39"/>
      <c r="K397" s="39"/>
      <c r="L397" s="42"/>
      <c r="M397" s="190"/>
      <c r="N397" s="191"/>
      <c r="O397" s="67"/>
      <c r="P397" s="67"/>
      <c r="Q397" s="67"/>
      <c r="R397" s="67"/>
      <c r="S397" s="67"/>
      <c r="T397" s="68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20" t="s">
        <v>498</v>
      </c>
      <c r="AU397" s="20" t="s">
        <v>88</v>
      </c>
    </row>
    <row r="398" spans="1:65" s="2" customFormat="1" ht="16.5" customHeight="1">
      <c r="A398" s="37"/>
      <c r="B398" s="38"/>
      <c r="C398" s="250" t="s">
        <v>1116</v>
      </c>
      <c r="D398" s="250" t="s">
        <v>542</v>
      </c>
      <c r="E398" s="251" t="s">
        <v>1117</v>
      </c>
      <c r="F398" s="252" t="s">
        <v>1118</v>
      </c>
      <c r="G398" s="253" t="s">
        <v>257</v>
      </c>
      <c r="H398" s="254">
        <v>10.956</v>
      </c>
      <c r="I398" s="255"/>
      <c r="J398" s="256">
        <f>ROUND(I398*H398,2)</f>
        <v>0</v>
      </c>
      <c r="K398" s="252" t="s">
        <v>545</v>
      </c>
      <c r="L398" s="257"/>
      <c r="M398" s="258" t="s">
        <v>19</v>
      </c>
      <c r="N398" s="259" t="s">
        <v>44</v>
      </c>
      <c r="O398" s="67"/>
      <c r="P398" s="183">
        <f>O398*H398</f>
        <v>0</v>
      </c>
      <c r="Q398" s="183">
        <v>0.0356</v>
      </c>
      <c r="R398" s="183">
        <f>Q398*H398</f>
        <v>0.3900336</v>
      </c>
      <c r="S398" s="183">
        <v>0</v>
      </c>
      <c r="T398" s="184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5" t="s">
        <v>164</v>
      </c>
      <c r="AT398" s="185" t="s">
        <v>542</v>
      </c>
      <c r="AU398" s="185" t="s">
        <v>88</v>
      </c>
      <c r="AY398" s="20" t="s">
        <v>143</v>
      </c>
      <c r="BE398" s="186">
        <f>IF(N398="základní",J398,0)</f>
        <v>0</v>
      </c>
      <c r="BF398" s="186">
        <f>IF(N398="snížená",J398,0)</f>
        <v>0</v>
      </c>
      <c r="BG398" s="186">
        <f>IF(N398="zákl. přenesená",J398,0)</f>
        <v>0</v>
      </c>
      <c r="BH398" s="186">
        <f>IF(N398="sníž. přenesená",J398,0)</f>
        <v>0</v>
      </c>
      <c r="BI398" s="186">
        <f>IF(N398="nulová",J398,0)</f>
        <v>0</v>
      </c>
      <c r="BJ398" s="20" t="s">
        <v>88</v>
      </c>
      <c r="BK398" s="186">
        <f>ROUND(I398*H398,2)</f>
        <v>0</v>
      </c>
      <c r="BL398" s="20" t="s">
        <v>149</v>
      </c>
      <c r="BM398" s="185" t="s">
        <v>1119</v>
      </c>
    </row>
    <row r="399" spans="2:51" s="12" customFormat="1" ht="11.25">
      <c r="B399" s="192"/>
      <c r="C399" s="193"/>
      <c r="D399" s="187" t="s">
        <v>158</v>
      </c>
      <c r="E399" s="193"/>
      <c r="F399" s="195" t="s">
        <v>1120</v>
      </c>
      <c r="G399" s="193"/>
      <c r="H399" s="196">
        <v>10.956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158</v>
      </c>
      <c r="AU399" s="202" t="s">
        <v>88</v>
      </c>
      <c r="AV399" s="12" t="s">
        <v>88</v>
      </c>
      <c r="AW399" s="12" t="s">
        <v>4</v>
      </c>
      <c r="AX399" s="12" t="s">
        <v>80</v>
      </c>
      <c r="AY399" s="202" t="s">
        <v>143</v>
      </c>
    </row>
    <row r="400" spans="1:65" s="2" customFormat="1" ht="44.25" customHeight="1">
      <c r="A400" s="37"/>
      <c r="B400" s="38"/>
      <c r="C400" s="174" t="s">
        <v>397</v>
      </c>
      <c r="D400" s="174" t="s">
        <v>144</v>
      </c>
      <c r="E400" s="175" t="s">
        <v>1121</v>
      </c>
      <c r="F400" s="176" t="s">
        <v>1122</v>
      </c>
      <c r="G400" s="177" t="s">
        <v>257</v>
      </c>
      <c r="H400" s="178">
        <v>117.5</v>
      </c>
      <c r="I400" s="179"/>
      <c r="J400" s="180">
        <f>ROUND(I400*H400,2)</f>
        <v>0</v>
      </c>
      <c r="K400" s="176" t="s">
        <v>545</v>
      </c>
      <c r="L400" s="42"/>
      <c r="M400" s="181" t="s">
        <v>19</v>
      </c>
      <c r="N400" s="182" t="s">
        <v>44</v>
      </c>
      <c r="O400" s="67"/>
      <c r="P400" s="183">
        <f>O400*H400</f>
        <v>0</v>
      </c>
      <c r="Q400" s="183">
        <v>0.25565</v>
      </c>
      <c r="R400" s="183">
        <f>Q400*H400</f>
        <v>30.038874999999997</v>
      </c>
      <c r="S400" s="183">
        <v>0</v>
      </c>
      <c r="T400" s="184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85" t="s">
        <v>149</v>
      </c>
      <c r="AT400" s="185" t="s">
        <v>144</v>
      </c>
      <c r="AU400" s="185" t="s">
        <v>88</v>
      </c>
      <c r="AY400" s="20" t="s">
        <v>143</v>
      </c>
      <c r="BE400" s="186">
        <f>IF(N400="základní",J400,0)</f>
        <v>0</v>
      </c>
      <c r="BF400" s="186">
        <f>IF(N400="snížená",J400,0)</f>
        <v>0</v>
      </c>
      <c r="BG400" s="186">
        <f>IF(N400="zákl. přenesená",J400,0)</f>
        <v>0</v>
      </c>
      <c r="BH400" s="186">
        <f>IF(N400="sníž. přenesená",J400,0)</f>
        <v>0</v>
      </c>
      <c r="BI400" s="186">
        <f>IF(N400="nulová",J400,0)</f>
        <v>0</v>
      </c>
      <c r="BJ400" s="20" t="s">
        <v>88</v>
      </c>
      <c r="BK400" s="186">
        <f>ROUND(I400*H400,2)</f>
        <v>0</v>
      </c>
      <c r="BL400" s="20" t="s">
        <v>149</v>
      </c>
      <c r="BM400" s="185" t="s">
        <v>1123</v>
      </c>
    </row>
    <row r="401" spans="1:47" s="2" customFormat="1" ht="19.5">
      <c r="A401" s="37"/>
      <c r="B401" s="38"/>
      <c r="C401" s="39"/>
      <c r="D401" s="187" t="s">
        <v>150</v>
      </c>
      <c r="E401" s="39"/>
      <c r="F401" s="188" t="s">
        <v>1124</v>
      </c>
      <c r="G401" s="39"/>
      <c r="H401" s="39"/>
      <c r="I401" s="189"/>
      <c r="J401" s="39"/>
      <c r="K401" s="39"/>
      <c r="L401" s="42"/>
      <c r="M401" s="190"/>
      <c r="N401" s="191"/>
      <c r="O401" s="67"/>
      <c r="P401" s="67"/>
      <c r="Q401" s="67"/>
      <c r="R401" s="67"/>
      <c r="S401" s="67"/>
      <c r="T401" s="68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20" t="s">
        <v>150</v>
      </c>
      <c r="AU401" s="20" t="s">
        <v>88</v>
      </c>
    </row>
    <row r="402" spans="2:51" s="12" customFormat="1" ht="22.5">
      <c r="B402" s="192"/>
      <c r="C402" s="193"/>
      <c r="D402" s="187" t="s">
        <v>158</v>
      </c>
      <c r="E402" s="194" t="s">
        <v>19</v>
      </c>
      <c r="F402" s="195" t="s">
        <v>1125</v>
      </c>
      <c r="G402" s="193"/>
      <c r="H402" s="196">
        <v>117.5</v>
      </c>
      <c r="I402" s="197"/>
      <c r="J402" s="193"/>
      <c r="K402" s="193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158</v>
      </c>
      <c r="AU402" s="202" t="s">
        <v>88</v>
      </c>
      <c r="AV402" s="12" t="s">
        <v>88</v>
      </c>
      <c r="AW402" s="12" t="s">
        <v>34</v>
      </c>
      <c r="AX402" s="12" t="s">
        <v>80</v>
      </c>
      <c r="AY402" s="202" t="s">
        <v>143</v>
      </c>
    </row>
    <row r="403" spans="1:65" s="2" customFormat="1" ht="37.9" customHeight="1">
      <c r="A403" s="37"/>
      <c r="B403" s="38"/>
      <c r="C403" s="174" t="s">
        <v>1126</v>
      </c>
      <c r="D403" s="174" t="s">
        <v>144</v>
      </c>
      <c r="E403" s="175" t="s">
        <v>1127</v>
      </c>
      <c r="F403" s="176" t="s">
        <v>1128</v>
      </c>
      <c r="G403" s="177" t="s">
        <v>583</v>
      </c>
      <c r="H403" s="178">
        <v>1</v>
      </c>
      <c r="I403" s="179"/>
      <c r="J403" s="180">
        <f>ROUND(I403*H403,2)</f>
        <v>0</v>
      </c>
      <c r="K403" s="176" t="s">
        <v>545</v>
      </c>
      <c r="L403" s="42"/>
      <c r="M403" s="181" t="s">
        <v>19</v>
      </c>
      <c r="N403" s="182" t="s">
        <v>44</v>
      </c>
      <c r="O403" s="67"/>
      <c r="P403" s="183">
        <f>O403*H403</f>
        <v>0</v>
      </c>
      <c r="Q403" s="183">
        <v>0.25565</v>
      </c>
      <c r="R403" s="183">
        <f>Q403*H403</f>
        <v>0.25565</v>
      </c>
      <c r="S403" s="183">
        <v>0</v>
      </c>
      <c r="T403" s="184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85" t="s">
        <v>149</v>
      </c>
      <c r="AT403" s="185" t="s">
        <v>144</v>
      </c>
      <c r="AU403" s="185" t="s">
        <v>88</v>
      </c>
      <c r="AY403" s="20" t="s">
        <v>143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20" t="s">
        <v>88</v>
      </c>
      <c r="BK403" s="186">
        <f>ROUND(I403*H403,2)</f>
        <v>0</v>
      </c>
      <c r="BL403" s="20" t="s">
        <v>149</v>
      </c>
      <c r="BM403" s="185" t="s">
        <v>1129</v>
      </c>
    </row>
    <row r="404" spans="1:47" s="2" customFormat="1" ht="19.5">
      <c r="A404" s="37"/>
      <c r="B404" s="38"/>
      <c r="C404" s="39"/>
      <c r="D404" s="187" t="s">
        <v>150</v>
      </c>
      <c r="E404" s="39"/>
      <c r="F404" s="188" t="s">
        <v>1124</v>
      </c>
      <c r="G404" s="39"/>
      <c r="H404" s="39"/>
      <c r="I404" s="189"/>
      <c r="J404" s="39"/>
      <c r="K404" s="39"/>
      <c r="L404" s="42"/>
      <c r="M404" s="190"/>
      <c r="N404" s="191"/>
      <c r="O404" s="67"/>
      <c r="P404" s="67"/>
      <c r="Q404" s="67"/>
      <c r="R404" s="67"/>
      <c r="S404" s="67"/>
      <c r="T404" s="68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20" t="s">
        <v>150</v>
      </c>
      <c r="AU404" s="20" t="s">
        <v>88</v>
      </c>
    </row>
    <row r="405" spans="1:65" s="2" customFormat="1" ht="33" customHeight="1">
      <c r="A405" s="37"/>
      <c r="B405" s="38"/>
      <c r="C405" s="174" t="s">
        <v>399</v>
      </c>
      <c r="D405" s="174" t="s">
        <v>144</v>
      </c>
      <c r="E405" s="175" t="s">
        <v>1130</v>
      </c>
      <c r="F405" s="176" t="s">
        <v>1131</v>
      </c>
      <c r="G405" s="177" t="s">
        <v>583</v>
      </c>
      <c r="H405" s="178">
        <v>10</v>
      </c>
      <c r="I405" s="179"/>
      <c r="J405" s="180">
        <f>ROUND(I405*H405,2)</f>
        <v>0</v>
      </c>
      <c r="K405" s="176" t="s">
        <v>545</v>
      </c>
      <c r="L405" s="42"/>
      <c r="M405" s="181" t="s">
        <v>19</v>
      </c>
      <c r="N405" s="182" t="s">
        <v>44</v>
      </c>
      <c r="O405" s="67"/>
      <c r="P405" s="183">
        <f>O405*H405</f>
        <v>0</v>
      </c>
      <c r="Q405" s="183">
        <v>0.25565</v>
      </c>
      <c r="R405" s="183">
        <f>Q405*H405</f>
        <v>2.5564999999999998</v>
      </c>
      <c r="S405" s="183">
        <v>0</v>
      </c>
      <c r="T405" s="184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5" t="s">
        <v>149</v>
      </c>
      <c r="AT405" s="185" t="s">
        <v>144</v>
      </c>
      <c r="AU405" s="185" t="s">
        <v>88</v>
      </c>
      <c r="AY405" s="20" t="s">
        <v>143</v>
      </c>
      <c r="BE405" s="186">
        <f>IF(N405="základní",J405,0)</f>
        <v>0</v>
      </c>
      <c r="BF405" s="186">
        <f>IF(N405="snížená",J405,0)</f>
        <v>0</v>
      </c>
      <c r="BG405" s="186">
        <f>IF(N405="zákl. přenesená",J405,0)</f>
        <v>0</v>
      </c>
      <c r="BH405" s="186">
        <f>IF(N405="sníž. přenesená",J405,0)</f>
        <v>0</v>
      </c>
      <c r="BI405" s="186">
        <f>IF(N405="nulová",J405,0)</f>
        <v>0</v>
      </c>
      <c r="BJ405" s="20" t="s">
        <v>88</v>
      </c>
      <c r="BK405" s="186">
        <f>ROUND(I405*H405,2)</f>
        <v>0</v>
      </c>
      <c r="BL405" s="20" t="s">
        <v>149</v>
      </c>
      <c r="BM405" s="185" t="s">
        <v>1132</v>
      </c>
    </row>
    <row r="406" spans="1:65" s="2" customFormat="1" ht="24.2" customHeight="1">
      <c r="A406" s="37"/>
      <c r="B406" s="38"/>
      <c r="C406" s="174" t="s">
        <v>1133</v>
      </c>
      <c r="D406" s="174" t="s">
        <v>144</v>
      </c>
      <c r="E406" s="175" t="s">
        <v>1134</v>
      </c>
      <c r="F406" s="176" t="s">
        <v>1135</v>
      </c>
      <c r="G406" s="177" t="s">
        <v>583</v>
      </c>
      <c r="H406" s="178">
        <v>3</v>
      </c>
      <c r="I406" s="179"/>
      <c r="J406" s="180">
        <f>ROUND(I406*H406,2)</f>
        <v>0</v>
      </c>
      <c r="K406" s="176" t="s">
        <v>496</v>
      </c>
      <c r="L406" s="42"/>
      <c r="M406" s="181" t="s">
        <v>19</v>
      </c>
      <c r="N406" s="182" t="s">
        <v>44</v>
      </c>
      <c r="O406" s="67"/>
      <c r="P406" s="183">
        <f>O406*H406</f>
        <v>0</v>
      </c>
      <c r="Q406" s="183">
        <v>0.27205</v>
      </c>
      <c r="R406" s="183">
        <f>Q406*H406</f>
        <v>0.81615</v>
      </c>
      <c r="S406" s="183">
        <v>0</v>
      </c>
      <c r="T406" s="18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85" t="s">
        <v>149</v>
      </c>
      <c r="AT406" s="185" t="s">
        <v>144</v>
      </c>
      <c r="AU406" s="185" t="s">
        <v>88</v>
      </c>
      <c r="AY406" s="20" t="s">
        <v>143</v>
      </c>
      <c r="BE406" s="186">
        <f>IF(N406="základní",J406,0)</f>
        <v>0</v>
      </c>
      <c r="BF406" s="186">
        <f>IF(N406="snížená",J406,0)</f>
        <v>0</v>
      </c>
      <c r="BG406" s="186">
        <f>IF(N406="zákl. přenesená",J406,0)</f>
        <v>0</v>
      </c>
      <c r="BH406" s="186">
        <f>IF(N406="sníž. přenesená",J406,0)</f>
        <v>0</v>
      </c>
      <c r="BI406" s="186">
        <f>IF(N406="nulová",J406,0)</f>
        <v>0</v>
      </c>
      <c r="BJ406" s="20" t="s">
        <v>88</v>
      </c>
      <c r="BK406" s="186">
        <f>ROUND(I406*H406,2)</f>
        <v>0</v>
      </c>
      <c r="BL406" s="20" t="s">
        <v>149</v>
      </c>
      <c r="BM406" s="185" t="s">
        <v>1136</v>
      </c>
    </row>
    <row r="407" spans="1:47" s="2" customFormat="1" ht="11.25">
      <c r="A407" s="37"/>
      <c r="B407" s="38"/>
      <c r="C407" s="39"/>
      <c r="D407" s="227" t="s">
        <v>498</v>
      </c>
      <c r="E407" s="39"/>
      <c r="F407" s="228" t="s">
        <v>1137</v>
      </c>
      <c r="G407" s="39"/>
      <c r="H407" s="39"/>
      <c r="I407" s="189"/>
      <c r="J407" s="39"/>
      <c r="K407" s="39"/>
      <c r="L407" s="42"/>
      <c r="M407" s="190"/>
      <c r="N407" s="191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20" t="s">
        <v>498</v>
      </c>
      <c r="AU407" s="20" t="s">
        <v>88</v>
      </c>
    </row>
    <row r="408" spans="1:65" s="2" customFormat="1" ht="44.25" customHeight="1">
      <c r="A408" s="37"/>
      <c r="B408" s="38"/>
      <c r="C408" s="250" t="s">
        <v>400</v>
      </c>
      <c r="D408" s="250" t="s">
        <v>542</v>
      </c>
      <c r="E408" s="251" t="s">
        <v>1138</v>
      </c>
      <c r="F408" s="252" t="s">
        <v>1139</v>
      </c>
      <c r="G408" s="253" t="s">
        <v>583</v>
      </c>
      <c r="H408" s="254">
        <v>3</v>
      </c>
      <c r="I408" s="255"/>
      <c r="J408" s="256">
        <f>ROUND(I408*H408,2)</f>
        <v>0</v>
      </c>
      <c r="K408" s="252" t="s">
        <v>496</v>
      </c>
      <c r="L408" s="257"/>
      <c r="M408" s="258" t="s">
        <v>19</v>
      </c>
      <c r="N408" s="259" t="s">
        <v>44</v>
      </c>
      <c r="O408" s="67"/>
      <c r="P408" s="183">
        <f>O408*H408</f>
        <v>0</v>
      </c>
      <c r="Q408" s="183">
        <v>0.045</v>
      </c>
      <c r="R408" s="183">
        <f>Q408*H408</f>
        <v>0.135</v>
      </c>
      <c r="S408" s="183">
        <v>0</v>
      </c>
      <c r="T408" s="184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85" t="s">
        <v>164</v>
      </c>
      <c r="AT408" s="185" t="s">
        <v>542</v>
      </c>
      <c r="AU408" s="185" t="s">
        <v>88</v>
      </c>
      <c r="AY408" s="20" t="s">
        <v>143</v>
      </c>
      <c r="BE408" s="186">
        <f>IF(N408="základní",J408,0)</f>
        <v>0</v>
      </c>
      <c r="BF408" s="186">
        <f>IF(N408="snížená",J408,0)</f>
        <v>0</v>
      </c>
      <c r="BG408" s="186">
        <f>IF(N408="zákl. přenesená",J408,0)</f>
        <v>0</v>
      </c>
      <c r="BH408" s="186">
        <f>IF(N408="sníž. přenesená",J408,0)</f>
        <v>0</v>
      </c>
      <c r="BI408" s="186">
        <f>IF(N408="nulová",J408,0)</f>
        <v>0</v>
      </c>
      <c r="BJ408" s="20" t="s">
        <v>88</v>
      </c>
      <c r="BK408" s="186">
        <f>ROUND(I408*H408,2)</f>
        <v>0</v>
      </c>
      <c r="BL408" s="20" t="s">
        <v>149</v>
      </c>
      <c r="BM408" s="185" t="s">
        <v>1140</v>
      </c>
    </row>
    <row r="409" spans="1:65" s="2" customFormat="1" ht="24.2" customHeight="1">
      <c r="A409" s="37"/>
      <c r="B409" s="38"/>
      <c r="C409" s="250" t="s">
        <v>1141</v>
      </c>
      <c r="D409" s="250" t="s">
        <v>542</v>
      </c>
      <c r="E409" s="251" t="s">
        <v>1142</v>
      </c>
      <c r="F409" s="252" t="s">
        <v>1143</v>
      </c>
      <c r="G409" s="253" t="s">
        <v>583</v>
      </c>
      <c r="H409" s="254">
        <v>3</v>
      </c>
      <c r="I409" s="255"/>
      <c r="J409" s="256">
        <f>ROUND(I409*H409,2)</f>
        <v>0</v>
      </c>
      <c r="K409" s="252" t="s">
        <v>496</v>
      </c>
      <c r="L409" s="257"/>
      <c r="M409" s="258" t="s">
        <v>19</v>
      </c>
      <c r="N409" s="259" t="s">
        <v>44</v>
      </c>
      <c r="O409" s="67"/>
      <c r="P409" s="183">
        <f>O409*H409</f>
        <v>0</v>
      </c>
      <c r="Q409" s="183">
        <v>0.00053</v>
      </c>
      <c r="R409" s="183">
        <f>Q409*H409</f>
        <v>0.0015899999999999998</v>
      </c>
      <c r="S409" s="183">
        <v>0</v>
      </c>
      <c r="T409" s="184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5" t="s">
        <v>164</v>
      </c>
      <c r="AT409" s="185" t="s">
        <v>542</v>
      </c>
      <c r="AU409" s="185" t="s">
        <v>88</v>
      </c>
      <c r="AY409" s="20" t="s">
        <v>143</v>
      </c>
      <c r="BE409" s="186">
        <f>IF(N409="základní",J409,0)</f>
        <v>0</v>
      </c>
      <c r="BF409" s="186">
        <f>IF(N409="snížená",J409,0)</f>
        <v>0</v>
      </c>
      <c r="BG409" s="186">
        <f>IF(N409="zákl. přenesená",J409,0)</f>
        <v>0</v>
      </c>
      <c r="BH409" s="186">
        <f>IF(N409="sníž. přenesená",J409,0)</f>
        <v>0</v>
      </c>
      <c r="BI409" s="186">
        <f>IF(N409="nulová",J409,0)</f>
        <v>0</v>
      </c>
      <c r="BJ409" s="20" t="s">
        <v>88</v>
      </c>
      <c r="BK409" s="186">
        <f>ROUND(I409*H409,2)</f>
        <v>0</v>
      </c>
      <c r="BL409" s="20" t="s">
        <v>149</v>
      </c>
      <c r="BM409" s="185" t="s">
        <v>1144</v>
      </c>
    </row>
    <row r="410" spans="1:65" s="2" customFormat="1" ht="37.9" customHeight="1">
      <c r="A410" s="37"/>
      <c r="B410" s="38"/>
      <c r="C410" s="174" t="s">
        <v>403</v>
      </c>
      <c r="D410" s="174" t="s">
        <v>144</v>
      </c>
      <c r="E410" s="175" t="s">
        <v>1145</v>
      </c>
      <c r="F410" s="176" t="s">
        <v>1146</v>
      </c>
      <c r="G410" s="177" t="s">
        <v>171</v>
      </c>
      <c r="H410" s="178">
        <v>57.935</v>
      </c>
      <c r="I410" s="179"/>
      <c r="J410" s="180">
        <f>ROUND(I410*H410,2)</f>
        <v>0</v>
      </c>
      <c r="K410" s="176" t="s">
        <v>496</v>
      </c>
      <c r="L410" s="42"/>
      <c r="M410" s="181" t="s">
        <v>19</v>
      </c>
      <c r="N410" s="182" t="s">
        <v>44</v>
      </c>
      <c r="O410" s="67"/>
      <c r="P410" s="183">
        <f>O410*H410</f>
        <v>0</v>
      </c>
      <c r="Q410" s="183">
        <v>2.50187</v>
      </c>
      <c r="R410" s="183">
        <f>Q410*H410</f>
        <v>144.94583845</v>
      </c>
      <c r="S410" s="183">
        <v>0</v>
      </c>
      <c r="T410" s="184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5" t="s">
        <v>149</v>
      </c>
      <c r="AT410" s="185" t="s">
        <v>144</v>
      </c>
      <c r="AU410" s="185" t="s">
        <v>88</v>
      </c>
      <c r="AY410" s="20" t="s">
        <v>143</v>
      </c>
      <c r="BE410" s="186">
        <f>IF(N410="základní",J410,0)</f>
        <v>0</v>
      </c>
      <c r="BF410" s="186">
        <f>IF(N410="snížená",J410,0)</f>
        <v>0</v>
      </c>
      <c r="BG410" s="186">
        <f>IF(N410="zákl. přenesená",J410,0)</f>
        <v>0</v>
      </c>
      <c r="BH410" s="186">
        <f>IF(N410="sníž. přenesená",J410,0)</f>
        <v>0</v>
      </c>
      <c r="BI410" s="186">
        <f>IF(N410="nulová",J410,0)</f>
        <v>0</v>
      </c>
      <c r="BJ410" s="20" t="s">
        <v>88</v>
      </c>
      <c r="BK410" s="186">
        <f>ROUND(I410*H410,2)</f>
        <v>0</v>
      </c>
      <c r="BL410" s="20" t="s">
        <v>149</v>
      </c>
      <c r="BM410" s="185" t="s">
        <v>1147</v>
      </c>
    </row>
    <row r="411" spans="1:47" s="2" customFormat="1" ht="11.25">
      <c r="A411" s="37"/>
      <c r="B411" s="38"/>
      <c r="C411" s="39"/>
      <c r="D411" s="227" t="s">
        <v>498</v>
      </c>
      <c r="E411" s="39"/>
      <c r="F411" s="228" t="s">
        <v>1148</v>
      </c>
      <c r="G411" s="39"/>
      <c r="H411" s="39"/>
      <c r="I411" s="189"/>
      <c r="J411" s="39"/>
      <c r="K411" s="39"/>
      <c r="L411" s="42"/>
      <c r="M411" s="190"/>
      <c r="N411" s="191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498</v>
      </c>
      <c r="AU411" s="20" t="s">
        <v>88</v>
      </c>
    </row>
    <row r="412" spans="2:51" s="12" customFormat="1" ht="22.5">
      <c r="B412" s="192"/>
      <c r="C412" s="193"/>
      <c r="D412" s="187" t="s">
        <v>158</v>
      </c>
      <c r="E412" s="194" t="s">
        <v>19</v>
      </c>
      <c r="F412" s="195" t="s">
        <v>1149</v>
      </c>
      <c r="G412" s="193"/>
      <c r="H412" s="196">
        <v>9.1</v>
      </c>
      <c r="I412" s="197"/>
      <c r="J412" s="193"/>
      <c r="K412" s="193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158</v>
      </c>
      <c r="AU412" s="202" t="s">
        <v>88</v>
      </c>
      <c r="AV412" s="12" t="s">
        <v>88</v>
      </c>
      <c r="AW412" s="12" t="s">
        <v>34</v>
      </c>
      <c r="AX412" s="12" t="s">
        <v>72</v>
      </c>
      <c r="AY412" s="202" t="s">
        <v>143</v>
      </c>
    </row>
    <row r="413" spans="2:51" s="12" customFormat="1" ht="22.5">
      <c r="B413" s="192"/>
      <c r="C413" s="193"/>
      <c r="D413" s="187" t="s">
        <v>158</v>
      </c>
      <c r="E413" s="194" t="s">
        <v>19</v>
      </c>
      <c r="F413" s="195" t="s">
        <v>1150</v>
      </c>
      <c r="G413" s="193"/>
      <c r="H413" s="196">
        <v>29.375</v>
      </c>
      <c r="I413" s="197"/>
      <c r="J413" s="193"/>
      <c r="K413" s="193"/>
      <c r="L413" s="198"/>
      <c r="M413" s="199"/>
      <c r="N413" s="200"/>
      <c r="O413" s="200"/>
      <c r="P413" s="200"/>
      <c r="Q413" s="200"/>
      <c r="R413" s="200"/>
      <c r="S413" s="200"/>
      <c r="T413" s="201"/>
      <c r="AT413" s="202" t="s">
        <v>158</v>
      </c>
      <c r="AU413" s="202" t="s">
        <v>88</v>
      </c>
      <c r="AV413" s="12" t="s">
        <v>88</v>
      </c>
      <c r="AW413" s="12" t="s">
        <v>34</v>
      </c>
      <c r="AX413" s="12" t="s">
        <v>72</v>
      </c>
      <c r="AY413" s="202" t="s">
        <v>143</v>
      </c>
    </row>
    <row r="414" spans="2:51" s="12" customFormat="1" ht="11.25">
      <c r="B414" s="192"/>
      <c r="C414" s="193"/>
      <c r="D414" s="187" t="s">
        <v>158</v>
      </c>
      <c r="E414" s="194" t="s">
        <v>19</v>
      </c>
      <c r="F414" s="195" t="s">
        <v>1151</v>
      </c>
      <c r="G414" s="193"/>
      <c r="H414" s="196">
        <v>19.46</v>
      </c>
      <c r="I414" s="197"/>
      <c r="J414" s="193"/>
      <c r="K414" s="193"/>
      <c r="L414" s="198"/>
      <c r="M414" s="199"/>
      <c r="N414" s="200"/>
      <c r="O414" s="200"/>
      <c r="P414" s="200"/>
      <c r="Q414" s="200"/>
      <c r="R414" s="200"/>
      <c r="S414" s="200"/>
      <c r="T414" s="201"/>
      <c r="AT414" s="202" t="s">
        <v>158</v>
      </c>
      <c r="AU414" s="202" t="s">
        <v>88</v>
      </c>
      <c r="AV414" s="12" t="s">
        <v>88</v>
      </c>
      <c r="AW414" s="12" t="s">
        <v>34</v>
      </c>
      <c r="AX414" s="12" t="s">
        <v>72</v>
      </c>
      <c r="AY414" s="202" t="s">
        <v>143</v>
      </c>
    </row>
    <row r="415" spans="2:51" s="13" customFormat="1" ht="11.25">
      <c r="B415" s="203"/>
      <c r="C415" s="204"/>
      <c r="D415" s="187" t="s">
        <v>158</v>
      </c>
      <c r="E415" s="205" t="s">
        <v>19</v>
      </c>
      <c r="F415" s="206" t="s">
        <v>161</v>
      </c>
      <c r="G415" s="204"/>
      <c r="H415" s="207">
        <v>57.935</v>
      </c>
      <c r="I415" s="208"/>
      <c r="J415" s="204"/>
      <c r="K415" s="204"/>
      <c r="L415" s="209"/>
      <c r="M415" s="210"/>
      <c r="N415" s="211"/>
      <c r="O415" s="211"/>
      <c r="P415" s="211"/>
      <c r="Q415" s="211"/>
      <c r="R415" s="211"/>
      <c r="S415" s="211"/>
      <c r="T415" s="212"/>
      <c r="AT415" s="213" t="s">
        <v>158</v>
      </c>
      <c r="AU415" s="213" t="s">
        <v>88</v>
      </c>
      <c r="AV415" s="13" t="s">
        <v>149</v>
      </c>
      <c r="AW415" s="13" t="s">
        <v>34</v>
      </c>
      <c r="AX415" s="13" t="s">
        <v>80</v>
      </c>
      <c r="AY415" s="213" t="s">
        <v>143</v>
      </c>
    </row>
    <row r="416" spans="2:63" s="11" customFormat="1" ht="22.9" customHeight="1">
      <c r="B416" s="160"/>
      <c r="C416" s="161"/>
      <c r="D416" s="162" t="s">
        <v>71</v>
      </c>
      <c r="E416" s="225" t="s">
        <v>613</v>
      </c>
      <c r="F416" s="225" t="s">
        <v>614</v>
      </c>
      <c r="G416" s="161"/>
      <c r="H416" s="161"/>
      <c r="I416" s="164"/>
      <c r="J416" s="226">
        <f>BK416</f>
        <v>0</v>
      </c>
      <c r="K416" s="161"/>
      <c r="L416" s="166"/>
      <c r="M416" s="167"/>
      <c r="N416" s="168"/>
      <c r="O416" s="168"/>
      <c r="P416" s="169">
        <f>SUM(P417:P432)</f>
        <v>0</v>
      </c>
      <c r="Q416" s="168"/>
      <c r="R416" s="169">
        <f>SUM(R417:R432)</f>
        <v>0</v>
      </c>
      <c r="S416" s="168"/>
      <c r="T416" s="170">
        <f>SUM(T417:T432)</f>
        <v>0</v>
      </c>
      <c r="AR416" s="171" t="s">
        <v>80</v>
      </c>
      <c r="AT416" s="172" t="s">
        <v>71</v>
      </c>
      <c r="AU416" s="172" t="s">
        <v>80</v>
      </c>
      <c r="AY416" s="171" t="s">
        <v>143</v>
      </c>
      <c r="BK416" s="173">
        <f>SUM(BK417:BK432)</f>
        <v>0</v>
      </c>
    </row>
    <row r="417" spans="1:65" s="2" customFormat="1" ht="16.5" customHeight="1">
      <c r="A417" s="37"/>
      <c r="B417" s="38"/>
      <c r="C417" s="174" t="s">
        <v>1152</v>
      </c>
      <c r="D417" s="174" t="s">
        <v>144</v>
      </c>
      <c r="E417" s="175" t="s">
        <v>1153</v>
      </c>
      <c r="F417" s="176" t="s">
        <v>1154</v>
      </c>
      <c r="G417" s="177" t="s">
        <v>269</v>
      </c>
      <c r="H417" s="178">
        <v>671.892</v>
      </c>
      <c r="I417" s="179"/>
      <c r="J417" s="180">
        <f>ROUND(I417*H417,2)</f>
        <v>0</v>
      </c>
      <c r="K417" s="176" t="s">
        <v>496</v>
      </c>
      <c r="L417" s="42"/>
      <c r="M417" s="181" t="s">
        <v>19</v>
      </c>
      <c r="N417" s="182" t="s">
        <v>44</v>
      </c>
      <c r="O417" s="67"/>
      <c r="P417" s="183">
        <f>O417*H417</f>
        <v>0</v>
      </c>
      <c r="Q417" s="183">
        <v>0</v>
      </c>
      <c r="R417" s="183">
        <f>Q417*H417</f>
        <v>0</v>
      </c>
      <c r="S417" s="183">
        <v>0</v>
      </c>
      <c r="T417" s="184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85" t="s">
        <v>149</v>
      </c>
      <c r="AT417" s="185" t="s">
        <v>144</v>
      </c>
      <c r="AU417" s="185" t="s">
        <v>88</v>
      </c>
      <c r="AY417" s="20" t="s">
        <v>143</v>
      </c>
      <c r="BE417" s="186">
        <f>IF(N417="základní",J417,0)</f>
        <v>0</v>
      </c>
      <c r="BF417" s="186">
        <f>IF(N417="snížená",J417,0)</f>
        <v>0</v>
      </c>
      <c r="BG417" s="186">
        <f>IF(N417="zákl. přenesená",J417,0)</f>
        <v>0</v>
      </c>
      <c r="BH417" s="186">
        <f>IF(N417="sníž. přenesená",J417,0)</f>
        <v>0</v>
      </c>
      <c r="BI417" s="186">
        <f>IF(N417="nulová",J417,0)</f>
        <v>0</v>
      </c>
      <c r="BJ417" s="20" t="s">
        <v>88</v>
      </c>
      <c r="BK417" s="186">
        <f>ROUND(I417*H417,2)</f>
        <v>0</v>
      </c>
      <c r="BL417" s="20" t="s">
        <v>149</v>
      </c>
      <c r="BM417" s="185" t="s">
        <v>1155</v>
      </c>
    </row>
    <row r="418" spans="1:47" s="2" customFormat="1" ht="11.25">
      <c r="A418" s="37"/>
      <c r="B418" s="38"/>
      <c r="C418" s="39"/>
      <c r="D418" s="227" t="s">
        <v>498</v>
      </c>
      <c r="E418" s="39"/>
      <c r="F418" s="228" t="s">
        <v>1156</v>
      </c>
      <c r="G418" s="39"/>
      <c r="H418" s="39"/>
      <c r="I418" s="189"/>
      <c r="J418" s="39"/>
      <c r="K418" s="39"/>
      <c r="L418" s="42"/>
      <c r="M418" s="190"/>
      <c r="N418" s="191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20" t="s">
        <v>498</v>
      </c>
      <c r="AU418" s="20" t="s">
        <v>88</v>
      </c>
    </row>
    <row r="419" spans="1:65" s="2" customFormat="1" ht="33" customHeight="1">
      <c r="A419" s="37"/>
      <c r="B419" s="38"/>
      <c r="C419" s="174" t="s">
        <v>405</v>
      </c>
      <c r="D419" s="174" t="s">
        <v>144</v>
      </c>
      <c r="E419" s="175" t="s">
        <v>1157</v>
      </c>
      <c r="F419" s="176" t="s">
        <v>1158</v>
      </c>
      <c r="G419" s="177" t="s">
        <v>269</v>
      </c>
      <c r="H419" s="178">
        <v>671.892</v>
      </c>
      <c r="I419" s="179"/>
      <c r="J419" s="180">
        <f>ROUND(I419*H419,2)</f>
        <v>0</v>
      </c>
      <c r="K419" s="176" t="s">
        <v>545</v>
      </c>
      <c r="L419" s="42"/>
      <c r="M419" s="181" t="s">
        <v>19</v>
      </c>
      <c r="N419" s="182" t="s">
        <v>44</v>
      </c>
      <c r="O419" s="67"/>
      <c r="P419" s="183">
        <f>O419*H419</f>
        <v>0</v>
      </c>
      <c r="Q419" s="183">
        <v>0</v>
      </c>
      <c r="R419" s="183">
        <f>Q419*H419</f>
        <v>0</v>
      </c>
      <c r="S419" s="183">
        <v>0</v>
      </c>
      <c r="T419" s="184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85" t="s">
        <v>149</v>
      </c>
      <c r="AT419" s="185" t="s">
        <v>144</v>
      </c>
      <c r="AU419" s="185" t="s">
        <v>88</v>
      </c>
      <c r="AY419" s="20" t="s">
        <v>143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20" t="s">
        <v>88</v>
      </c>
      <c r="BK419" s="186">
        <f>ROUND(I419*H419,2)</f>
        <v>0</v>
      </c>
      <c r="BL419" s="20" t="s">
        <v>149</v>
      </c>
      <c r="BM419" s="185" t="s">
        <v>1159</v>
      </c>
    </row>
    <row r="420" spans="1:47" s="2" customFormat="1" ht="29.25">
      <c r="A420" s="37"/>
      <c r="B420" s="38"/>
      <c r="C420" s="39"/>
      <c r="D420" s="187" t="s">
        <v>150</v>
      </c>
      <c r="E420" s="39"/>
      <c r="F420" s="188" t="s">
        <v>1160</v>
      </c>
      <c r="G420" s="39"/>
      <c r="H420" s="39"/>
      <c r="I420" s="189"/>
      <c r="J420" s="39"/>
      <c r="K420" s="39"/>
      <c r="L420" s="42"/>
      <c r="M420" s="190"/>
      <c r="N420" s="191"/>
      <c r="O420" s="67"/>
      <c r="P420" s="67"/>
      <c r="Q420" s="67"/>
      <c r="R420" s="67"/>
      <c r="S420" s="67"/>
      <c r="T420" s="68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20" t="s">
        <v>150</v>
      </c>
      <c r="AU420" s="20" t="s">
        <v>88</v>
      </c>
    </row>
    <row r="421" spans="1:65" s="2" customFormat="1" ht="37.9" customHeight="1">
      <c r="A421" s="37"/>
      <c r="B421" s="38"/>
      <c r="C421" s="174" t="s">
        <v>1161</v>
      </c>
      <c r="D421" s="174" t="s">
        <v>144</v>
      </c>
      <c r="E421" s="175" t="s">
        <v>1162</v>
      </c>
      <c r="F421" s="176" t="s">
        <v>1163</v>
      </c>
      <c r="G421" s="177" t="s">
        <v>269</v>
      </c>
      <c r="H421" s="178">
        <v>671.892</v>
      </c>
      <c r="I421" s="179"/>
      <c r="J421" s="180">
        <f>ROUND(I421*H421,2)</f>
        <v>0</v>
      </c>
      <c r="K421" s="176" t="s">
        <v>496</v>
      </c>
      <c r="L421" s="42"/>
      <c r="M421" s="181" t="s">
        <v>19</v>
      </c>
      <c r="N421" s="182" t="s">
        <v>44</v>
      </c>
      <c r="O421" s="67"/>
      <c r="P421" s="183">
        <f>O421*H421</f>
        <v>0</v>
      </c>
      <c r="Q421" s="183">
        <v>0</v>
      </c>
      <c r="R421" s="183">
        <f>Q421*H421</f>
        <v>0</v>
      </c>
      <c r="S421" s="183">
        <v>0</v>
      </c>
      <c r="T421" s="18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5" t="s">
        <v>149</v>
      </c>
      <c r="AT421" s="185" t="s">
        <v>144</v>
      </c>
      <c r="AU421" s="185" t="s">
        <v>88</v>
      </c>
      <c r="AY421" s="20" t="s">
        <v>143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20" t="s">
        <v>88</v>
      </c>
      <c r="BK421" s="186">
        <f>ROUND(I421*H421,2)</f>
        <v>0</v>
      </c>
      <c r="BL421" s="20" t="s">
        <v>149</v>
      </c>
      <c r="BM421" s="185" t="s">
        <v>1164</v>
      </c>
    </row>
    <row r="422" spans="1:47" s="2" customFormat="1" ht="11.25">
      <c r="A422" s="37"/>
      <c r="B422" s="38"/>
      <c r="C422" s="39"/>
      <c r="D422" s="227" t="s">
        <v>498</v>
      </c>
      <c r="E422" s="39"/>
      <c r="F422" s="228" t="s">
        <v>1165</v>
      </c>
      <c r="G422" s="39"/>
      <c r="H422" s="39"/>
      <c r="I422" s="189"/>
      <c r="J422" s="39"/>
      <c r="K422" s="39"/>
      <c r="L422" s="42"/>
      <c r="M422" s="190"/>
      <c r="N422" s="191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20" t="s">
        <v>498</v>
      </c>
      <c r="AU422" s="20" t="s">
        <v>88</v>
      </c>
    </row>
    <row r="423" spans="1:65" s="2" customFormat="1" ht="37.9" customHeight="1">
      <c r="A423" s="37"/>
      <c r="B423" s="38"/>
      <c r="C423" s="174" t="s">
        <v>407</v>
      </c>
      <c r="D423" s="174" t="s">
        <v>144</v>
      </c>
      <c r="E423" s="175" t="s">
        <v>1166</v>
      </c>
      <c r="F423" s="176" t="s">
        <v>1167</v>
      </c>
      <c r="G423" s="177" t="s">
        <v>269</v>
      </c>
      <c r="H423" s="178">
        <v>6718.92</v>
      </c>
      <c r="I423" s="179"/>
      <c r="J423" s="180">
        <f>ROUND(I423*H423,2)</f>
        <v>0</v>
      </c>
      <c r="K423" s="176" t="s">
        <v>496</v>
      </c>
      <c r="L423" s="42"/>
      <c r="M423" s="181" t="s">
        <v>19</v>
      </c>
      <c r="N423" s="182" t="s">
        <v>44</v>
      </c>
      <c r="O423" s="67"/>
      <c r="P423" s="183">
        <f>O423*H423</f>
        <v>0</v>
      </c>
      <c r="Q423" s="183">
        <v>0</v>
      </c>
      <c r="R423" s="183">
        <f>Q423*H423</f>
        <v>0</v>
      </c>
      <c r="S423" s="183">
        <v>0</v>
      </c>
      <c r="T423" s="18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85" t="s">
        <v>149</v>
      </c>
      <c r="AT423" s="185" t="s">
        <v>144</v>
      </c>
      <c r="AU423" s="185" t="s">
        <v>88</v>
      </c>
      <c r="AY423" s="20" t="s">
        <v>143</v>
      </c>
      <c r="BE423" s="186">
        <f>IF(N423="základní",J423,0)</f>
        <v>0</v>
      </c>
      <c r="BF423" s="186">
        <f>IF(N423="snížená",J423,0)</f>
        <v>0</v>
      </c>
      <c r="BG423" s="186">
        <f>IF(N423="zákl. přenesená",J423,0)</f>
        <v>0</v>
      </c>
      <c r="BH423" s="186">
        <f>IF(N423="sníž. přenesená",J423,0)</f>
        <v>0</v>
      </c>
      <c r="BI423" s="186">
        <f>IF(N423="nulová",J423,0)</f>
        <v>0</v>
      </c>
      <c r="BJ423" s="20" t="s">
        <v>88</v>
      </c>
      <c r="BK423" s="186">
        <f>ROUND(I423*H423,2)</f>
        <v>0</v>
      </c>
      <c r="BL423" s="20" t="s">
        <v>149</v>
      </c>
      <c r="BM423" s="185" t="s">
        <v>1168</v>
      </c>
    </row>
    <row r="424" spans="1:47" s="2" customFormat="1" ht="11.25">
      <c r="A424" s="37"/>
      <c r="B424" s="38"/>
      <c r="C424" s="39"/>
      <c r="D424" s="227" t="s">
        <v>498</v>
      </c>
      <c r="E424" s="39"/>
      <c r="F424" s="228" t="s">
        <v>1169</v>
      </c>
      <c r="G424" s="39"/>
      <c r="H424" s="39"/>
      <c r="I424" s="189"/>
      <c r="J424" s="39"/>
      <c r="K424" s="39"/>
      <c r="L424" s="42"/>
      <c r="M424" s="190"/>
      <c r="N424" s="191"/>
      <c r="O424" s="67"/>
      <c r="P424" s="67"/>
      <c r="Q424" s="67"/>
      <c r="R424" s="67"/>
      <c r="S424" s="67"/>
      <c r="T424" s="68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20" t="s">
        <v>498</v>
      </c>
      <c r="AU424" s="20" t="s">
        <v>88</v>
      </c>
    </row>
    <row r="425" spans="1:47" s="2" customFormat="1" ht="19.5">
      <c r="A425" s="37"/>
      <c r="B425" s="38"/>
      <c r="C425" s="39"/>
      <c r="D425" s="187" t="s">
        <v>150</v>
      </c>
      <c r="E425" s="39"/>
      <c r="F425" s="188" t="s">
        <v>1170</v>
      </c>
      <c r="G425" s="39"/>
      <c r="H425" s="39"/>
      <c r="I425" s="189"/>
      <c r="J425" s="39"/>
      <c r="K425" s="39"/>
      <c r="L425" s="42"/>
      <c r="M425" s="190"/>
      <c r="N425" s="191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150</v>
      </c>
      <c r="AU425" s="20" t="s">
        <v>88</v>
      </c>
    </row>
    <row r="426" spans="2:51" s="12" customFormat="1" ht="11.25">
      <c r="B426" s="192"/>
      <c r="C426" s="193"/>
      <c r="D426" s="187" t="s">
        <v>158</v>
      </c>
      <c r="E426" s="193"/>
      <c r="F426" s="195" t="s">
        <v>1171</v>
      </c>
      <c r="G426" s="193"/>
      <c r="H426" s="196">
        <v>6718.92</v>
      </c>
      <c r="I426" s="197"/>
      <c r="J426" s="193"/>
      <c r="K426" s="193"/>
      <c r="L426" s="198"/>
      <c r="M426" s="199"/>
      <c r="N426" s="200"/>
      <c r="O426" s="200"/>
      <c r="P426" s="200"/>
      <c r="Q426" s="200"/>
      <c r="R426" s="200"/>
      <c r="S426" s="200"/>
      <c r="T426" s="201"/>
      <c r="AT426" s="202" t="s">
        <v>158</v>
      </c>
      <c r="AU426" s="202" t="s">
        <v>88</v>
      </c>
      <c r="AV426" s="12" t="s">
        <v>88</v>
      </c>
      <c r="AW426" s="12" t="s">
        <v>4</v>
      </c>
      <c r="AX426" s="12" t="s">
        <v>80</v>
      </c>
      <c r="AY426" s="202" t="s">
        <v>143</v>
      </c>
    </row>
    <row r="427" spans="1:65" s="2" customFormat="1" ht="24.2" customHeight="1">
      <c r="A427" s="37"/>
      <c r="B427" s="38"/>
      <c r="C427" s="174" t="s">
        <v>183</v>
      </c>
      <c r="D427" s="174" t="s">
        <v>144</v>
      </c>
      <c r="E427" s="175" t="s">
        <v>1172</v>
      </c>
      <c r="F427" s="176" t="s">
        <v>1173</v>
      </c>
      <c r="G427" s="177" t="s">
        <v>269</v>
      </c>
      <c r="H427" s="178">
        <v>671.892</v>
      </c>
      <c r="I427" s="179"/>
      <c r="J427" s="180">
        <f>ROUND(I427*H427,2)</f>
        <v>0</v>
      </c>
      <c r="K427" s="176" t="s">
        <v>496</v>
      </c>
      <c r="L427" s="42"/>
      <c r="M427" s="181" t="s">
        <v>19</v>
      </c>
      <c r="N427" s="182" t="s">
        <v>44</v>
      </c>
      <c r="O427" s="67"/>
      <c r="P427" s="183">
        <f>O427*H427</f>
        <v>0</v>
      </c>
      <c r="Q427" s="183">
        <v>0</v>
      </c>
      <c r="R427" s="183">
        <f>Q427*H427</f>
        <v>0</v>
      </c>
      <c r="S427" s="183">
        <v>0</v>
      </c>
      <c r="T427" s="184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85" t="s">
        <v>149</v>
      </c>
      <c r="AT427" s="185" t="s">
        <v>144</v>
      </c>
      <c r="AU427" s="185" t="s">
        <v>88</v>
      </c>
      <c r="AY427" s="20" t="s">
        <v>143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20" t="s">
        <v>88</v>
      </c>
      <c r="BK427" s="186">
        <f>ROUND(I427*H427,2)</f>
        <v>0</v>
      </c>
      <c r="BL427" s="20" t="s">
        <v>149</v>
      </c>
      <c r="BM427" s="185" t="s">
        <v>1174</v>
      </c>
    </row>
    <row r="428" spans="1:47" s="2" customFormat="1" ht="11.25">
      <c r="A428" s="37"/>
      <c r="B428" s="38"/>
      <c r="C428" s="39"/>
      <c r="D428" s="227" t="s">
        <v>498</v>
      </c>
      <c r="E428" s="39"/>
      <c r="F428" s="228" t="s">
        <v>1175</v>
      </c>
      <c r="G428" s="39"/>
      <c r="H428" s="39"/>
      <c r="I428" s="189"/>
      <c r="J428" s="39"/>
      <c r="K428" s="39"/>
      <c r="L428" s="42"/>
      <c r="M428" s="190"/>
      <c r="N428" s="191"/>
      <c r="O428" s="67"/>
      <c r="P428" s="67"/>
      <c r="Q428" s="67"/>
      <c r="R428" s="67"/>
      <c r="S428" s="67"/>
      <c r="T428" s="68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20" t="s">
        <v>498</v>
      </c>
      <c r="AU428" s="20" t="s">
        <v>88</v>
      </c>
    </row>
    <row r="429" spans="1:65" s="2" customFormat="1" ht="49.15" customHeight="1">
      <c r="A429" s="37"/>
      <c r="B429" s="38"/>
      <c r="C429" s="174" t="s">
        <v>409</v>
      </c>
      <c r="D429" s="174" t="s">
        <v>144</v>
      </c>
      <c r="E429" s="175" t="s">
        <v>629</v>
      </c>
      <c r="F429" s="176" t="s">
        <v>630</v>
      </c>
      <c r="G429" s="177" t="s">
        <v>269</v>
      </c>
      <c r="H429" s="178">
        <v>1.875</v>
      </c>
      <c r="I429" s="179"/>
      <c r="J429" s="180">
        <f>ROUND(I429*H429,2)</f>
        <v>0</v>
      </c>
      <c r="K429" s="176" t="s">
        <v>496</v>
      </c>
      <c r="L429" s="42"/>
      <c r="M429" s="181" t="s">
        <v>19</v>
      </c>
      <c r="N429" s="182" t="s">
        <v>44</v>
      </c>
      <c r="O429" s="67"/>
      <c r="P429" s="183">
        <f>O429*H429</f>
        <v>0</v>
      </c>
      <c r="Q429" s="183">
        <v>0</v>
      </c>
      <c r="R429" s="183">
        <f>Q429*H429</f>
        <v>0</v>
      </c>
      <c r="S429" s="183">
        <v>0</v>
      </c>
      <c r="T429" s="184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5" t="s">
        <v>149</v>
      </c>
      <c r="AT429" s="185" t="s">
        <v>144</v>
      </c>
      <c r="AU429" s="185" t="s">
        <v>88</v>
      </c>
      <c r="AY429" s="20" t="s">
        <v>143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20" t="s">
        <v>88</v>
      </c>
      <c r="BK429" s="186">
        <f>ROUND(I429*H429,2)</f>
        <v>0</v>
      </c>
      <c r="BL429" s="20" t="s">
        <v>149</v>
      </c>
      <c r="BM429" s="185" t="s">
        <v>1176</v>
      </c>
    </row>
    <row r="430" spans="1:47" s="2" customFormat="1" ht="11.25">
      <c r="A430" s="37"/>
      <c r="B430" s="38"/>
      <c r="C430" s="39"/>
      <c r="D430" s="227" t="s">
        <v>498</v>
      </c>
      <c r="E430" s="39"/>
      <c r="F430" s="228" t="s">
        <v>632</v>
      </c>
      <c r="G430" s="39"/>
      <c r="H430" s="39"/>
      <c r="I430" s="189"/>
      <c r="J430" s="39"/>
      <c r="K430" s="39"/>
      <c r="L430" s="42"/>
      <c r="M430" s="190"/>
      <c r="N430" s="191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498</v>
      </c>
      <c r="AU430" s="20" t="s">
        <v>88</v>
      </c>
    </row>
    <row r="431" spans="1:65" s="2" customFormat="1" ht="44.25" customHeight="1">
      <c r="A431" s="37"/>
      <c r="B431" s="38"/>
      <c r="C431" s="174" t="s">
        <v>1177</v>
      </c>
      <c r="D431" s="174" t="s">
        <v>144</v>
      </c>
      <c r="E431" s="175" t="s">
        <v>1178</v>
      </c>
      <c r="F431" s="176" t="s">
        <v>527</v>
      </c>
      <c r="G431" s="177" t="s">
        <v>269</v>
      </c>
      <c r="H431" s="178">
        <v>663.8</v>
      </c>
      <c r="I431" s="179"/>
      <c r="J431" s="180">
        <f>ROUND(I431*H431,2)</f>
        <v>0</v>
      </c>
      <c r="K431" s="176" t="s">
        <v>496</v>
      </c>
      <c r="L431" s="42"/>
      <c r="M431" s="181" t="s">
        <v>19</v>
      </c>
      <c r="N431" s="182" t="s">
        <v>44</v>
      </c>
      <c r="O431" s="67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85" t="s">
        <v>149</v>
      </c>
      <c r="AT431" s="185" t="s">
        <v>144</v>
      </c>
      <c r="AU431" s="185" t="s">
        <v>88</v>
      </c>
      <c r="AY431" s="20" t="s">
        <v>143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20" t="s">
        <v>88</v>
      </c>
      <c r="BK431" s="186">
        <f>ROUND(I431*H431,2)</f>
        <v>0</v>
      </c>
      <c r="BL431" s="20" t="s">
        <v>149</v>
      </c>
      <c r="BM431" s="185" t="s">
        <v>1179</v>
      </c>
    </row>
    <row r="432" spans="1:47" s="2" customFormat="1" ht="11.25">
      <c r="A432" s="37"/>
      <c r="B432" s="38"/>
      <c r="C432" s="39"/>
      <c r="D432" s="227" t="s">
        <v>498</v>
      </c>
      <c r="E432" s="39"/>
      <c r="F432" s="228" t="s">
        <v>1180</v>
      </c>
      <c r="G432" s="39"/>
      <c r="H432" s="39"/>
      <c r="I432" s="189"/>
      <c r="J432" s="39"/>
      <c r="K432" s="39"/>
      <c r="L432" s="42"/>
      <c r="M432" s="190"/>
      <c r="N432" s="191"/>
      <c r="O432" s="67"/>
      <c r="P432" s="67"/>
      <c r="Q432" s="67"/>
      <c r="R432" s="67"/>
      <c r="S432" s="67"/>
      <c r="T432" s="68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20" t="s">
        <v>498</v>
      </c>
      <c r="AU432" s="20" t="s">
        <v>88</v>
      </c>
    </row>
    <row r="433" spans="2:63" s="11" customFormat="1" ht="22.9" customHeight="1">
      <c r="B433" s="160"/>
      <c r="C433" s="161"/>
      <c r="D433" s="162" t="s">
        <v>71</v>
      </c>
      <c r="E433" s="225" t="s">
        <v>633</v>
      </c>
      <c r="F433" s="225" t="s">
        <v>634</v>
      </c>
      <c r="G433" s="161"/>
      <c r="H433" s="161"/>
      <c r="I433" s="164"/>
      <c r="J433" s="226">
        <f>BK433</f>
        <v>0</v>
      </c>
      <c r="K433" s="161"/>
      <c r="L433" s="166"/>
      <c r="M433" s="167"/>
      <c r="N433" s="168"/>
      <c r="O433" s="168"/>
      <c r="P433" s="169">
        <f>SUM(P434:P435)</f>
        <v>0</v>
      </c>
      <c r="Q433" s="168"/>
      <c r="R433" s="169">
        <f>SUM(R434:R435)</f>
        <v>0</v>
      </c>
      <c r="S433" s="168"/>
      <c r="T433" s="170">
        <f>SUM(T434:T435)</f>
        <v>0</v>
      </c>
      <c r="AR433" s="171" t="s">
        <v>80</v>
      </c>
      <c r="AT433" s="172" t="s">
        <v>71</v>
      </c>
      <c r="AU433" s="172" t="s">
        <v>80</v>
      </c>
      <c r="AY433" s="171" t="s">
        <v>143</v>
      </c>
      <c r="BK433" s="173">
        <f>SUM(BK434:BK435)</f>
        <v>0</v>
      </c>
    </row>
    <row r="434" spans="1:65" s="2" customFormat="1" ht="37.9" customHeight="1">
      <c r="A434" s="37"/>
      <c r="B434" s="38"/>
      <c r="C434" s="174" t="s">
        <v>196</v>
      </c>
      <c r="D434" s="174" t="s">
        <v>144</v>
      </c>
      <c r="E434" s="175" t="s">
        <v>1181</v>
      </c>
      <c r="F434" s="176" t="s">
        <v>1182</v>
      </c>
      <c r="G434" s="177" t="s">
        <v>269</v>
      </c>
      <c r="H434" s="178">
        <v>263.02</v>
      </c>
      <c r="I434" s="179"/>
      <c r="J434" s="180">
        <f>ROUND(I434*H434,2)</f>
        <v>0</v>
      </c>
      <c r="K434" s="176" t="s">
        <v>496</v>
      </c>
      <c r="L434" s="42"/>
      <c r="M434" s="181" t="s">
        <v>19</v>
      </c>
      <c r="N434" s="182" t="s">
        <v>44</v>
      </c>
      <c r="O434" s="67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85" t="s">
        <v>149</v>
      </c>
      <c r="AT434" s="185" t="s">
        <v>144</v>
      </c>
      <c r="AU434" s="185" t="s">
        <v>88</v>
      </c>
      <c r="AY434" s="20" t="s">
        <v>143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20" t="s">
        <v>88</v>
      </c>
      <c r="BK434" s="186">
        <f>ROUND(I434*H434,2)</f>
        <v>0</v>
      </c>
      <c r="BL434" s="20" t="s">
        <v>149</v>
      </c>
      <c r="BM434" s="185" t="s">
        <v>1183</v>
      </c>
    </row>
    <row r="435" spans="1:47" s="2" customFormat="1" ht="11.25">
      <c r="A435" s="37"/>
      <c r="B435" s="38"/>
      <c r="C435" s="39"/>
      <c r="D435" s="227" t="s">
        <v>498</v>
      </c>
      <c r="E435" s="39"/>
      <c r="F435" s="228" t="s">
        <v>1184</v>
      </c>
      <c r="G435" s="39"/>
      <c r="H435" s="39"/>
      <c r="I435" s="189"/>
      <c r="J435" s="39"/>
      <c r="K435" s="39"/>
      <c r="L435" s="42"/>
      <c r="M435" s="190"/>
      <c r="N435" s="191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498</v>
      </c>
      <c r="AU435" s="20" t="s">
        <v>88</v>
      </c>
    </row>
    <row r="436" spans="2:63" s="11" customFormat="1" ht="25.9" customHeight="1">
      <c r="B436" s="160"/>
      <c r="C436" s="161"/>
      <c r="D436" s="162" t="s">
        <v>71</v>
      </c>
      <c r="E436" s="163" t="s">
        <v>639</v>
      </c>
      <c r="F436" s="163" t="s">
        <v>640</v>
      </c>
      <c r="G436" s="161"/>
      <c r="H436" s="161"/>
      <c r="I436" s="164"/>
      <c r="J436" s="165">
        <f>BK436</f>
        <v>0</v>
      </c>
      <c r="K436" s="161"/>
      <c r="L436" s="166"/>
      <c r="M436" s="167"/>
      <c r="N436" s="168"/>
      <c r="O436" s="168"/>
      <c r="P436" s="169">
        <f>P437+P442</f>
        <v>0</v>
      </c>
      <c r="Q436" s="168"/>
      <c r="R436" s="169">
        <f>R437+R442</f>
        <v>0.032505</v>
      </c>
      <c r="S436" s="168"/>
      <c r="T436" s="170">
        <f>T437+T442</f>
        <v>0.0165</v>
      </c>
      <c r="AR436" s="171" t="s">
        <v>88</v>
      </c>
      <c r="AT436" s="172" t="s">
        <v>71</v>
      </c>
      <c r="AU436" s="172" t="s">
        <v>72</v>
      </c>
      <c r="AY436" s="171" t="s">
        <v>143</v>
      </c>
      <c r="BK436" s="173">
        <f>BK437+BK442</f>
        <v>0</v>
      </c>
    </row>
    <row r="437" spans="2:63" s="11" customFormat="1" ht="22.9" customHeight="1">
      <c r="B437" s="160"/>
      <c r="C437" s="161"/>
      <c r="D437" s="162" t="s">
        <v>71</v>
      </c>
      <c r="E437" s="225" t="s">
        <v>234</v>
      </c>
      <c r="F437" s="225" t="s">
        <v>1185</v>
      </c>
      <c r="G437" s="161"/>
      <c r="H437" s="161"/>
      <c r="I437" s="164"/>
      <c r="J437" s="226">
        <f>BK437</f>
        <v>0</v>
      </c>
      <c r="K437" s="161"/>
      <c r="L437" s="166"/>
      <c r="M437" s="167"/>
      <c r="N437" s="168"/>
      <c r="O437" s="168"/>
      <c r="P437" s="169">
        <f>SUM(P438:P441)</f>
        <v>0</v>
      </c>
      <c r="Q437" s="168"/>
      <c r="R437" s="169">
        <f>SUM(R438:R441)</f>
        <v>0.03168</v>
      </c>
      <c r="S437" s="168"/>
      <c r="T437" s="170">
        <f>SUM(T438:T441)</f>
        <v>0</v>
      </c>
      <c r="AR437" s="171" t="s">
        <v>88</v>
      </c>
      <c r="AT437" s="172" t="s">
        <v>71</v>
      </c>
      <c r="AU437" s="172" t="s">
        <v>80</v>
      </c>
      <c r="AY437" s="171" t="s">
        <v>143</v>
      </c>
      <c r="BK437" s="173">
        <f>SUM(BK438:BK441)</f>
        <v>0</v>
      </c>
    </row>
    <row r="438" spans="1:65" s="2" customFormat="1" ht="44.25" customHeight="1">
      <c r="A438" s="37"/>
      <c r="B438" s="38"/>
      <c r="C438" s="174" t="s">
        <v>202</v>
      </c>
      <c r="D438" s="174" t="s">
        <v>144</v>
      </c>
      <c r="E438" s="175" t="s">
        <v>1186</v>
      </c>
      <c r="F438" s="176" t="s">
        <v>1187</v>
      </c>
      <c r="G438" s="177" t="s">
        <v>147</v>
      </c>
      <c r="H438" s="178">
        <v>35</v>
      </c>
      <c r="I438" s="179"/>
      <c r="J438" s="180">
        <f>ROUND(I438*H438,2)</f>
        <v>0</v>
      </c>
      <c r="K438" s="176" t="s">
        <v>496</v>
      </c>
      <c r="L438" s="42"/>
      <c r="M438" s="181" t="s">
        <v>19</v>
      </c>
      <c r="N438" s="182" t="s">
        <v>44</v>
      </c>
      <c r="O438" s="67"/>
      <c r="P438" s="183">
        <f>O438*H438</f>
        <v>0</v>
      </c>
      <c r="Q438" s="183">
        <v>0.0008</v>
      </c>
      <c r="R438" s="183">
        <f>Q438*H438</f>
        <v>0.028</v>
      </c>
      <c r="S438" s="183">
        <v>0</v>
      </c>
      <c r="T438" s="18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185" t="s">
        <v>188</v>
      </c>
      <c r="AT438" s="185" t="s">
        <v>144</v>
      </c>
      <c r="AU438" s="185" t="s">
        <v>88</v>
      </c>
      <c r="AY438" s="20" t="s">
        <v>143</v>
      </c>
      <c r="BE438" s="186">
        <f>IF(N438="základní",J438,0)</f>
        <v>0</v>
      </c>
      <c r="BF438" s="186">
        <f>IF(N438="snížená",J438,0)</f>
        <v>0</v>
      </c>
      <c r="BG438" s="186">
        <f>IF(N438="zákl. přenesená",J438,0)</f>
        <v>0</v>
      </c>
      <c r="BH438" s="186">
        <f>IF(N438="sníž. přenesená",J438,0)</f>
        <v>0</v>
      </c>
      <c r="BI438" s="186">
        <f>IF(N438="nulová",J438,0)</f>
        <v>0</v>
      </c>
      <c r="BJ438" s="20" t="s">
        <v>88</v>
      </c>
      <c r="BK438" s="186">
        <f>ROUND(I438*H438,2)</f>
        <v>0</v>
      </c>
      <c r="BL438" s="20" t="s">
        <v>188</v>
      </c>
      <c r="BM438" s="185" t="s">
        <v>1188</v>
      </c>
    </row>
    <row r="439" spans="1:47" s="2" customFormat="1" ht="11.25">
      <c r="A439" s="37"/>
      <c r="B439" s="38"/>
      <c r="C439" s="39"/>
      <c r="D439" s="227" t="s">
        <v>498</v>
      </c>
      <c r="E439" s="39"/>
      <c r="F439" s="228" t="s">
        <v>1189</v>
      </c>
      <c r="G439" s="39"/>
      <c r="H439" s="39"/>
      <c r="I439" s="189"/>
      <c r="J439" s="39"/>
      <c r="K439" s="39"/>
      <c r="L439" s="42"/>
      <c r="M439" s="190"/>
      <c r="N439" s="191"/>
      <c r="O439" s="67"/>
      <c r="P439" s="67"/>
      <c r="Q439" s="67"/>
      <c r="R439" s="67"/>
      <c r="S439" s="67"/>
      <c r="T439" s="68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20" t="s">
        <v>498</v>
      </c>
      <c r="AU439" s="20" t="s">
        <v>88</v>
      </c>
    </row>
    <row r="440" spans="1:65" s="2" customFormat="1" ht="33" customHeight="1">
      <c r="A440" s="37"/>
      <c r="B440" s="38"/>
      <c r="C440" s="174" t="s">
        <v>207</v>
      </c>
      <c r="D440" s="174" t="s">
        <v>144</v>
      </c>
      <c r="E440" s="175" t="s">
        <v>1190</v>
      </c>
      <c r="F440" s="176" t="s">
        <v>1191</v>
      </c>
      <c r="G440" s="177" t="s">
        <v>257</v>
      </c>
      <c r="H440" s="178">
        <v>23</v>
      </c>
      <c r="I440" s="179"/>
      <c r="J440" s="180">
        <f>ROUND(I440*H440,2)</f>
        <v>0</v>
      </c>
      <c r="K440" s="176" t="s">
        <v>496</v>
      </c>
      <c r="L440" s="42"/>
      <c r="M440" s="181" t="s">
        <v>19</v>
      </c>
      <c r="N440" s="182" t="s">
        <v>44</v>
      </c>
      <c r="O440" s="67"/>
      <c r="P440" s="183">
        <f>O440*H440</f>
        <v>0</v>
      </c>
      <c r="Q440" s="183">
        <v>0.00016</v>
      </c>
      <c r="R440" s="183">
        <f>Q440*H440</f>
        <v>0.00368</v>
      </c>
      <c r="S440" s="183">
        <v>0</v>
      </c>
      <c r="T440" s="184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85" t="s">
        <v>188</v>
      </c>
      <c r="AT440" s="185" t="s">
        <v>144</v>
      </c>
      <c r="AU440" s="185" t="s">
        <v>88</v>
      </c>
      <c r="AY440" s="20" t="s">
        <v>143</v>
      </c>
      <c r="BE440" s="186">
        <f>IF(N440="základní",J440,0)</f>
        <v>0</v>
      </c>
      <c r="BF440" s="186">
        <f>IF(N440="snížená",J440,0)</f>
        <v>0</v>
      </c>
      <c r="BG440" s="186">
        <f>IF(N440="zákl. přenesená",J440,0)</f>
        <v>0</v>
      </c>
      <c r="BH440" s="186">
        <f>IF(N440="sníž. přenesená",J440,0)</f>
        <v>0</v>
      </c>
      <c r="BI440" s="186">
        <f>IF(N440="nulová",J440,0)</f>
        <v>0</v>
      </c>
      <c r="BJ440" s="20" t="s">
        <v>88</v>
      </c>
      <c r="BK440" s="186">
        <f>ROUND(I440*H440,2)</f>
        <v>0</v>
      </c>
      <c r="BL440" s="20" t="s">
        <v>188</v>
      </c>
      <c r="BM440" s="185" t="s">
        <v>1192</v>
      </c>
    </row>
    <row r="441" spans="1:47" s="2" customFormat="1" ht="11.25">
      <c r="A441" s="37"/>
      <c r="B441" s="38"/>
      <c r="C441" s="39"/>
      <c r="D441" s="227" t="s">
        <v>498</v>
      </c>
      <c r="E441" s="39"/>
      <c r="F441" s="228" t="s">
        <v>1193</v>
      </c>
      <c r="G441" s="39"/>
      <c r="H441" s="39"/>
      <c r="I441" s="189"/>
      <c r="J441" s="39"/>
      <c r="K441" s="39"/>
      <c r="L441" s="42"/>
      <c r="M441" s="190"/>
      <c r="N441" s="191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498</v>
      </c>
      <c r="AU441" s="20" t="s">
        <v>88</v>
      </c>
    </row>
    <row r="442" spans="2:63" s="11" customFormat="1" ht="22.9" customHeight="1">
      <c r="B442" s="160"/>
      <c r="C442" s="161"/>
      <c r="D442" s="162" t="s">
        <v>71</v>
      </c>
      <c r="E442" s="225" t="s">
        <v>1194</v>
      </c>
      <c r="F442" s="225" t="s">
        <v>1195</v>
      </c>
      <c r="G442" s="161"/>
      <c r="H442" s="161"/>
      <c r="I442" s="164"/>
      <c r="J442" s="226">
        <f>BK442</f>
        <v>0</v>
      </c>
      <c r="K442" s="161"/>
      <c r="L442" s="166"/>
      <c r="M442" s="167"/>
      <c r="N442" s="168"/>
      <c r="O442" s="168"/>
      <c r="P442" s="169">
        <f>SUM(P443:P446)</f>
        <v>0</v>
      </c>
      <c r="Q442" s="168"/>
      <c r="R442" s="169">
        <f>SUM(R443:R446)</f>
        <v>0.0008250000000000001</v>
      </c>
      <c r="S442" s="168"/>
      <c r="T442" s="170">
        <f>SUM(T443:T446)</f>
        <v>0.0165</v>
      </c>
      <c r="AR442" s="171" t="s">
        <v>88</v>
      </c>
      <c r="AT442" s="172" t="s">
        <v>71</v>
      </c>
      <c r="AU442" s="172" t="s">
        <v>80</v>
      </c>
      <c r="AY442" s="171" t="s">
        <v>143</v>
      </c>
      <c r="BK442" s="173">
        <f>SUM(BK443:BK446)</f>
        <v>0</v>
      </c>
    </row>
    <row r="443" spans="1:65" s="2" customFormat="1" ht="16.5" customHeight="1">
      <c r="A443" s="37"/>
      <c r="B443" s="38"/>
      <c r="C443" s="174" t="s">
        <v>1196</v>
      </c>
      <c r="D443" s="174" t="s">
        <v>144</v>
      </c>
      <c r="E443" s="175" t="s">
        <v>1197</v>
      </c>
      <c r="F443" s="176" t="s">
        <v>1198</v>
      </c>
      <c r="G443" s="177" t="s">
        <v>257</v>
      </c>
      <c r="H443" s="178">
        <v>15.5</v>
      </c>
      <c r="I443" s="179"/>
      <c r="J443" s="180">
        <f>ROUND(I443*H443,2)</f>
        <v>0</v>
      </c>
      <c r="K443" s="176" t="s">
        <v>545</v>
      </c>
      <c r="L443" s="42"/>
      <c r="M443" s="181" t="s">
        <v>19</v>
      </c>
      <c r="N443" s="182" t="s">
        <v>44</v>
      </c>
      <c r="O443" s="67"/>
      <c r="P443" s="183">
        <f>O443*H443</f>
        <v>0</v>
      </c>
      <c r="Q443" s="183">
        <v>5E-05</v>
      </c>
      <c r="R443" s="183">
        <f>Q443*H443</f>
        <v>0.0007750000000000001</v>
      </c>
      <c r="S443" s="183">
        <v>0</v>
      </c>
      <c r="T443" s="184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85" t="s">
        <v>188</v>
      </c>
      <c r="AT443" s="185" t="s">
        <v>144</v>
      </c>
      <c r="AU443" s="185" t="s">
        <v>88</v>
      </c>
      <c r="AY443" s="20" t="s">
        <v>143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20" t="s">
        <v>88</v>
      </c>
      <c r="BK443" s="186">
        <f>ROUND(I443*H443,2)</f>
        <v>0</v>
      </c>
      <c r="BL443" s="20" t="s">
        <v>188</v>
      </c>
      <c r="BM443" s="185" t="s">
        <v>1199</v>
      </c>
    </row>
    <row r="444" spans="1:65" s="2" customFormat="1" ht="16.5" customHeight="1">
      <c r="A444" s="37"/>
      <c r="B444" s="38"/>
      <c r="C444" s="174" t="s">
        <v>412</v>
      </c>
      <c r="D444" s="174" t="s">
        <v>144</v>
      </c>
      <c r="E444" s="175" t="s">
        <v>1200</v>
      </c>
      <c r="F444" s="176" t="s">
        <v>1201</v>
      </c>
      <c r="G444" s="177" t="s">
        <v>686</v>
      </c>
      <c r="H444" s="178">
        <v>1</v>
      </c>
      <c r="I444" s="179"/>
      <c r="J444" s="180">
        <f>ROUND(I444*H444,2)</f>
        <v>0</v>
      </c>
      <c r="K444" s="176" t="s">
        <v>545</v>
      </c>
      <c r="L444" s="42"/>
      <c r="M444" s="181" t="s">
        <v>19</v>
      </c>
      <c r="N444" s="182" t="s">
        <v>44</v>
      </c>
      <c r="O444" s="67"/>
      <c r="P444" s="183">
        <f>O444*H444</f>
        <v>0</v>
      </c>
      <c r="Q444" s="183">
        <v>5E-05</v>
      </c>
      <c r="R444" s="183">
        <f>Q444*H444</f>
        <v>5E-05</v>
      </c>
      <c r="S444" s="183">
        <v>0</v>
      </c>
      <c r="T444" s="184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85" t="s">
        <v>188</v>
      </c>
      <c r="AT444" s="185" t="s">
        <v>144</v>
      </c>
      <c r="AU444" s="185" t="s">
        <v>88</v>
      </c>
      <c r="AY444" s="20" t="s">
        <v>143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20" t="s">
        <v>88</v>
      </c>
      <c r="BK444" s="186">
        <f>ROUND(I444*H444,2)</f>
        <v>0</v>
      </c>
      <c r="BL444" s="20" t="s">
        <v>188</v>
      </c>
      <c r="BM444" s="185" t="s">
        <v>1202</v>
      </c>
    </row>
    <row r="445" spans="1:65" s="2" customFormat="1" ht="16.5" customHeight="1">
      <c r="A445" s="37"/>
      <c r="B445" s="38"/>
      <c r="C445" s="174" t="s">
        <v>1203</v>
      </c>
      <c r="D445" s="174" t="s">
        <v>144</v>
      </c>
      <c r="E445" s="175" t="s">
        <v>1204</v>
      </c>
      <c r="F445" s="176" t="s">
        <v>1205</v>
      </c>
      <c r="G445" s="177" t="s">
        <v>257</v>
      </c>
      <c r="H445" s="178">
        <v>15.5</v>
      </c>
      <c r="I445" s="179"/>
      <c r="J445" s="180">
        <f>ROUND(I445*H445,2)</f>
        <v>0</v>
      </c>
      <c r="K445" s="176" t="s">
        <v>545</v>
      </c>
      <c r="L445" s="42"/>
      <c r="M445" s="181" t="s">
        <v>19</v>
      </c>
      <c r="N445" s="182" t="s">
        <v>44</v>
      </c>
      <c r="O445" s="67"/>
      <c r="P445" s="183">
        <f>O445*H445</f>
        <v>0</v>
      </c>
      <c r="Q445" s="183">
        <v>0</v>
      </c>
      <c r="R445" s="183">
        <f>Q445*H445</f>
        <v>0</v>
      </c>
      <c r="S445" s="183">
        <v>0.001</v>
      </c>
      <c r="T445" s="184">
        <f>S445*H445</f>
        <v>0.0155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85" t="s">
        <v>188</v>
      </c>
      <c r="AT445" s="185" t="s">
        <v>144</v>
      </c>
      <c r="AU445" s="185" t="s">
        <v>88</v>
      </c>
      <c r="AY445" s="20" t="s">
        <v>143</v>
      </c>
      <c r="BE445" s="186">
        <f>IF(N445="základní",J445,0)</f>
        <v>0</v>
      </c>
      <c r="BF445" s="186">
        <f>IF(N445="snížená",J445,0)</f>
        <v>0</v>
      </c>
      <c r="BG445" s="186">
        <f>IF(N445="zákl. přenesená",J445,0)</f>
        <v>0</v>
      </c>
      <c r="BH445" s="186">
        <f>IF(N445="sníž. přenesená",J445,0)</f>
        <v>0</v>
      </c>
      <c r="BI445" s="186">
        <f>IF(N445="nulová",J445,0)</f>
        <v>0</v>
      </c>
      <c r="BJ445" s="20" t="s">
        <v>88</v>
      </c>
      <c r="BK445" s="186">
        <f>ROUND(I445*H445,2)</f>
        <v>0</v>
      </c>
      <c r="BL445" s="20" t="s">
        <v>188</v>
      </c>
      <c r="BM445" s="185" t="s">
        <v>1206</v>
      </c>
    </row>
    <row r="446" spans="1:65" s="2" customFormat="1" ht="16.5" customHeight="1">
      <c r="A446" s="37"/>
      <c r="B446" s="38"/>
      <c r="C446" s="174" t="s">
        <v>413</v>
      </c>
      <c r="D446" s="174" t="s">
        <v>144</v>
      </c>
      <c r="E446" s="175" t="s">
        <v>1207</v>
      </c>
      <c r="F446" s="176" t="s">
        <v>1208</v>
      </c>
      <c r="G446" s="177" t="s">
        <v>686</v>
      </c>
      <c r="H446" s="178">
        <v>1</v>
      </c>
      <c r="I446" s="179"/>
      <c r="J446" s="180">
        <f>ROUND(I446*H446,2)</f>
        <v>0</v>
      </c>
      <c r="K446" s="176" t="s">
        <v>545</v>
      </c>
      <c r="L446" s="42"/>
      <c r="M446" s="215" t="s">
        <v>19</v>
      </c>
      <c r="N446" s="216" t="s">
        <v>44</v>
      </c>
      <c r="O446" s="217"/>
      <c r="P446" s="218">
        <f>O446*H446</f>
        <v>0</v>
      </c>
      <c r="Q446" s="218">
        <v>0</v>
      </c>
      <c r="R446" s="218">
        <f>Q446*H446</f>
        <v>0</v>
      </c>
      <c r="S446" s="218">
        <v>0.001</v>
      </c>
      <c r="T446" s="219">
        <f>S446*H446</f>
        <v>0.001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85" t="s">
        <v>188</v>
      </c>
      <c r="AT446" s="185" t="s">
        <v>144</v>
      </c>
      <c r="AU446" s="185" t="s">
        <v>88</v>
      </c>
      <c r="AY446" s="20" t="s">
        <v>143</v>
      </c>
      <c r="BE446" s="186">
        <f>IF(N446="základní",J446,0)</f>
        <v>0</v>
      </c>
      <c r="BF446" s="186">
        <f>IF(N446="snížená",J446,0)</f>
        <v>0</v>
      </c>
      <c r="BG446" s="186">
        <f>IF(N446="zákl. přenesená",J446,0)</f>
        <v>0</v>
      </c>
      <c r="BH446" s="186">
        <f>IF(N446="sníž. přenesená",J446,0)</f>
        <v>0</v>
      </c>
      <c r="BI446" s="186">
        <f>IF(N446="nulová",J446,0)</f>
        <v>0</v>
      </c>
      <c r="BJ446" s="20" t="s">
        <v>88</v>
      </c>
      <c r="BK446" s="186">
        <f>ROUND(I446*H446,2)</f>
        <v>0</v>
      </c>
      <c r="BL446" s="20" t="s">
        <v>188</v>
      </c>
      <c r="BM446" s="185" t="s">
        <v>1209</v>
      </c>
    </row>
    <row r="447" spans="1:31" s="2" customFormat="1" ht="6.95" customHeight="1">
      <c r="A447" s="37"/>
      <c r="B447" s="50"/>
      <c r="C447" s="51"/>
      <c r="D447" s="51"/>
      <c r="E447" s="51"/>
      <c r="F447" s="51"/>
      <c r="G447" s="51"/>
      <c r="H447" s="51"/>
      <c r="I447" s="51"/>
      <c r="J447" s="51"/>
      <c r="K447" s="51"/>
      <c r="L447" s="42"/>
      <c r="M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</sheetData>
  <sheetProtection algorithmName="SHA-512" hashValue="A/C45/F+p2hO9vqa+V7bzpW5/Ucrk1eHsVaIZo7Hqr/wJyAb2OiRC52ZiYzAkYB8agyUO5S7YJBOoQBShDW4JA==" saltValue="JfjwcLUkhMPq6R2A96VlgWEdfPDO2fgIi+GCj9IqaBypExdcauWirAYVhKroMBtZSotENAeZ+EcPYhoPPjuxQQ==" spinCount="100000" sheet="1" objects="1" scenarios="1" formatColumns="0" formatRows="0" autoFilter="0"/>
  <autoFilter ref="C90:K44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11151111"/>
    <hyperlink ref="F99" r:id="rId2" display="https://podminky.urs.cz/item/CS_URS_2024_01/111251101"/>
    <hyperlink ref="F101" r:id="rId3" display="https://podminky.urs.cz/item/CS_URS_2024_01/113106123"/>
    <hyperlink ref="F104" r:id="rId4" display="https://podminky.urs.cz/item/CS_URS_2024_01/113106571"/>
    <hyperlink ref="F107" r:id="rId5" display="https://podminky.urs.cz/item/CS_URS_2024_01/113107211"/>
    <hyperlink ref="F112" r:id="rId6" display="https://podminky.urs.cz/item/CS_URS_2024_01/113201112"/>
    <hyperlink ref="F115" r:id="rId7" display="https://podminky.urs.cz/item/CS_URS_2024_01/129001101"/>
    <hyperlink ref="F133" r:id="rId8" display="https://podminky.urs.cz/item/CS_URS_2024_01/131251201"/>
    <hyperlink ref="F141" r:id="rId9" display="https://podminky.urs.cz/item/CS_URS_2024_01/132254204"/>
    <hyperlink ref="F150" r:id="rId10" display="https://podminky.urs.cz/item/CS_URS_2024_01/151811132"/>
    <hyperlink ref="F164" r:id="rId11" display="https://podminky.urs.cz/item/CS_URS_2024_01/151811232"/>
    <hyperlink ref="F166" r:id="rId12" display="https://podminky.urs.cz/item/CS_URS_2024_01/162301501"/>
    <hyperlink ref="F168" r:id="rId13" display="https://podminky.urs.cz/item/CS_URS_2024_01/162301981"/>
    <hyperlink ref="F171" r:id="rId14" display="https://podminky.urs.cz/item/CS_URS_2024_01/162751117"/>
    <hyperlink ref="F174" r:id="rId15" display="https://podminky.urs.cz/item/CS_URS_2024_01/167151111"/>
    <hyperlink ref="F176" r:id="rId16" display="https://podminky.urs.cz/item/CS_URS_2024_01/171201231"/>
    <hyperlink ref="F180" r:id="rId17" display="https://podminky.urs.cz/item/CS_URS_2024_01/171251201"/>
    <hyperlink ref="F182" r:id="rId18" display="https://podminky.urs.cz/item/CS_URS_2024_01/174111101"/>
    <hyperlink ref="F187" r:id="rId19" display="https://podminky.urs.cz/item/CS_URS_2024_01/174151101"/>
    <hyperlink ref="F203" r:id="rId20" display="https://podminky.urs.cz/item/CS_URS_2024_01/175111101"/>
    <hyperlink ref="F231" r:id="rId21" display="https://podminky.urs.cz/item/CS_URS_2024_01/181451131"/>
    <hyperlink ref="F235" r:id="rId22" display="https://podminky.urs.cz/item/CS_URS_2024_01/181951112"/>
    <hyperlink ref="F243" r:id="rId23" display="https://podminky.urs.cz/item/CS_URS_2024_01/182303111"/>
    <hyperlink ref="F247" r:id="rId24" display="https://podminky.urs.cz/item/CS_URS_2024_01/185803111"/>
    <hyperlink ref="F249" r:id="rId25" display="https://podminky.urs.cz/item/CS_URS_2024_01/185803211"/>
    <hyperlink ref="F252" r:id="rId26" display="https://podminky.urs.cz/item/CS_URS_2024_01/451457777"/>
    <hyperlink ref="F255" r:id="rId27" display="https://podminky.urs.cz/item/CS_URS_2024_01/451572111"/>
    <hyperlink ref="F262" r:id="rId28" display="https://podminky.urs.cz/item/CS_URS_2024_01/451573111"/>
    <hyperlink ref="F270" r:id="rId29" display="https://podminky.urs.cz/item/CS_URS_2024_01/452311121"/>
    <hyperlink ref="F284" r:id="rId30" display="https://podminky.urs.cz/item/CS_URS_2024_01/564861111"/>
    <hyperlink ref="F287" r:id="rId31" display="https://podminky.urs.cz/item/CS_URS_2024_01/565165121"/>
    <hyperlink ref="F290" r:id="rId32" display="https://podminky.urs.cz/item/CS_URS_2024_01/573111111"/>
    <hyperlink ref="F293" r:id="rId33" display="https://podminky.urs.cz/item/CS_URS_2024_01/573231106"/>
    <hyperlink ref="F296" r:id="rId34" display="https://podminky.urs.cz/item/CS_URS_2024_01/577134141"/>
    <hyperlink ref="F299" r:id="rId35" display="https://podminky.urs.cz/item/CS_URS_2024_01/596211132"/>
    <hyperlink ref="F309" r:id="rId36" display="https://podminky.urs.cz/item/CS_URS_2024_01/637211124"/>
    <hyperlink ref="F313" r:id="rId37" display="https://podminky.urs.cz/item/CS_URS_2024_01/871353122"/>
    <hyperlink ref="F321" r:id="rId38" display="https://podminky.urs.cz/item/CS_URS_2024_01/894812116"/>
    <hyperlink ref="F326" r:id="rId39" display="https://podminky.urs.cz/item/CS_URS_2024_01/894812131"/>
    <hyperlink ref="F329" r:id="rId40" display="https://podminky.urs.cz/item/CS_URS_2024_01/894812133"/>
    <hyperlink ref="F332" r:id="rId41" display="https://podminky.urs.cz/item/CS_URS_2024_01/894812141"/>
    <hyperlink ref="F334" r:id="rId42" display="https://podminky.urs.cz/item/CS_URS_2024_01/894812149"/>
    <hyperlink ref="F336" r:id="rId43" display="https://podminky.urs.cz/item/CS_URS_2024_01/894812163"/>
    <hyperlink ref="F338" r:id="rId44" display="https://podminky.urs.cz/item/CS_URS_2024_01/894812205"/>
    <hyperlink ref="F343" r:id="rId45" display="https://podminky.urs.cz/item/CS_URS_2024_01/894812206"/>
    <hyperlink ref="F346" r:id="rId46" display="https://podminky.urs.cz/item/CS_URS_2024_01/894812231"/>
    <hyperlink ref="F349" r:id="rId47" display="https://podminky.urs.cz/item/CS_URS_2024_01/894812232"/>
    <hyperlink ref="F354" r:id="rId48" display="https://podminky.urs.cz/item/CS_URS_2024_01/894812241"/>
    <hyperlink ref="F359" r:id="rId49" display="https://podminky.urs.cz/item/CS_URS_2024_01/894812249"/>
    <hyperlink ref="F361" r:id="rId50" display="https://podminky.urs.cz/item/CS_URS_2024_01/894812257"/>
    <hyperlink ref="F368" r:id="rId51" display="https://podminky.urs.cz/item/CS_URS_2024_01/899132111"/>
    <hyperlink ref="F372" r:id="rId52" display="https://podminky.urs.cz/item/CS_URS_2024_01/916131213"/>
    <hyperlink ref="F376" r:id="rId53" display="https://podminky.urs.cz/item/CS_URS_2024_01/916132113"/>
    <hyperlink ref="F381" r:id="rId54" display="https://podminky.urs.cz/item/CS_URS_2024_01/916231213"/>
    <hyperlink ref="F387" r:id="rId55" display="https://podminky.urs.cz/item/CS_URS_2024_01/919726122"/>
    <hyperlink ref="F397" r:id="rId56" display="https://podminky.urs.cz/item/CS_URS_2024_01/935112111"/>
    <hyperlink ref="F407" r:id="rId57" display="https://podminky.urs.cz/item/CS_URS_2024_01/935923216"/>
    <hyperlink ref="F411" r:id="rId58" display="https://podminky.urs.cz/item/CS_URS_2024_01/939391014"/>
    <hyperlink ref="F418" r:id="rId59" display="https://podminky.urs.cz/item/CS_URS_2024_01/997006002"/>
    <hyperlink ref="F422" r:id="rId60" display="https://podminky.urs.cz/item/CS_URS_2024_01/997221551"/>
    <hyperlink ref="F424" r:id="rId61" display="https://podminky.urs.cz/item/CS_URS_2024_01/997221559"/>
    <hyperlink ref="F428" r:id="rId62" display="https://podminky.urs.cz/item/CS_URS_2024_01/997221611"/>
    <hyperlink ref="F430" r:id="rId63" display="https://podminky.urs.cz/item/CS_URS_2024_01/997013871"/>
    <hyperlink ref="F432" r:id="rId64" display="https://podminky.urs.cz/item/CS_URS_2024_01/997221873"/>
    <hyperlink ref="F435" r:id="rId65" display="https://podminky.urs.cz/item/CS_URS_2024_01/998223011"/>
    <hyperlink ref="F439" r:id="rId66" display="https://podminky.urs.cz/item/CS_URS_2024_01/711161215"/>
    <hyperlink ref="F441" r:id="rId67" display="https://podminky.urs.cz/item/CS_URS_2024_01/71116138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7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1:31" s="2" customFormat="1" ht="12" customHeight="1">
      <c r="A8" s="37"/>
      <c r="B8" s="42"/>
      <c r="C8" s="37"/>
      <c r="D8" s="115" t="s">
        <v>109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9" t="s">
        <v>1210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26. 3. 2024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1" t="str">
        <f>'Rekapitulace stavby'!E14</f>
        <v>Vyplň údaj</v>
      </c>
      <c r="F18" s="402"/>
      <c r="G18" s="402"/>
      <c r="H18" s="402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26</v>
      </c>
      <c r="J23" s="106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33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3" t="s">
        <v>37</v>
      </c>
      <c r="F27" s="403"/>
      <c r="G27" s="403"/>
      <c r="H27" s="40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ROUND(J97,2)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ROUND((SUM(BE97:BE742)),2)</f>
        <v>0</v>
      </c>
      <c r="G33" s="37"/>
      <c r="H33" s="37"/>
      <c r="I33" s="127">
        <v>0.21</v>
      </c>
      <c r="J33" s="126">
        <f>ROUND(((SUM(BE97:BE742))*I33),2)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ROUND((SUM(BF97:BF742)),2)</f>
        <v>0</v>
      </c>
      <c r="G34" s="37"/>
      <c r="H34" s="37"/>
      <c r="I34" s="127">
        <v>0.12</v>
      </c>
      <c r="J34" s="126">
        <f>ROUND(((SUM(BF97:BF742))*I34),2)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ROUND((SUM(BG97:BG742)),2)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ROUND((SUM(BH97:BH742)),2)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ROUND((SUM(BI97:BI742)),2)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4" t="str">
        <f>E7</f>
        <v>Sanace zdiva budovy Hospic Frýdek-Místek, p.o.</v>
      </c>
      <c r="F48" s="405"/>
      <c r="G48" s="405"/>
      <c r="H48" s="405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3" t="str">
        <f>E9</f>
        <v>SO 04 - Obvodová drenáž</v>
      </c>
      <c r="F50" s="406"/>
      <c r="G50" s="406"/>
      <c r="H50" s="40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I. J. Pešiny 3640, 738 01, Frýdek-Místek</v>
      </c>
      <c r="G52" s="39"/>
      <c r="H52" s="39"/>
      <c r="I52" s="32" t="s">
        <v>23</v>
      </c>
      <c r="J52" s="62" t="str">
        <f>IF(J12="","",J12)</f>
        <v>26. 3. 2024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Statutární město Frýdek-Místek</v>
      </c>
      <c r="G54" s="39"/>
      <c r="H54" s="39"/>
      <c r="I54" s="32" t="s">
        <v>31</v>
      </c>
      <c r="J54" s="35" t="str">
        <f>E21</f>
        <v>BENEPRO, a.s., Tovární 33, Český Těšín, 737 01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BENEPRO, a.s., Tovární 33, Český Těšín, 737 01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112</v>
      </c>
      <c r="D57" s="140"/>
      <c r="E57" s="140"/>
      <c r="F57" s="140"/>
      <c r="G57" s="140"/>
      <c r="H57" s="140"/>
      <c r="I57" s="140"/>
      <c r="J57" s="141" t="s">
        <v>113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J97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3"/>
      <c r="C60" s="144"/>
      <c r="D60" s="145" t="s">
        <v>478</v>
      </c>
      <c r="E60" s="146"/>
      <c r="F60" s="146"/>
      <c r="G60" s="146"/>
      <c r="H60" s="146"/>
      <c r="I60" s="146"/>
      <c r="J60" s="147">
        <f>J98</f>
        <v>0</v>
      </c>
      <c r="K60" s="144"/>
      <c r="L60" s="148"/>
    </row>
    <row r="61" spans="2:12" s="14" customFormat="1" ht="19.9" customHeight="1">
      <c r="B61" s="220"/>
      <c r="C61" s="100"/>
      <c r="D61" s="221" t="s">
        <v>479</v>
      </c>
      <c r="E61" s="222"/>
      <c r="F61" s="222"/>
      <c r="G61" s="222"/>
      <c r="H61" s="222"/>
      <c r="I61" s="222"/>
      <c r="J61" s="223">
        <f>J99</f>
        <v>0</v>
      </c>
      <c r="K61" s="100"/>
      <c r="L61" s="224"/>
    </row>
    <row r="62" spans="2:12" s="14" customFormat="1" ht="19.9" customHeight="1">
      <c r="B62" s="220"/>
      <c r="C62" s="100"/>
      <c r="D62" s="221" t="s">
        <v>1211</v>
      </c>
      <c r="E62" s="222"/>
      <c r="F62" s="222"/>
      <c r="G62" s="222"/>
      <c r="H62" s="222"/>
      <c r="I62" s="222"/>
      <c r="J62" s="223">
        <f>J429</f>
        <v>0</v>
      </c>
      <c r="K62" s="100"/>
      <c r="L62" s="224"/>
    </row>
    <row r="63" spans="2:12" s="14" customFormat="1" ht="19.9" customHeight="1">
      <c r="B63" s="220"/>
      <c r="C63" s="100"/>
      <c r="D63" s="221" t="s">
        <v>480</v>
      </c>
      <c r="E63" s="222"/>
      <c r="F63" s="222"/>
      <c r="G63" s="222"/>
      <c r="H63" s="222"/>
      <c r="I63" s="222"/>
      <c r="J63" s="223">
        <f>J433</f>
        <v>0</v>
      </c>
      <c r="K63" s="100"/>
      <c r="L63" s="224"/>
    </row>
    <row r="64" spans="2:12" s="14" customFormat="1" ht="19.9" customHeight="1">
      <c r="B64" s="220"/>
      <c r="C64" s="100"/>
      <c r="D64" s="221" t="s">
        <v>745</v>
      </c>
      <c r="E64" s="222"/>
      <c r="F64" s="222"/>
      <c r="G64" s="222"/>
      <c r="H64" s="222"/>
      <c r="I64" s="222"/>
      <c r="J64" s="223">
        <f>J468</f>
        <v>0</v>
      </c>
      <c r="K64" s="100"/>
      <c r="L64" s="224"/>
    </row>
    <row r="65" spans="2:12" s="14" customFormat="1" ht="19.9" customHeight="1">
      <c r="B65" s="220"/>
      <c r="C65" s="100"/>
      <c r="D65" s="221" t="s">
        <v>481</v>
      </c>
      <c r="E65" s="222"/>
      <c r="F65" s="222"/>
      <c r="G65" s="222"/>
      <c r="H65" s="222"/>
      <c r="I65" s="222"/>
      <c r="J65" s="223">
        <f>J481</f>
        <v>0</v>
      </c>
      <c r="K65" s="100"/>
      <c r="L65" s="224"/>
    </row>
    <row r="66" spans="2:12" s="14" customFormat="1" ht="19.9" customHeight="1">
      <c r="B66" s="220"/>
      <c r="C66" s="100"/>
      <c r="D66" s="221" t="s">
        <v>482</v>
      </c>
      <c r="E66" s="222"/>
      <c r="F66" s="222"/>
      <c r="G66" s="222"/>
      <c r="H66" s="222"/>
      <c r="I66" s="222"/>
      <c r="J66" s="223">
        <f>J659</f>
        <v>0</v>
      </c>
      <c r="K66" s="100"/>
      <c r="L66" s="224"/>
    </row>
    <row r="67" spans="2:12" s="14" customFormat="1" ht="19.9" customHeight="1">
      <c r="B67" s="220"/>
      <c r="C67" s="100"/>
      <c r="D67" s="221" t="s">
        <v>483</v>
      </c>
      <c r="E67" s="222"/>
      <c r="F67" s="222"/>
      <c r="G67" s="222"/>
      <c r="H67" s="222"/>
      <c r="I67" s="222"/>
      <c r="J67" s="223">
        <f>J667</f>
        <v>0</v>
      </c>
      <c r="K67" s="100"/>
      <c r="L67" s="224"/>
    </row>
    <row r="68" spans="2:12" s="14" customFormat="1" ht="19.9" customHeight="1">
      <c r="B68" s="220"/>
      <c r="C68" s="100"/>
      <c r="D68" s="221" t="s">
        <v>484</v>
      </c>
      <c r="E68" s="222"/>
      <c r="F68" s="222"/>
      <c r="G68" s="222"/>
      <c r="H68" s="222"/>
      <c r="I68" s="222"/>
      <c r="J68" s="223">
        <f>J682</f>
        <v>0</v>
      </c>
      <c r="K68" s="100"/>
      <c r="L68" s="224"/>
    </row>
    <row r="69" spans="2:12" s="9" customFormat="1" ht="24.95" customHeight="1">
      <c r="B69" s="143"/>
      <c r="C69" s="144"/>
      <c r="D69" s="145" t="s">
        <v>485</v>
      </c>
      <c r="E69" s="146"/>
      <c r="F69" s="146"/>
      <c r="G69" s="146"/>
      <c r="H69" s="146"/>
      <c r="I69" s="146"/>
      <c r="J69" s="147">
        <f>J685</f>
        <v>0</v>
      </c>
      <c r="K69" s="144"/>
      <c r="L69" s="148"/>
    </row>
    <row r="70" spans="2:12" s="14" customFormat="1" ht="19.9" customHeight="1">
      <c r="B70" s="220"/>
      <c r="C70" s="100"/>
      <c r="D70" s="221" t="s">
        <v>746</v>
      </c>
      <c r="E70" s="222"/>
      <c r="F70" s="222"/>
      <c r="G70" s="222"/>
      <c r="H70" s="222"/>
      <c r="I70" s="222"/>
      <c r="J70" s="223">
        <f>J686</f>
        <v>0</v>
      </c>
      <c r="K70" s="100"/>
      <c r="L70" s="224"/>
    </row>
    <row r="71" spans="2:12" s="14" customFormat="1" ht="19.9" customHeight="1">
      <c r="B71" s="220"/>
      <c r="C71" s="100"/>
      <c r="D71" s="221" t="s">
        <v>1212</v>
      </c>
      <c r="E71" s="222"/>
      <c r="F71" s="222"/>
      <c r="G71" s="222"/>
      <c r="H71" s="222"/>
      <c r="I71" s="222"/>
      <c r="J71" s="223">
        <f>J701</f>
        <v>0</v>
      </c>
      <c r="K71" s="100"/>
      <c r="L71" s="224"/>
    </row>
    <row r="72" spans="2:12" s="14" customFormat="1" ht="19.9" customHeight="1">
      <c r="B72" s="220"/>
      <c r="C72" s="100"/>
      <c r="D72" s="221" t="s">
        <v>1213</v>
      </c>
      <c r="E72" s="222"/>
      <c r="F72" s="222"/>
      <c r="G72" s="222"/>
      <c r="H72" s="222"/>
      <c r="I72" s="222"/>
      <c r="J72" s="223">
        <f>J707</f>
        <v>0</v>
      </c>
      <c r="K72" s="100"/>
      <c r="L72" s="224"/>
    </row>
    <row r="73" spans="2:12" s="14" customFormat="1" ht="19.9" customHeight="1">
      <c r="B73" s="220"/>
      <c r="C73" s="100"/>
      <c r="D73" s="221" t="s">
        <v>1214</v>
      </c>
      <c r="E73" s="222"/>
      <c r="F73" s="222"/>
      <c r="G73" s="222"/>
      <c r="H73" s="222"/>
      <c r="I73" s="222"/>
      <c r="J73" s="223">
        <f>J714</f>
        <v>0</v>
      </c>
      <c r="K73" s="100"/>
      <c r="L73" s="224"/>
    </row>
    <row r="74" spans="2:12" s="14" customFormat="1" ht="19.9" customHeight="1">
      <c r="B74" s="220"/>
      <c r="C74" s="100"/>
      <c r="D74" s="221" t="s">
        <v>1215</v>
      </c>
      <c r="E74" s="222"/>
      <c r="F74" s="222"/>
      <c r="G74" s="222"/>
      <c r="H74" s="222"/>
      <c r="I74" s="222"/>
      <c r="J74" s="223">
        <f>J720</f>
        <v>0</v>
      </c>
      <c r="K74" s="100"/>
      <c r="L74" s="224"/>
    </row>
    <row r="75" spans="2:12" s="14" customFormat="1" ht="19.9" customHeight="1">
      <c r="B75" s="220"/>
      <c r="C75" s="100"/>
      <c r="D75" s="221" t="s">
        <v>747</v>
      </c>
      <c r="E75" s="222"/>
      <c r="F75" s="222"/>
      <c r="G75" s="222"/>
      <c r="H75" s="222"/>
      <c r="I75" s="222"/>
      <c r="J75" s="223">
        <f>J727</f>
        <v>0</v>
      </c>
      <c r="K75" s="100"/>
      <c r="L75" s="224"/>
    </row>
    <row r="76" spans="2:12" s="9" customFormat="1" ht="24.95" customHeight="1">
      <c r="B76" s="143"/>
      <c r="C76" s="144"/>
      <c r="D76" s="145" t="s">
        <v>489</v>
      </c>
      <c r="E76" s="146"/>
      <c r="F76" s="146"/>
      <c r="G76" s="146"/>
      <c r="H76" s="146"/>
      <c r="I76" s="146"/>
      <c r="J76" s="147">
        <f>J734</f>
        <v>0</v>
      </c>
      <c r="K76" s="144"/>
      <c r="L76" s="148"/>
    </row>
    <row r="77" spans="2:12" s="14" customFormat="1" ht="19.9" customHeight="1">
      <c r="B77" s="220"/>
      <c r="C77" s="100"/>
      <c r="D77" s="221" t="s">
        <v>1216</v>
      </c>
      <c r="E77" s="222"/>
      <c r="F77" s="222"/>
      <c r="G77" s="222"/>
      <c r="H77" s="222"/>
      <c r="I77" s="222"/>
      <c r="J77" s="223">
        <f>J735</f>
        <v>0</v>
      </c>
      <c r="K77" s="100"/>
      <c r="L77" s="224"/>
    </row>
    <row r="78" spans="1:31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3" spans="1:31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4.95" customHeight="1">
      <c r="A84" s="37"/>
      <c r="B84" s="38"/>
      <c r="C84" s="26" t="s">
        <v>128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16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4" t="str">
        <f>E7</f>
        <v>Sanace zdiva budovy Hospic Frýdek-Místek, p.o.</v>
      </c>
      <c r="F87" s="405"/>
      <c r="G87" s="405"/>
      <c r="H87" s="405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109</v>
      </c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353" t="str">
        <f>E9</f>
        <v>SO 04 - Obvodová drenáž</v>
      </c>
      <c r="F89" s="406"/>
      <c r="G89" s="406"/>
      <c r="H89" s="406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21</v>
      </c>
      <c r="D91" s="39"/>
      <c r="E91" s="39"/>
      <c r="F91" s="30" t="str">
        <f>F12</f>
        <v>I. J. Pešiny 3640, 738 01, Frýdek-Místek</v>
      </c>
      <c r="G91" s="39"/>
      <c r="H91" s="39"/>
      <c r="I91" s="32" t="s">
        <v>23</v>
      </c>
      <c r="J91" s="62" t="str">
        <f>IF(J12="","",J12)</f>
        <v>26. 3. 2024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40.15" customHeight="1">
      <c r="A93" s="37"/>
      <c r="B93" s="38"/>
      <c r="C93" s="32" t="s">
        <v>25</v>
      </c>
      <c r="D93" s="39"/>
      <c r="E93" s="39"/>
      <c r="F93" s="30" t="str">
        <f>E15</f>
        <v>Statutární město Frýdek-Místek</v>
      </c>
      <c r="G93" s="39"/>
      <c r="H93" s="39"/>
      <c r="I93" s="32" t="s">
        <v>31</v>
      </c>
      <c r="J93" s="35" t="str">
        <f>E21</f>
        <v>BENEPRO, a.s., Tovární 33, Český Těšín, 737 01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2" t="s">
        <v>29</v>
      </c>
      <c r="D94" s="39"/>
      <c r="E94" s="39"/>
      <c r="F94" s="30" t="str">
        <f>IF(E18="","",E18)</f>
        <v>Vyplň údaj</v>
      </c>
      <c r="G94" s="39"/>
      <c r="H94" s="39"/>
      <c r="I94" s="32" t="s">
        <v>35</v>
      </c>
      <c r="J94" s="35" t="str">
        <f>E24</f>
        <v>BENEPRO, a.s., Tovární 33, Český Těšín, 737 01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0" customFormat="1" ht="29.25" customHeight="1">
      <c r="A96" s="149"/>
      <c r="B96" s="150"/>
      <c r="C96" s="151" t="s">
        <v>129</v>
      </c>
      <c r="D96" s="152" t="s">
        <v>57</v>
      </c>
      <c r="E96" s="152" t="s">
        <v>53</v>
      </c>
      <c r="F96" s="152" t="s">
        <v>54</v>
      </c>
      <c r="G96" s="152" t="s">
        <v>130</v>
      </c>
      <c r="H96" s="152" t="s">
        <v>131</v>
      </c>
      <c r="I96" s="152" t="s">
        <v>132</v>
      </c>
      <c r="J96" s="152" t="s">
        <v>113</v>
      </c>
      <c r="K96" s="153" t="s">
        <v>133</v>
      </c>
      <c r="L96" s="154"/>
      <c r="M96" s="71" t="s">
        <v>19</v>
      </c>
      <c r="N96" s="72" t="s">
        <v>42</v>
      </c>
      <c r="O96" s="72" t="s">
        <v>134</v>
      </c>
      <c r="P96" s="72" t="s">
        <v>135</v>
      </c>
      <c r="Q96" s="72" t="s">
        <v>136</v>
      </c>
      <c r="R96" s="72" t="s">
        <v>137</v>
      </c>
      <c r="S96" s="72" t="s">
        <v>138</v>
      </c>
      <c r="T96" s="73" t="s">
        <v>139</v>
      </c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spans="1:63" s="2" customFormat="1" ht="22.9" customHeight="1">
      <c r="A97" s="37"/>
      <c r="B97" s="38"/>
      <c r="C97" s="78" t="s">
        <v>140</v>
      </c>
      <c r="D97" s="39"/>
      <c r="E97" s="39"/>
      <c r="F97" s="39"/>
      <c r="G97" s="39"/>
      <c r="H97" s="39"/>
      <c r="I97" s="39"/>
      <c r="J97" s="155">
        <f>BK97</f>
        <v>0</v>
      </c>
      <c r="K97" s="39"/>
      <c r="L97" s="42"/>
      <c r="M97" s="74"/>
      <c r="N97" s="156"/>
      <c r="O97" s="75"/>
      <c r="P97" s="157">
        <f>P98+P685+P734</f>
        <v>0</v>
      </c>
      <c r="Q97" s="75"/>
      <c r="R97" s="157">
        <f>R98+R685+R734</f>
        <v>156.70963293274</v>
      </c>
      <c r="S97" s="75"/>
      <c r="T97" s="158">
        <f>T98+T685+T734</f>
        <v>20.2868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71</v>
      </c>
      <c r="AU97" s="20" t="s">
        <v>114</v>
      </c>
      <c r="BK97" s="159">
        <f>BK98+BK685+BK734</f>
        <v>0</v>
      </c>
    </row>
    <row r="98" spans="2:63" s="11" customFormat="1" ht="25.9" customHeight="1">
      <c r="B98" s="160"/>
      <c r="C98" s="161"/>
      <c r="D98" s="162" t="s">
        <v>71</v>
      </c>
      <c r="E98" s="163" t="s">
        <v>492</v>
      </c>
      <c r="F98" s="163" t="s">
        <v>493</v>
      </c>
      <c r="G98" s="161"/>
      <c r="H98" s="161"/>
      <c r="I98" s="164"/>
      <c r="J98" s="165">
        <f>BK98</f>
        <v>0</v>
      </c>
      <c r="K98" s="161"/>
      <c r="L98" s="166"/>
      <c r="M98" s="167"/>
      <c r="N98" s="168"/>
      <c r="O98" s="168"/>
      <c r="P98" s="169">
        <f>P99+P429+P433+P468+P481+P659+P667+P682</f>
        <v>0</v>
      </c>
      <c r="Q98" s="168"/>
      <c r="R98" s="169">
        <f>R99+R429+R433+R468+R481+R659+R667+R682</f>
        <v>152.29210293274</v>
      </c>
      <c r="S98" s="168"/>
      <c r="T98" s="170">
        <f>T99+T429+T433+T468+T481+T659+T667+T682</f>
        <v>20</v>
      </c>
      <c r="AR98" s="171" t="s">
        <v>80</v>
      </c>
      <c r="AT98" s="172" t="s">
        <v>71</v>
      </c>
      <c r="AU98" s="172" t="s">
        <v>72</v>
      </c>
      <c r="AY98" s="171" t="s">
        <v>143</v>
      </c>
      <c r="BK98" s="173">
        <f>BK99+BK429+BK433+BK468+BK481+BK659+BK667+BK682</f>
        <v>0</v>
      </c>
    </row>
    <row r="99" spans="2:63" s="11" customFormat="1" ht="22.9" customHeight="1">
      <c r="B99" s="160"/>
      <c r="C99" s="161"/>
      <c r="D99" s="162" t="s">
        <v>71</v>
      </c>
      <c r="E99" s="225" t="s">
        <v>80</v>
      </c>
      <c r="F99" s="225" t="s">
        <v>337</v>
      </c>
      <c r="G99" s="161"/>
      <c r="H99" s="161"/>
      <c r="I99" s="164"/>
      <c r="J99" s="226">
        <f>BK99</f>
        <v>0</v>
      </c>
      <c r="K99" s="161"/>
      <c r="L99" s="166"/>
      <c r="M99" s="167"/>
      <c r="N99" s="168"/>
      <c r="O99" s="168"/>
      <c r="P99" s="169">
        <f>SUM(P100:P428)</f>
        <v>0</v>
      </c>
      <c r="Q99" s="168"/>
      <c r="R99" s="169">
        <f>SUM(R100:R428)</f>
        <v>1.15626581324</v>
      </c>
      <c r="S99" s="168"/>
      <c r="T99" s="170">
        <f>SUM(T100:T428)</f>
        <v>0</v>
      </c>
      <c r="AR99" s="171" t="s">
        <v>80</v>
      </c>
      <c r="AT99" s="172" t="s">
        <v>71</v>
      </c>
      <c r="AU99" s="172" t="s">
        <v>80</v>
      </c>
      <c r="AY99" s="171" t="s">
        <v>143</v>
      </c>
      <c r="BK99" s="173">
        <f>SUM(BK100:BK428)</f>
        <v>0</v>
      </c>
    </row>
    <row r="100" spans="1:65" s="2" customFormat="1" ht="37.9" customHeight="1">
      <c r="A100" s="37"/>
      <c r="B100" s="38"/>
      <c r="C100" s="174" t="s">
        <v>80</v>
      </c>
      <c r="D100" s="174" t="s">
        <v>144</v>
      </c>
      <c r="E100" s="175" t="s">
        <v>777</v>
      </c>
      <c r="F100" s="176" t="s">
        <v>778</v>
      </c>
      <c r="G100" s="177" t="s">
        <v>171</v>
      </c>
      <c r="H100" s="178">
        <v>646.89</v>
      </c>
      <c r="I100" s="179"/>
      <c r="J100" s="180">
        <f>ROUND(I100*H100,2)</f>
        <v>0</v>
      </c>
      <c r="K100" s="176" t="s">
        <v>496</v>
      </c>
      <c r="L100" s="42"/>
      <c r="M100" s="181" t="s">
        <v>19</v>
      </c>
      <c r="N100" s="182" t="s">
        <v>44</v>
      </c>
      <c r="O100" s="67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5" t="s">
        <v>149</v>
      </c>
      <c r="AT100" s="185" t="s">
        <v>144</v>
      </c>
      <c r="AU100" s="185" t="s">
        <v>88</v>
      </c>
      <c r="AY100" s="20" t="s">
        <v>143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88</v>
      </c>
      <c r="BK100" s="186">
        <f>ROUND(I100*H100,2)</f>
        <v>0</v>
      </c>
      <c r="BL100" s="20" t="s">
        <v>149</v>
      </c>
      <c r="BM100" s="185" t="s">
        <v>1217</v>
      </c>
    </row>
    <row r="101" spans="1:47" s="2" customFormat="1" ht="11.25">
      <c r="A101" s="37"/>
      <c r="B101" s="38"/>
      <c r="C101" s="39"/>
      <c r="D101" s="227" t="s">
        <v>498</v>
      </c>
      <c r="E101" s="39"/>
      <c r="F101" s="228" t="s">
        <v>780</v>
      </c>
      <c r="G101" s="39"/>
      <c r="H101" s="39"/>
      <c r="I101" s="189"/>
      <c r="J101" s="39"/>
      <c r="K101" s="39"/>
      <c r="L101" s="42"/>
      <c r="M101" s="190"/>
      <c r="N101" s="191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498</v>
      </c>
      <c r="AU101" s="20" t="s">
        <v>88</v>
      </c>
    </row>
    <row r="102" spans="1:47" s="2" customFormat="1" ht="19.5">
      <c r="A102" s="37"/>
      <c r="B102" s="38"/>
      <c r="C102" s="39"/>
      <c r="D102" s="187" t="s">
        <v>150</v>
      </c>
      <c r="E102" s="39"/>
      <c r="F102" s="188" t="s">
        <v>1218</v>
      </c>
      <c r="G102" s="39"/>
      <c r="H102" s="39"/>
      <c r="I102" s="189"/>
      <c r="J102" s="39"/>
      <c r="K102" s="39"/>
      <c r="L102" s="42"/>
      <c r="M102" s="190"/>
      <c r="N102" s="191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150</v>
      </c>
      <c r="AU102" s="20" t="s">
        <v>88</v>
      </c>
    </row>
    <row r="103" spans="2:51" s="12" customFormat="1" ht="11.25">
      <c r="B103" s="192"/>
      <c r="C103" s="193"/>
      <c r="D103" s="187" t="s">
        <v>158</v>
      </c>
      <c r="E103" s="194" t="s">
        <v>19</v>
      </c>
      <c r="F103" s="195" t="s">
        <v>1219</v>
      </c>
      <c r="G103" s="193"/>
      <c r="H103" s="196">
        <v>2.344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158</v>
      </c>
      <c r="AU103" s="202" t="s">
        <v>88</v>
      </c>
      <c r="AV103" s="12" t="s">
        <v>88</v>
      </c>
      <c r="AW103" s="12" t="s">
        <v>34</v>
      </c>
      <c r="AX103" s="12" t="s">
        <v>72</v>
      </c>
      <c r="AY103" s="202" t="s">
        <v>143</v>
      </c>
    </row>
    <row r="104" spans="2:51" s="12" customFormat="1" ht="11.25">
      <c r="B104" s="192"/>
      <c r="C104" s="193"/>
      <c r="D104" s="187" t="s">
        <v>158</v>
      </c>
      <c r="E104" s="194" t="s">
        <v>19</v>
      </c>
      <c r="F104" s="195" t="s">
        <v>1220</v>
      </c>
      <c r="G104" s="193"/>
      <c r="H104" s="196">
        <v>4.375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158</v>
      </c>
      <c r="AU104" s="202" t="s">
        <v>88</v>
      </c>
      <c r="AV104" s="12" t="s">
        <v>88</v>
      </c>
      <c r="AW104" s="12" t="s">
        <v>34</v>
      </c>
      <c r="AX104" s="12" t="s">
        <v>72</v>
      </c>
      <c r="AY104" s="202" t="s">
        <v>143</v>
      </c>
    </row>
    <row r="105" spans="2:51" s="12" customFormat="1" ht="11.25">
      <c r="B105" s="192"/>
      <c r="C105" s="193"/>
      <c r="D105" s="187" t="s">
        <v>158</v>
      </c>
      <c r="E105" s="194" t="s">
        <v>19</v>
      </c>
      <c r="F105" s="195" t="s">
        <v>1221</v>
      </c>
      <c r="G105" s="193"/>
      <c r="H105" s="196">
        <v>6.563</v>
      </c>
      <c r="I105" s="197"/>
      <c r="J105" s="193"/>
      <c r="K105" s="193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158</v>
      </c>
      <c r="AU105" s="202" t="s">
        <v>88</v>
      </c>
      <c r="AV105" s="12" t="s">
        <v>88</v>
      </c>
      <c r="AW105" s="12" t="s">
        <v>34</v>
      </c>
      <c r="AX105" s="12" t="s">
        <v>72</v>
      </c>
      <c r="AY105" s="202" t="s">
        <v>143</v>
      </c>
    </row>
    <row r="106" spans="2:51" s="12" customFormat="1" ht="11.25">
      <c r="B106" s="192"/>
      <c r="C106" s="193"/>
      <c r="D106" s="187" t="s">
        <v>158</v>
      </c>
      <c r="E106" s="194" t="s">
        <v>19</v>
      </c>
      <c r="F106" s="195" t="s">
        <v>1222</v>
      </c>
      <c r="G106" s="193"/>
      <c r="H106" s="196">
        <v>3.825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158</v>
      </c>
      <c r="AU106" s="202" t="s">
        <v>88</v>
      </c>
      <c r="AV106" s="12" t="s">
        <v>88</v>
      </c>
      <c r="AW106" s="12" t="s">
        <v>34</v>
      </c>
      <c r="AX106" s="12" t="s">
        <v>72</v>
      </c>
      <c r="AY106" s="202" t="s">
        <v>143</v>
      </c>
    </row>
    <row r="107" spans="2:51" s="12" customFormat="1" ht="11.25">
      <c r="B107" s="192"/>
      <c r="C107" s="193"/>
      <c r="D107" s="187" t="s">
        <v>158</v>
      </c>
      <c r="E107" s="194" t="s">
        <v>19</v>
      </c>
      <c r="F107" s="195" t="s">
        <v>1223</v>
      </c>
      <c r="G107" s="193"/>
      <c r="H107" s="196">
        <v>1.563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158</v>
      </c>
      <c r="AU107" s="202" t="s">
        <v>88</v>
      </c>
      <c r="AV107" s="12" t="s">
        <v>88</v>
      </c>
      <c r="AW107" s="12" t="s">
        <v>34</v>
      </c>
      <c r="AX107" s="12" t="s">
        <v>72</v>
      </c>
      <c r="AY107" s="202" t="s">
        <v>143</v>
      </c>
    </row>
    <row r="108" spans="2:51" s="12" customFormat="1" ht="11.25">
      <c r="B108" s="192"/>
      <c r="C108" s="193"/>
      <c r="D108" s="187" t="s">
        <v>158</v>
      </c>
      <c r="E108" s="194" t="s">
        <v>19</v>
      </c>
      <c r="F108" s="195" t="s">
        <v>1224</v>
      </c>
      <c r="G108" s="193"/>
      <c r="H108" s="196">
        <v>1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158</v>
      </c>
      <c r="AU108" s="202" t="s">
        <v>88</v>
      </c>
      <c r="AV108" s="12" t="s">
        <v>88</v>
      </c>
      <c r="AW108" s="12" t="s">
        <v>34</v>
      </c>
      <c r="AX108" s="12" t="s">
        <v>72</v>
      </c>
      <c r="AY108" s="202" t="s">
        <v>143</v>
      </c>
    </row>
    <row r="109" spans="2:51" s="12" customFormat="1" ht="11.25">
      <c r="B109" s="192"/>
      <c r="C109" s="193"/>
      <c r="D109" s="187" t="s">
        <v>158</v>
      </c>
      <c r="E109" s="194" t="s">
        <v>19</v>
      </c>
      <c r="F109" s="195" t="s">
        <v>1225</v>
      </c>
      <c r="G109" s="193"/>
      <c r="H109" s="196">
        <v>2.109</v>
      </c>
      <c r="I109" s="197"/>
      <c r="J109" s="193"/>
      <c r="K109" s="193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158</v>
      </c>
      <c r="AU109" s="202" t="s">
        <v>88</v>
      </c>
      <c r="AV109" s="12" t="s">
        <v>88</v>
      </c>
      <c r="AW109" s="12" t="s">
        <v>34</v>
      </c>
      <c r="AX109" s="12" t="s">
        <v>72</v>
      </c>
      <c r="AY109" s="202" t="s">
        <v>143</v>
      </c>
    </row>
    <row r="110" spans="2:51" s="12" customFormat="1" ht="11.25">
      <c r="B110" s="192"/>
      <c r="C110" s="193"/>
      <c r="D110" s="187" t="s">
        <v>158</v>
      </c>
      <c r="E110" s="194" t="s">
        <v>19</v>
      </c>
      <c r="F110" s="195" t="s">
        <v>1226</v>
      </c>
      <c r="G110" s="193"/>
      <c r="H110" s="196">
        <v>1.563</v>
      </c>
      <c r="I110" s="197"/>
      <c r="J110" s="193"/>
      <c r="K110" s="193"/>
      <c r="L110" s="198"/>
      <c r="M110" s="199"/>
      <c r="N110" s="200"/>
      <c r="O110" s="200"/>
      <c r="P110" s="200"/>
      <c r="Q110" s="200"/>
      <c r="R110" s="200"/>
      <c r="S110" s="200"/>
      <c r="T110" s="201"/>
      <c r="AT110" s="202" t="s">
        <v>158</v>
      </c>
      <c r="AU110" s="202" t="s">
        <v>88</v>
      </c>
      <c r="AV110" s="12" t="s">
        <v>88</v>
      </c>
      <c r="AW110" s="12" t="s">
        <v>34</v>
      </c>
      <c r="AX110" s="12" t="s">
        <v>72</v>
      </c>
      <c r="AY110" s="202" t="s">
        <v>143</v>
      </c>
    </row>
    <row r="111" spans="2:51" s="12" customFormat="1" ht="11.25">
      <c r="B111" s="192"/>
      <c r="C111" s="193"/>
      <c r="D111" s="187" t="s">
        <v>158</v>
      </c>
      <c r="E111" s="194" t="s">
        <v>19</v>
      </c>
      <c r="F111" s="195" t="s">
        <v>1227</v>
      </c>
      <c r="G111" s="193"/>
      <c r="H111" s="196">
        <v>1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88</v>
      </c>
      <c r="AV111" s="12" t="s">
        <v>88</v>
      </c>
      <c r="AW111" s="12" t="s">
        <v>34</v>
      </c>
      <c r="AX111" s="12" t="s">
        <v>72</v>
      </c>
      <c r="AY111" s="202" t="s">
        <v>143</v>
      </c>
    </row>
    <row r="112" spans="2:51" s="12" customFormat="1" ht="11.25">
      <c r="B112" s="192"/>
      <c r="C112" s="193"/>
      <c r="D112" s="187" t="s">
        <v>158</v>
      </c>
      <c r="E112" s="194" t="s">
        <v>19</v>
      </c>
      <c r="F112" s="195" t="s">
        <v>1228</v>
      </c>
      <c r="G112" s="193"/>
      <c r="H112" s="196">
        <v>5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158</v>
      </c>
      <c r="AU112" s="202" t="s">
        <v>88</v>
      </c>
      <c r="AV112" s="12" t="s">
        <v>88</v>
      </c>
      <c r="AW112" s="12" t="s">
        <v>34</v>
      </c>
      <c r="AX112" s="12" t="s">
        <v>72</v>
      </c>
      <c r="AY112" s="202" t="s">
        <v>143</v>
      </c>
    </row>
    <row r="113" spans="2:51" s="12" customFormat="1" ht="11.25">
      <c r="B113" s="192"/>
      <c r="C113" s="193"/>
      <c r="D113" s="187" t="s">
        <v>158</v>
      </c>
      <c r="E113" s="194" t="s">
        <v>19</v>
      </c>
      <c r="F113" s="195" t="s">
        <v>1229</v>
      </c>
      <c r="G113" s="193"/>
      <c r="H113" s="196">
        <v>4.063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158</v>
      </c>
      <c r="AU113" s="202" t="s">
        <v>88</v>
      </c>
      <c r="AV113" s="12" t="s">
        <v>88</v>
      </c>
      <c r="AW113" s="12" t="s">
        <v>34</v>
      </c>
      <c r="AX113" s="12" t="s">
        <v>72</v>
      </c>
      <c r="AY113" s="202" t="s">
        <v>143</v>
      </c>
    </row>
    <row r="114" spans="2:51" s="12" customFormat="1" ht="11.25">
      <c r="B114" s="192"/>
      <c r="C114" s="193"/>
      <c r="D114" s="187" t="s">
        <v>158</v>
      </c>
      <c r="E114" s="194" t="s">
        <v>19</v>
      </c>
      <c r="F114" s="195" t="s">
        <v>1230</v>
      </c>
      <c r="G114" s="193"/>
      <c r="H114" s="196">
        <v>9.563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158</v>
      </c>
      <c r="AU114" s="202" t="s">
        <v>88</v>
      </c>
      <c r="AV114" s="12" t="s">
        <v>88</v>
      </c>
      <c r="AW114" s="12" t="s">
        <v>34</v>
      </c>
      <c r="AX114" s="12" t="s">
        <v>72</v>
      </c>
      <c r="AY114" s="202" t="s">
        <v>143</v>
      </c>
    </row>
    <row r="115" spans="2:51" s="12" customFormat="1" ht="11.25">
      <c r="B115" s="192"/>
      <c r="C115" s="193"/>
      <c r="D115" s="187" t="s">
        <v>158</v>
      </c>
      <c r="E115" s="194" t="s">
        <v>19</v>
      </c>
      <c r="F115" s="195" t="s">
        <v>1231</v>
      </c>
      <c r="G115" s="193"/>
      <c r="H115" s="196">
        <v>8.325</v>
      </c>
      <c r="I115" s="197"/>
      <c r="J115" s="193"/>
      <c r="K115" s="193"/>
      <c r="L115" s="198"/>
      <c r="M115" s="199"/>
      <c r="N115" s="200"/>
      <c r="O115" s="200"/>
      <c r="P115" s="200"/>
      <c r="Q115" s="200"/>
      <c r="R115" s="200"/>
      <c r="S115" s="200"/>
      <c r="T115" s="201"/>
      <c r="AT115" s="202" t="s">
        <v>158</v>
      </c>
      <c r="AU115" s="202" t="s">
        <v>88</v>
      </c>
      <c r="AV115" s="12" t="s">
        <v>88</v>
      </c>
      <c r="AW115" s="12" t="s">
        <v>34</v>
      </c>
      <c r="AX115" s="12" t="s">
        <v>72</v>
      </c>
      <c r="AY115" s="202" t="s">
        <v>143</v>
      </c>
    </row>
    <row r="116" spans="2:51" s="12" customFormat="1" ht="11.25">
      <c r="B116" s="192"/>
      <c r="C116" s="193"/>
      <c r="D116" s="187" t="s">
        <v>158</v>
      </c>
      <c r="E116" s="194" t="s">
        <v>19</v>
      </c>
      <c r="F116" s="195" t="s">
        <v>1232</v>
      </c>
      <c r="G116" s="193"/>
      <c r="H116" s="196">
        <v>4.219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158</v>
      </c>
      <c r="AU116" s="202" t="s">
        <v>88</v>
      </c>
      <c r="AV116" s="12" t="s">
        <v>88</v>
      </c>
      <c r="AW116" s="12" t="s">
        <v>34</v>
      </c>
      <c r="AX116" s="12" t="s">
        <v>72</v>
      </c>
      <c r="AY116" s="202" t="s">
        <v>143</v>
      </c>
    </row>
    <row r="117" spans="2:51" s="12" customFormat="1" ht="11.25">
      <c r="B117" s="192"/>
      <c r="C117" s="193"/>
      <c r="D117" s="187" t="s">
        <v>158</v>
      </c>
      <c r="E117" s="194" t="s">
        <v>19</v>
      </c>
      <c r="F117" s="195" t="s">
        <v>1233</v>
      </c>
      <c r="G117" s="193"/>
      <c r="H117" s="196">
        <v>8.325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88</v>
      </c>
      <c r="AV117" s="12" t="s">
        <v>88</v>
      </c>
      <c r="AW117" s="12" t="s">
        <v>34</v>
      </c>
      <c r="AX117" s="12" t="s">
        <v>72</v>
      </c>
      <c r="AY117" s="202" t="s">
        <v>143</v>
      </c>
    </row>
    <row r="118" spans="2:51" s="12" customFormat="1" ht="11.25">
      <c r="B118" s="192"/>
      <c r="C118" s="193"/>
      <c r="D118" s="187" t="s">
        <v>158</v>
      </c>
      <c r="E118" s="194" t="s">
        <v>19</v>
      </c>
      <c r="F118" s="195" t="s">
        <v>1234</v>
      </c>
      <c r="G118" s="193"/>
      <c r="H118" s="196">
        <v>1.7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158</v>
      </c>
      <c r="AU118" s="202" t="s">
        <v>88</v>
      </c>
      <c r="AV118" s="12" t="s">
        <v>88</v>
      </c>
      <c r="AW118" s="12" t="s">
        <v>34</v>
      </c>
      <c r="AX118" s="12" t="s">
        <v>72</v>
      </c>
      <c r="AY118" s="202" t="s">
        <v>143</v>
      </c>
    </row>
    <row r="119" spans="2:51" s="12" customFormat="1" ht="11.25">
      <c r="B119" s="192"/>
      <c r="C119" s="193"/>
      <c r="D119" s="187" t="s">
        <v>158</v>
      </c>
      <c r="E119" s="194" t="s">
        <v>19</v>
      </c>
      <c r="F119" s="195" t="s">
        <v>1235</v>
      </c>
      <c r="G119" s="193"/>
      <c r="H119" s="196">
        <v>2.813</v>
      </c>
      <c r="I119" s="197"/>
      <c r="J119" s="193"/>
      <c r="K119" s="193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158</v>
      </c>
      <c r="AU119" s="202" t="s">
        <v>88</v>
      </c>
      <c r="AV119" s="12" t="s">
        <v>88</v>
      </c>
      <c r="AW119" s="12" t="s">
        <v>34</v>
      </c>
      <c r="AX119" s="12" t="s">
        <v>72</v>
      </c>
      <c r="AY119" s="202" t="s">
        <v>143</v>
      </c>
    </row>
    <row r="120" spans="2:51" s="12" customFormat="1" ht="11.25">
      <c r="B120" s="192"/>
      <c r="C120" s="193"/>
      <c r="D120" s="187" t="s">
        <v>158</v>
      </c>
      <c r="E120" s="194" t="s">
        <v>19</v>
      </c>
      <c r="F120" s="195" t="s">
        <v>1236</v>
      </c>
      <c r="G120" s="193"/>
      <c r="H120" s="196">
        <v>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158</v>
      </c>
      <c r="AU120" s="202" t="s">
        <v>88</v>
      </c>
      <c r="AV120" s="12" t="s">
        <v>88</v>
      </c>
      <c r="AW120" s="12" t="s">
        <v>34</v>
      </c>
      <c r="AX120" s="12" t="s">
        <v>72</v>
      </c>
      <c r="AY120" s="202" t="s">
        <v>143</v>
      </c>
    </row>
    <row r="121" spans="2:51" s="12" customFormat="1" ht="11.25">
      <c r="B121" s="192"/>
      <c r="C121" s="193"/>
      <c r="D121" s="187" t="s">
        <v>158</v>
      </c>
      <c r="E121" s="194" t="s">
        <v>19</v>
      </c>
      <c r="F121" s="195" t="s">
        <v>1237</v>
      </c>
      <c r="G121" s="193"/>
      <c r="H121" s="196">
        <v>2.5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88</v>
      </c>
      <c r="AV121" s="12" t="s">
        <v>88</v>
      </c>
      <c r="AW121" s="12" t="s">
        <v>34</v>
      </c>
      <c r="AX121" s="12" t="s">
        <v>72</v>
      </c>
      <c r="AY121" s="202" t="s">
        <v>143</v>
      </c>
    </row>
    <row r="122" spans="2:51" s="12" customFormat="1" ht="11.25">
      <c r="B122" s="192"/>
      <c r="C122" s="193"/>
      <c r="D122" s="187" t="s">
        <v>158</v>
      </c>
      <c r="E122" s="194" t="s">
        <v>19</v>
      </c>
      <c r="F122" s="195" t="s">
        <v>1238</v>
      </c>
      <c r="G122" s="193"/>
      <c r="H122" s="196">
        <v>1.1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158</v>
      </c>
      <c r="AU122" s="202" t="s">
        <v>88</v>
      </c>
      <c r="AV122" s="12" t="s">
        <v>88</v>
      </c>
      <c r="AW122" s="12" t="s">
        <v>34</v>
      </c>
      <c r="AX122" s="12" t="s">
        <v>72</v>
      </c>
      <c r="AY122" s="202" t="s">
        <v>143</v>
      </c>
    </row>
    <row r="123" spans="2:51" s="12" customFormat="1" ht="11.25">
      <c r="B123" s="192"/>
      <c r="C123" s="193"/>
      <c r="D123" s="187" t="s">
        <v>158</v>
      </c>
      <c r="E123" s="194" t="s">
        <v>19</v>
      </c>
      <c r="F123" s="195" t="s">
        <v>1239</v>
      </c>
      <c r="G123" s="193"/>
      <c r="H123" s="196">
        <v>3.047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158</v>
      </c>
      <c r="AU123" s="202" t="s">
        <v>88</v>
      </c>
      <c r="AV123" s="12" t="s">
        <v>88</v>
      </c>
      <c r="AW123" s="12" t="s">
        <v>34</v>
      </c>
      <c r="AX123" s="12" t="s">
        <v>72</v>
      </c>
      <c r="AY123" s="202" t="s">
        <v>143</v>
      </c>
    </row>
    <row r="124" spans="2:51" s="12" customFormat="1" ht="11.25">
      <c r="B124" s="192"/>
      <c r="C124" s="193"/>
      <c r="D124" s="187" t="s">
        <v>158</v>
      </c>
      <c r="E124" s="194" t="s">
        <v>19</v>
      </c>
      <c r="F124" s="195" t="s">
        <v>1240</v>
      </c>
      <c r="G124" s="193"/>
      <c r="H124" s="196">
        <v>2.344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158</v>
      </c>
      <c r="AU124" s="202" t="s">
        <v>88</v>
      </c>
      <c r="AV124" s="12" t="s">
        <v>88</v>
      </c>
      <c r="AW124" s="12" t="s">
        <v>34</v>
      </c>
      <c r="AX124" s="12" t="s">
        <v>72</v>
      </c>
      <c r="AY124" s="202" t="s">
        <v>143</v>
      </c>
    </row>
    <row r="125" spans="2:51" s="12" customFormat="1" ht="11.25">
      <c r="B125" s="192"/>
      <c r="C125" s="193"/>
      <c r="D125" s="187" t="s">
        <v>158</v>
      </c>
      <c r="E125" s="194" t="s">
        <v>19</v>
      </c>
      <c r="F125" s="195" t="s">
        <v>1241</v>
      </c>
      <c r="G125" s="193"/>
      <c r="H125" s="196">
        <v>2.813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88</v>
      </c>
      <c r="AV125" s="12" t="s">
        <v>88</v>
      </c>
      <c r="AW125" s="12" t="s">
        <v>34</v>
      </c>
      <c r="AX125" s="12" t="s">
        <v>72</v>
      </c>
      <c r="AY125" s="202" t="s">
        <v>143</v>
      </c>
    </row>
    <row r="126" spans="2:51" s="12" customFormat="1" ht="11.25">
      <c r="B126" s="192"/>
      <c r="C126" s="193"/>
      <c r="D126" s="187" t="s">
        <v>158</v>
      </c>
      <c r="E126" s="194" t="s">
        <v>19</v>
      </c>
      <c r="F126" s="195" t="s">
        <v>1242</v>
      </c>
      <c r="G126" s="193"/>
      <c r="H126" s="196">
        <v>4.163</v>
      </c>
      <c r="I126" s="197"/>
      <c r="J126" s="193"/>
      <c r="K126" s="193"/>
      <c r="L126" s="198"/>
      <c r="M126" s="199"/>
      <c r="N126" s="200"/>
      <c r="O126" s="200"/>
      <c r="P126" s="200"/>
      <c r="Q126" s="200"/>
      <c r="R126" s="200"/>
      <c r="S126" s="200"/>
      <c r="T126" s="201"/>
      <c r="AT126" s="202" t="s">
        <v>158</v>
      </c>
      <c r="AU126" s="202" t="s">
        <v>88</v>
      </c>
      <c r="AV126" s="12" t="s">
        <v>88</v>
      </c>
      <c r="AW126" s="12" t="s">
        <v>34</v>
      </c>
      <c r="AX126" s="12" t="s">
        <v>72</v>
      </c>
      <c r="AY126" s="202" t="s">
        <v>143</v>
      </c>
    </row>
    <row r="127" spans="2:51" s="12" customFormat="1" ht="11.25">
      <c r="B127" s="192"/>
      <c r="C127" s="193"/>
      <c r="D127" s="187" t="s">
        <v>158</v>
      </c>
      <c r="E127" s="194" t="s">
        <v>19</v>
      </c>
      <c r="F127" s="195" t="s">
        <v>1243</v>
      </c>
      <c r="G127" s="193"/>
      <c r="H127" s="196">
        <v>8.888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158</v>
      </c>
      <c r="AU127" s="202" t="s">
        <v>88</v>
      </c>
      <c r="AV127" s="12" t="s">
        <v>88</v>
      </c>
      <c r="AW127" s="12" t="s">
        <v>34</v>
      </c>
      <c r="AX127" s="12" t="s">
        <v>72</v>
      </c>
      <c r="AY127" s="202" t="s">
        <v>143</v>
      </c>
    </row>
    <row r="128" spans="2:51" s="12" customFormat="1" ht="11.25">
      <c r="B128" s="192"/>
      <c r="C128" s="193"/>
      <c r="D128" s="187" t="s">
        <v>158</v>
      </c>
      <c r="E128" s="194" t="s">
        <v>19</v>
      </c>
      <c r="F128" s="195" t="s">
        <v>1244</v>
      </c>
      <c r="G128" s="193"/>
      <c r="H128" s="196">
        <v>3.938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158</v>
      </c>
      <c r="AU128" s="202" t="s">
        <v>88</v>
      </c>
      <c r="AV128" s="12" t="s">
        <v>88</v>
      </c>
      <c r="AW128" s="12" t="s">
        <v>34</v>
      </c>
      <c r="AX128" s="12" t="s">
        <v>72</v>
      </c>
      <c r="AY128" s="202" t="s">
        <v>143</v>
      </c>
    </row>
    <row r="129" spans="2:51" s="12" customFormat="1" ht="11.25">
      <c r="B129" s="192"/>
      <c r="C129" s="193"/>
      <c r="D129" s="187" t="s">
        <v>158</v>
      </c>
      <c r="E129" s="194" t="s">
        <v>19</v>
      </c>
      <c r="F129" s="195" t="s">
        <v>1245</v>
      </c>
      <c r="G129" s="193"/>
      <c r="H129" s="196">
        <v>2.344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88</v>
      </c>
      <c r="AV129" s="12" t="s">
        <v>88</v>
      </c>
      <c r="AW129" s="12" t="s">
        <v>34</v>
      </c>
      <c r="AX129" s="12" t="s">
        <v>72</v>
      </c>
      <c r="AY129" s="202" t="s">
        <v>143</v>
      </c>
    </row>
    <row r="130" spans="2:51" s="16" customFormat="1" ht="11.25">
      <c r="B130" s="239"/>
      <c r="C130" s="240"/>
      <c r="D130" s="187" t="s">
        <v>158</v>
      </c>
      <c r="E130" s="241" t="s">
        <v>19</v>
      </c>
      <c r="F130" s="242" t="s">
        <v>539</v>
      </c>
      <c r="G130" s="240"/>
      <c r="H130" s="243">
        <v>100.487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158</v>
      </c>
      <c r="AU130" s="249" t="s">
        <v>88</v>
      </c>
      <c r="AV130" s="16" t="s">
        <v>153</v>
      </c>
      <c r="AW130" s="16" t="s">
        <v>34</v>
      </c>
      <c r="AX130" s="16" t="s">
        <v>72</v>
      </c>
      <c r="AY130" s="249" t="s">
        <v>143</v>
      </c>
    </row>
    <row r="131" spans="2:51" s="15" customFormat="1" ht="11.25">
      <c r="B131" s="229"/>
      <c r="C131" s="230"/>
      <c r="D131" s="187" t="s">
        <v>158</v>
      </c>
      <c r="E131" s="231" t="s">
        <v>19</v>
      </c>
      <c r="F131" s="232" t="s">
        <v>787</v>
      </c>
      <c r="G131" s="230"/>
      <c r="H131" s="231" t="s">
        <v>19</v>
      </c>
      <c r="I131" s="233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158</v>
      </c>
      <c r="AU131" s="238" t="s">
        <v>88</v>
      </c>
      <c r="AV131" s="15" t="s">
        <v>80</v>
      </c>
      <c r="AW131" s="15" t="s">
        <v>34</v>
      </c>
      <c r="AX131" s="15" t="s">
        <v>72</v>
      </c>
      <c r="AY131" s="238" t="s">
        <v>143</v>
      </c>
    </row>
    <row r="132" spans="2:51" s="12" customFormat="1" ht="11.25">
      <c r="B132" s="192"/>
      <c r="C132" s="193"/>
      <c r="D132" s="187" t="s">
        <v>158</v>
      </c>
      <c r="E132" s="194" t="s">
        <v>19</v>
      </c>
      <c r="F132" s="195" t="s">
        <v>1246</v>
      </c>
      <c r="G132" s="193"/>
      <c r="H132" s="196">
        <v>26.704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88</v>
      </c>
      <c r="AV132" s="12" t="s">
        <v>88</v>
      </c>
      <c r="AW132" s="12" t="s">
        <v>34</v>
      </c>
      <c r="AX132" s="12" t="s">
        <v>72</v>
      </c>
      <c r="AY132" s="202" t="s">
        <v>143</v>
      </c>
    </row>
    <row r="133" spans="2:51" s="12" customFormat="1" ht="11.25">
      <c r="B133" s="192"/>
      <c r="C133" s="193"/>
      <c r="D133" s="187" t="s">
        <v>158</v>
      </c>
      <c r="E133" s="194" t="s">
        <v>19</v>
      </c>
      <c r="F133" s="195" t="s">
        <v>1247</v>
      </c>
      <c r="G133" s="193"/>
      <c r="H133" s="196">
        <v>55.67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158</v>
      </c>
      <c r="AU133" s="202" t="s">
        <v>88</v>
      </c>
      <c r="AV133" s="12" t="s">
        <v>88</v>
      </c>
      <c r="AW133" s="12" t="s">
        <v>34</v>
      </c>
      <c r="AX133" s="12" t="s">
        <v>72</v>
      </c>
      <c r="AY133" s="202" t="s">
        <v>143</v>
      </c>
    </row>
    <row r="134" spans="2:51" s="12" customFormat="1" ht="11.25">
      <c r="B134" s="192"/>
      <c r="C134" s="193"/>
      <c r="D134" s="187" t="s">
        <v>158</v>
      </c>
      <c r="E134" s="194" t="s">
        <v>19</v>
      </c>
      <c r="F134" s="195" t="s">
        <v>1248</v>
      </c>
      <c r="G134" s="193"/>
      <c r="H134" s="196">
        <v>33.161</v>
      </c>
      <c r="I134" s="197"/>
      <c r="J134" s="193"/>
      <c r="K134" s="193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158</v>
      </c>
      <c r="AU134" s="202" t="s">
        <v>88</v>
      </c>
      <c r="AV134" s="12" t="s">
        <v>88</v>
      </c>
      <c r="AW134" s="12" t="s">
        <v>34</v>
      </c>
      <c r="AX134" s="12" t="s">
        <v>72</v>
      </c>
      <c r="AY134" s="202" t="s">
        <v>143</v>
      </c>
    </row>
    <row r="135" spans="2:51" s="12" customFormat="1" ht="11.25">
      <c r="B135" s="192"/>
      <c r="C135" s="193"/>
      <c r="D135" s="187" t="s">
        <v>158</v>
      </c>
      <c r="E135" s="194" t="s">
        <v>19</v>
      </c>
      <c r="F135" s="195" t="s">
        <v>1249</v>
      </c>
      <c r="G135" s="193"/>
      <c r="H135" s="196">
        <v>8.489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158</v>
      </c>
      <c r="AU135" s="202" t="s">
        <v>88</v>
      </c>
      <c r="AV135" s="12" t="s">
        <v>88</v>
      </c>
      <c r="AW135" s="12" t="s">
        <v>34</v>
      </c>
      <c r="AX135" s="12" t="s">
        <v>72</v>
      </c>
      <c r="AY135" s="202" t="s">
        <v>143</v>
      </c>
    </row>
    <row r="136" spans="2:51" s="12" customFormat="1" ht="11.25">
      <c r="B136" s="192"/>
      <c r="C136" s="193"/>
      <c r="D136" s="187" t="s">
        <v>158</v>
      </c>
      <c r="E136" s="194" t="s">
        <v>19</v>
      </c>
      <c r="F136" s="195" t="s">
        <v>1250</v>
      </c>
      <c r="G136" s="193"/>
      <c r="H136" s="196">
        <v>15.898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88</v>
      </c>
      <c r="AV136" s="12" t="s">
        <v>88</v>
      </c>
      <c r="AW136" s="12" t="s">
        <v>34</v>
      </c>
      <c r="AX136" s="12" t="s">
        <v>72</v>
      </c>
      <c r="AY136" s="202" t="s">
        <v>143</v>
      </c>
    </row>
    <row r="137" spans="2:51" s="12" customFormat="1" ht="11.25">
      <c r="B137" s="192"/>
      <c r="C137" s="193"/>
      <c r="D137" s="187" t="s">
        <v>158</v>
      </c>
      <c r="E137" s="194" t="s">
        <v>19</v>
      </c>
      <c r="F137" s="195" t="s">
        <v>1251</v>
      </c>
      <c r="G137" s="193"/>
      <c r="H137" s="196">
        <v>24.18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158</v>
      </c>
      <c r="AU137" s="202" t="s">
        <v>88</v>
      </c>
      <c r="AV137" s="12" t="s">
        <v>88</v>
      </c>
      <c r="AW137" s="12" t="s">
        <v>34</v>
      </c>
      <c r="AX137" s="12" t="s">
        <v>72</v>
      </c>
      <c r="AY137" s="202" t="s">
        <v>143</v>
      </c>
    </row>
    <row r="138" spans="2:51" s="12" customFormat="1" ht="11.25">
      <c r="B138" s="192"/>
      <c r="C138" s="193"/>
      <c r="D138" s="187" t="s">
        <v>158</v>
      </c>
      <c r="E138" s="194" t="s">
        <v>19</v>
      </c>
      <c r="F138" s="195" t="s">
        <v>1252</v>
      </c>
      <c r="G138" s="193"/>
      <c r="H138" s="196">
        <v>18.01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158</v>
      </c>
      <c r="AU138" s="202" t="s">
        <v>88</v>
      </c>
      <c r="AV138" s="12" t="s">
        <v>88</v>
      </c>
      <c r="AW138" s="12" t="s">
        <v>34</v>
      </c>
      <c r="AX138" s="12" t="s">
        <v>72</v>
      </c>
      <c r="AY138" s="202" t="s">
        <v>143</v>
      </c>
    </row>
    <row r="139" spans="2:51" s="12" customFormat="1" ht="11.25">
      <c r="B139" s="192"/>
      <c r="C139" s="193"/>
      <c r="D139" s="187" t="s">
        <v>158</v>
      </c>
      <c r="E139" s="194" t="s">
        <v>19</v>
      </c>
      <c r="F139" s="195" t="s">
        <v>1253</v>
      </c>
      <c r="G139" s="193"/>
      <c r="H139" s="196">
        <v>17.055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158</v>
      </c>
      <c r="AU139" s="202" t="s">
        <v>88</v>
      </c>
      <c r="AV139" s="12" t="s">
        <v>88</v>
      </c>
      <c r="AW139" s="12" t="s">
        <v>34</v>
      </c>
      <c r="AX139" s="12" t="s">
        <v>72</v>
      </c>
      <c r="AY139" s="202" t="s">
        <v>143</v>
      </c>
    </row>
    <row r="140" spans="2:51" s="12" customFormat="1" ht="11.25">
      <c r="B140" s="192"/>
      <c r="C140" s="193"/>
      <c r="D140" s="187" t="s">
        <v>158</v>
      </c>
      <c r="E140" s="194" t="s">
        <v>19</v>
      </c>
      <c r="F140" s="195" t="s">
        <v>1254</v>
      </c>
      <c r="G140" s="193"/>
      <c r="H140" s="196">
        <v>9.349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158</v>
      </c>
      <c r="AU140" s="202" t="s">
        <v>88</v>
      </c>
      <c r="AV140" s="12" t="s">
        <v>88</v>
      </c>
      <c r="AW140" s="12" t="s">
        <v>34</v>
      </c>
      <c r="AX140" s="12" t="s">
        <v>72</v>
      </c>
      <c r="AY140" s="202" t="s">
        <v>143</v>
      </c>
    </row>
    <row r="141" spans="2:51" s="12" customFormat="1" ht="11.25">
      <c r="B141" s="192"/>
      <c r="C141" s="193"/>
      <c r="D141" s="187" t="s">
        <v>158</v>
      </c>
      <c r="E141" s="194" t="s">
        <v>19</v>
      </c>
      <c r="F141" s="195" t="s">
        <v>1255</v>
      </c>
      <c r="G141" s="193"/>
      <c r="H141" s="196">
        <v>17.338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158</v>
      </c>
      <c r="AU141" s="202" t="s">
        <v>88</v>
      </c>
      <c r="AV141" s="12" t="s">
        <v>88</v>
      </c>
      <c r="AW141" s="12" t="s">
        <v>34</v>
      </c>
      <c r="AX141" s="12" t="s">
        <v>72</v>
      </c>
      <c r="AY141" s="202" t="s">
        <v>143</v>
      </c>
    </row>
    <row r="142" spans="2:51" s="12" customFormat="1" ht="11.25">
      <c r="B142" s="192"/>
      <c r="C142" s="193"/>
      <c r="D142" s="187" t="s">
        <v>158</v>
      </c>
      <c r="E142" s="194" t="s">
        <v>19</v>
      </c>
      <c r="F142" s="195" t="s">
        <v>1256</v>
      </c>
      <c r="G142" s="193"/>
      <c r="H142" s="196">
        <v>26.418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158</v>
      </c>
      <c r="AU142" s="202" t="s">
        <v>88</v>
      </c>
      <c r="AV142" s="12" t="s">
        <v>88</v>
      </c>
      <c r="AW142" s="12" t="s">
        <v>34</v>
      </c>
      <c r="AX142" s="12" t="s">
        <v>72</v>
      </c>
      <c r="AY142" s="202" t="s">
        <v>143</v>
      </c>
    </row>
    <row r="143" spans="2:51" s="12" customFormat="1" ht="11.25">
      <c r="B143" s="192"/>
      <c r="C143" s="193"/>
      <c r="D143" s="187" t="s">
        <v>158</v>
      </c>
      <c r="E143" s="194" t="s">
        <v>19</v>
      </c>
      <c r="F143" s="195" t="s">
        <v>1257</v>
      </c>
      <c r="G143" s="193"/>
      <c r="H143" s="196">
        <v>99.389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158</v>
      </c>
      <c r="AU143" s="202" t="s">
        <v>88</v>
      </c>
      <c r="AV143" s="12" t="s">
        <v>88</v>
      </c>
      <c r="AW143" s="12" t="s">
        <v>34</v>
      </c>
      <c r="AX143" s="12" t="s">
        <v>72</v>
      </c>
      <c r="AY143" s="202" t="s">
        <v>143</v>
      </c>
    </row>
    <row r="144" spans="2:51" s="12" customFormat="1" ht="11.25">
      <c r="B144" s="192"/>
      <c r="C144" s="193"/>
      <c r="D144" s="187" t="s">
        <v>158</v>
      </c>
      <c r="E144" s="194" t="s">
        <v>19</v>
      </c>
      <c r="F144" s="195" t="s">
        <v>1258</v>
      </c>
      <c r="G144" s="193"/>
      <c r="H144" s="196">
        <v>99.403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158</v>
      </c>
      <c r="AU144" s="202" t="s">
        <v>88</v>
      </c>
      <c r="AV144" s="12" t="s">
        <v>88</v>
      </c>
      <c r="AW144" s="12" t="s">
        <v>34</v>
      </c>
      <c r="AX144" s="12" t="s">
        <v>72</v>
      </c>
      <c r="AY144" s="202" t="s">
        <v>143</v>
      </c>
    </row>
    <row r="145" spans="2:51" s="12" customFormat="1" ht="11.25">
      <c r="B145" s="192"/>
      <c r="C145" s="193"/>
      <c r="D145" s="187" t="s">
        <v>158</v>
      </c>
      <c r="E145" s="194" t="s">
        <v>19</v>
      </c>
      <c r="F145" s="195" t="s">
        <v>1259</v>
      </c>
      <c r="G145" s="193"/>
      <c r="H145" s="196">
        <v>67.099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88</v>
      </c>
      <c r="AV145" s="12" t="s">
        <v>88</v>
      </c>
      <c r="AW145" s="12" t="s">
        <v>34</v>
      </c>
      <c r="AX145" s="12" t="s">
        <v>72</v>
      </c>
      <c r="AY145" s="202" t="s">
        <v>143</v>
      </c>
    </row>
    <row r="146" spans="2:51" s="12" customFormat="1" ht="11.25">
      <c r="B146" s="192"/>
      <c r="C146" s="193"/>
      <c r="D146" s="187" t="s">
        <v>158</v>
      </c>
      <c r="E146" s="194" t="s">
        <v>19</v>
      </c>
      <c r="F146" s="195" t="s">
        <v>1260</v>
      </c>
      <c r="G146" s="193"/>
      <c r="H146" s="196">
        <v>43.954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158</v>
      </c>
      <c r="AU146" s="202" t="s">
        <v>88</v>
      </c>
      <c r="AV146" s="12" t="s">
        <v>88</v>
      </c>
      <c r="AW146" s="12" t="s">
        <v>34</v>
      </c>
      <c r="AX146" s="12" t="s">
        <v>72</v>
      </c>
      <c r="AY146" s="202" t="s">
        <v>143</v>
      </c>
    </row>
    <row r="147" spans="2:51" s="12" customFormat="1" ht="11.25">
      <c r="B147" s="192"/>
      <c r="C147" s="193"/>
      <c r="D147" s="187" t="s">
        <v>158</v>
      </c>
      <c r="E147" s="194" t="s">
        <v>19</v>
      </c>
      <c r="F147" s="195" t="s">
        <v>1261</v>
      </c>
      <c r="G147" s="193"/>
      <c r="H147" s="196">
        <v>41.733</v>
      </c>
      <c r="I147" s="197"/>
      <c r="J147" s="193"/>
      <c r="K147" s="193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158</v>
      </c>
      <c r="AU147" s="202" t="s">
        <v>88</v>
      </c>
      <c r="AV147" s="12" t="s">
        <v>88</v>
      </c>
      <c r="AW147" s="12" t="s">
        <v>34</v>
      </c>
      <c r="AX147" s="12" t="s">
        <v>72</v>
      </c>
      <c r="AY147" s="202" t="s">
        <v>143</v>
      </c>
    </row>
    <row r="148" spans="2:51" s="12" customFormat="1" ht="11.25">
      <c r="B148" s="192"/>
      <c r="C148" s="193"/>
      <c r="D148" s="187" t="s">
        <v>158</v>
      </c>
      <c r="E148" s="194" t="s">
        <v>19</v>
      </c>
      <c r="F148" s="195" t="s">
        <v>1262</v>
      </c>
      <c r="G148" s="193"/>
      <c r="H148" s="196">
        <v>45.821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158</v>
      </c>
      <c r="AU148" s="202" t="s">
        <v>88</v>
      </c>
      <c r="AV148" s="12" t="s">
        <v>88</v>
      </c>
      <c r="AW148" s="12" t="s">
        <v>34</v>
      </c>
      <c r="AX148" s="12" t="s">
        <v>72</v>
      </c>
      <c r="AY148" s="202" t="s">
        <v>143</v>
      </c>
    </row>
    <row r="149" spans="2:51" s="12" customFormat="1" ht="11.25">
      <c r="B149" s="192"/>
      <c r="C149" s="193"/>
      <c r="D149" s="187" t="s">
        <v>158</v>
      </c>
      <c r="E149" s="194" t="s">
        <v>19</v>
      </c>
      <c r="F149" s="195" t="s">
        <v>1263</v>
      </c>
      <c r="G149" s="193"/>
      <c r="H149" s="196">
        <v>18.797</v>
      </c>
      <c r="I149" s="197"/>
      <c r="J149" s="193"/>
      <c r="K149" s="193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158</v>
      </c>
      <c r="AU149" s="202" t="s">
        <v>88</v>
      </c>
      <c r="AV149" s="12" t="s">
        <v>88</v>
      </c>
      <c r="AW149" s="12" t="s">
        <v>34</v>
      </c>
      <c r="AX149" s="12" t="s">
        <v>72</v>
      </c>
      <c r="AY149" s="202" t="s">
        <v>143</v>
      </c>
    </row>
    <row r="150" spans="2:51" s="12" customFormat="1" ht="11.25">
      <c r="B150" s="192"/>
      <c r="C150" s="193"/>
      <c r="D150" s="187" t="s">
        <v>158</v>
      </c>
      <c r="E150" s="194" t="s">
        <v>19</v>
      </c>
      <c r="F150" s="195" t="s">
        <v>1264</v>
      </c>
      <c r="G150" s="193"/>
      <c r="H150" s="196">
        <v>12.797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158</v>
      </c>
      <c r="AU150" s="202" t="s">
        <v>88</v>
      </c>
      <c r="AV150" s="12" t="s">
        <v>88</v>
      </c>
      <c r="AW150" s="12" t="s">
        <v>34</v>
      </c>
      <c r="AX150" s="12" t="s">
        <v>72</v>
      </c>
      <c r="AY150" s="202" t="s">
        <v>143</v>
      </c>
    </row>
    <row r="151" spans="2:51" s="12" customFormat="1" ht="11.25">
      <c r="B151" s="192"/>
      <c r="C151" s="193"/>
      <c r="D151" s="187" t="s">
        <v>158</v>
      </c>
      <c r="E151" s="194" t="s">
        <v>19</v>
      </c>
      <c r="F151" s="195" t="s">
        <v>1265</v>
      </c>
      <c r="G151" s="193"/>
      <c r="H151" s="196">
        <v>13.32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158</v>
      </c>
      <c r="AU151" s="202" t="s">
        <v>88</v>
      </c>
      <c r="AV151" s="12" t="s">
        <v>88</v>
      </c>
      <c r="AW151" s="12" t="s">
        <v>34</v>
      </c>
      <c r="AX151" s="12" t="s">
        <v>72</v>
      </c>
      <c r="AY151" s="202" t="s">
        <v>143</v>
      </c>
    </row>
    <row r="152" spans="2:51" s="12" customFormat="1" ht="11.25">
      <c r="B152" s="192"/>
      <c r="C152" s="193"/>
      <c r="D152" s="187" t="s">
        <v>158</v>
      </c>
      <c r="E152" s="194" t="s">
        <v>19</v>
      </c>
      <c r="F152" s="195" t="s">
        <v>1266</v>
      </c>
      <c r="G152" s="193"/>
      <c r="H152" s="196">
        <v>21.272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158</v>
      </c>
      <c r="AU152" s="202" t="s">
        <v>88</v>
      </c>
      <c r="AV152" s="12" t="s">
        <v>88</v>
      </c>
      <c r="AW152" s="12" t="s">
        <v>34</v>
      </c>
      <c r="AX152" s="12" t="s">
        <v>72</v>
      </c>
      <c r="AY152" s="202" t="s">
        <v>143</v>
      </c>
    </row>
    <row r="153" spans="2:51" s="12" customFormat="1" ht="11.25">
      <c r="B153" s="192"/>
      <c r="C153" s="193"/>
      <c r="D153" s="187" t="s">
        <v>158</v>
      </c>
      <c r="E153" s="194" t="s">
        <v>19</v>
      </c>
      <c r="F153" s="195" t="s">
        <v>1267</v>
      </c>
      <c r="G153" s="193"/>
      <c r="H153" s="196">
        <v>46.102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158</v>
      </c>
      <c r="AU153" s="202" t="s">
        <v>88</v>
      </c>
      <c r="AV153" s="12" t="s">
        <v>88</v>
      </c>
      <c r="AW153" s="12" t="s">
        <v>34</v>
      </c>
      <c r="AX153" s="12" t="s">
        <v>72</v>
      </c>
      <c r="AY153" s="202" t="s">
        <v>143</v>
      </c>
    </row>
    <row r="154" spans="2:51" s="12" customFormat="1" ht="11.25">
      <c r="B154" s="192"/>
      <c r="C154" s="193"/>
      <c r="D154" s="187" t="s">
        <v>158</v>
      </c>
      <c r="E154" s="194" t="s">
        <v>19</v>
      </c>
      <c r="F154" s="195" t="s">
        <v>1268</v>
      </c>
      <c r="G154" s="193"/>
      <c r="H154" s="196">
        <v>23.85</v>
      </c>
      <c r="I154" s="197"/>
      <c r="J154" s="193"/>
      <c r="K154" s="193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158</v>
      </c>
      <c r="AU154" s="202" t="s">
        <v>88</v>
      </c>
      <c r="AV154" s="12" t="s">
        <v>88</v>
      </c>
      <c r="AW154" s="12" t="s">
        <v>34</v>
      </c>
      <c r="AX154" s="12" t="s">
        <v>72</v>
      </c>
      <c r="AY154" s="202" t="s">
        <v>143</v>
      </c>
    </row>
    <row r="155" spans="2:51" s="16" customFormat="1" ht="11.25">
      <c r="B155" s="239"/>
      <c r="C155" s="240"/>
      <c r="D155" s="187" t="s">
        <v>158</v>
      </c>
      <c r="E155" s="241" t="s">
        <v>19</v>
      </c>
      <c r="F155" s="242" t="s">
        <v>539</v>
      </c>
      <c r="G155" s="240"/>
      <c r="H155" s="243">
        <v>785.809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158</v>
      </c>
      <c r="AU155" s="249" t="s">
        <v>88</v>
      </c>
      <c r="AV155" s="16" t="s">
        <v>153</v>
      </c>
      <c r="AW155" s="16" t="s">
        <v>34</v>
      </c>
      <c r="AX155" s="16" t="s">
        <v>72</v>
      </c>
      <c r="AY155" s="249" t="s">
        <v>143</v>
      </c>
    </row>
    <row r="156" spans="2:51" s="12" customFormat="1" ht="22.5">
      <c r="B156" s="192"/>
      <c r="C156" s="193"/>
      <c r="D156" s="187" t="s">
        <v>158</v>
      </c>
      <c r="E156" s="194" t="s">
        <v>19</v>
      </c>
      <c r="F156" s="195" t="s">
        <v>1269</v>
      </c>
      <c r="G156" s="193"/>
      <c r="H156" s="196">
        <v>195.883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158</v>
      </c>
      <c r="AU156" s="202" t="s">
        <v>88</v>
      </c>
      <c r="AV156" s="12" t="s">
        <v>88</v>
      </c>
      <c r="AW156" s="12" t="s">
        <v>34</v>
      </c>
      <c r="AX156" s="12" t="s">
        <v>72</v>
      </c>
      <c r="AY156" s="202" t="s">
        <v>143</v>
      </c>
    </row>
    <row r="157" spans="2:51" s="12" customFormat="1" ht="22.5">
      <c r="B157" s="192"/>
      <c r="C157" s="193"/>
      <c r="D157" s="187" t="s">
        <v>158</v>
      </c>
      <c r="E157" s="194" t="s">
        <v>19</v>
      </c>
      <c r="F157" s="195" t="s">
        <v>1270</v>
      </c>
      <c r="G157" s="193"/>
      <c r="H157" s="196">
        <v>201.6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158</v>
      </c>
      <c r="AU157" s="202" t="s">
        <v>88</v>
      </c>
      <c r="AV157" s="12" t="s">
        <v>88</v>
      </c>
      <c r="AW157" s="12" t="s">
        <v>34</v>
      </c>
      <c r="AX157" s="12" t="s">
        <v>72</v>
      </c>
      <c r="AY157" s="202" t="s">
        <v>143</v>
      </c>
    </row>
    <row r="158" spans="2:51" s="16" customFormat="1" ht="11.25">
      <c r="B158" s="239"/>
      <c r="C158" s="240"/>
      <c r="D158" s="187" t="s">
        <v>158</v>
      </c>
      <c r="E158" s="241" t="s">
        <v>19</v>
      </c>
      <c r="F158" s="242" t="s">
        <v>539</v>
      </c>
      <c r="G158" s="240"/>
      <c r="H158" s="243">
        <v>397.483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158</v>
      </c>
      <c r="AU158" s="249" t="s">
        <v>88</v>
      </c>
      <c r="AV158" s="16" t="s">
        <v>153</v>
      </c>
      <c r="AW158" s="16" t="s">
        <v>34</v>
      </c>
      <c r="AX158" s="16" t="s">
        <v>72</v>
      </c>
      <c r="AY158" s="249" t="s">
        <v>143</v>
      </c>
    </row>
    <row r="159" spans="2:51" s="12" customFormat="1" ht="11.25">
      <c r="B159" s="192"/>
      <c r="C159" s="193"/>
      <c r="D159" s="187" t="s">
        <v>158</v>
      </c>
      <c r="E159" s="194" t="s">
        <v>19</v>
      </c>
      <c r="F159" s="195" t="s">
        <v>1271</v>
      </c>
      <c r="G159" s="193"/>
      <c r="H159" s="196">
        <v>10</v>
      </c>
      <c r="I159" s="197"/>
      <c r="J159" s="193"/>
      <c r="K159" s="193"/>
      <c r="L159" s="198"/>
      <c r="M159" s="199"/>
      <c r="N159" s="200"/>
      <c r="O159" s="200"/>
      <c r="P159" s="200"/>
      <c r="Q159" s="200"/>
      <c r="R159" s="200"/>
      <c r="S159" s="200"/>
      <c r="T159" s="201"/>
      <c r="AT159" s="202" t="s">
        <v>158</v>
      </c>
      <c r="AU159" s="202" t="s">
        <v>88</v>
      </c>
      <c r="AV159" s="12" t="s">
        <v>88</v>
      </c>
      <c r="AW159" s="12" t="s">
        <v>34</v>
      </c>
      <c r="AX159" s="12" t="s">
        <v>72</v>
      </c>
      <c r="AY159" s="202" t="s">
        <v>143</v>
      </c>
    </row>
    <row r="160" spans="2:51" s="16" customFormat="1" ht="11.25">
      <c r="B160" s="239"/>
      <c r="C160" s="240"/>
      <c r="D160" s="187" t="s">
        <v>158</v>
      </c>
      <c r="E160" s="241" t="s">
        <v>19</v>
      </c>
      <c r="F160" s="242" t="s">
        <v>539</v>
      </c>
      <c r="G160" s="240"/>
      <c r="H160" s="243">
        <v>10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158</v>
      </c>
      <c r="AU160" s="249" t="s">
        <v>88</v>
      </c>
      <c r="AV160" s="16" t="s">
        <v>153</v>
      </c>
      <c r="AW160" s="16" t="s">
        <v>34</v>
      </c>
      <c r="AX160" s="16" t="s">
        <v>72</v>
      </c>
      <c r="AY160" s="249" t="s">
        <v>143</v>
      </c>
    </row>
    <row r="161" spans="2:51" s="13" customFormat="1" ht="11.25">
      <c r="B161" s="203"/>
      <c r="C161" s="204"/>
      <c r="D161" s="187" t="s">
        <v>158</v>
      </c>
      <c r="E161" s="205" t="s">
        <v>19</v>
      </c>
      <c r="F161" s="206" t="s">
        <v>161</v>
      </c>
      <c r="G161" s="204"/>
      <c r="H161" s="207">
        <v>1293.779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158</v>
      </c>
      <c r="AU161" s="213" t="s">
        <v>88</v>
      </c>
      <c r="AV161" s="13" t="s">
        <v>149</v>
      </c>
      <c r="AW161" s="13" t="s">
        <v>34</v>
      </c>
      <c r="AX161" s="13" t="s">
        <v>80</v>
      </c>
      <c r="AY161" s="213" t="s">
        <v>143</v>
      </c>
    </row>
    <row r="162" spans="2:51" s="12" customFormat="1" ht="11.25">
      <c r="B162" s="192"/>
      <c r="C162" s="193"/>
      <c r="D162" s="187" t="s">
        <v>158</v>
      </c>
      <c r="E162" s="193"/>
      <c r="F162" s="195" t="s">
        <v>1272</v>
      </c>
      <c r="G162" s="193"/>
      <c r="H162" s="196">
        <v>646.89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158</v>
      </c>
      <c r="AU162" s="202" t="s">
        <v>88</v>
      </c>
      <c r="AV162" s="12" t="s">
        <v>88</v>
      </c>
      <c r="AW162" s="12" t="s">
        <v>4</v>
      </c>
      <c r="AX162" s="12" t="s">
        <v>80</v>
      </c>
      <c r="AY162" s="202" t="s">
        <v>143</v>
      </c>
    </row>
    <row r="163" spans="1:65" s="2" customFormat="1" ht="44.25" customHeight="1">
      <c r="A163" s="37"/>
      <c r="B163" s="38"/>
      <c r="C163" s="174" t="s">
        <v>88</v>
      </c>
      <c r="D163" s="174" t="s">
        <v>144</v>
      </c>
      <c r="E163" s="175" t="s">
        <v>1273</v>
      </c>
      <c r="F163" s="176" t="s">
        <v>1274</v>
      </c>
      <c r="G163" s="177" t="s">
        <v>171</v>
      </c>
      <c r="H163" s="178">
        <v>110.487</v>
      </c>
      <c r="I163" s="179"/>
      <c r="J163" s="180">
        <f>ROUND(I163*H163,2)</f>
        <v>0</v>
      </c>
      <c r="K163" s="176" t="s">
        <v>496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149</v>
      </c>
      <c r="AT163" s="185" t="s">
        <v>144</v>
      </c>
      <c r="AU163" s="185" t="s">
        <v>88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149</v>
      </c>
      <c r="BM163" s="185" t="s">
        <v>1275</v>
      </c>
    </row>
    <row r="164" spans="1:47" s="2" customFormat="1" ht="11.25">
      <c r="A164" s="37"/>
      <c r="B164" s="38"/>
      <c r="C164" s="39"/>
      <c r="D164" s="227" t="s">
        <v>498</v>
      </c>
      <c r="E164" s="39"/>
      <c r="F164" s="228" t="s">
        <v>1276</v>
      </c>
      <c r="G164" s="39"/>
      <c r="H164" s="39"/>
      <c r="I164" s="189"/>
      <c r="J164" s="39"/>
      <c r="K164" s="39"/>
      <c r="L164" s="42"/>
      <c r="M164" s="190"/>
      <c r="N164" s="191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498</v>
      </c>
      <c r="AU164" s="20" t="s">
        <v>88</v>
      </c>
    </row>
    <row r="165" spans="2:51" s="12" customFormat="1" ht="11.25">
      <c r="B165" s="192"/>
      <c r="C165" s="193"/>
      <c r="D165" s="187" t="s">
        <v>158</v>
      </c>
      <c r="E165" s="194" t="s">
        <v>19</v>
      </c>
      <c r="F165" s="195" t="s">
        <v>1219</v>
      </c>
      <c r="G165" s="193"/>
      <c r="H165" s="196">
        <v>2.344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158</v>
      </c>
      <c r="AU165" s="202" t="s">
        <v>88</v>
      </c>
      <c r="AV165" s="12" t="s">
        <v>88</v>
      </c>
      <c r="AW165" s="12" t="s">
        <v>34</v>
      </c>
      <c r="AX165" s="12" t="s">
        <v>72</v>
      </c>
      <c r="AY165" s="202" t="s">
        <v>143</v>
      </c>
    </row>
    <row r="166" spans="2:51" s="12" customFormat="1" ht="11.25">
      <c r="B166" s="192"/>
      <c r="C166" s="193"/>
      <c r="D166" s="187" t="s">
        <v>158</v>
      </c>
      <c r="E166" s="194" t="s">
        <v>19</v>
      </c>
      <c r="F166" s="195" t="s">
        <v>1220</v>
      </c>
      <c r="G166" s="193"/>
      <c r="H166" s="196">
        <v>4.375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158</v>
      </c>
      <c r="AU166" s="202" t="s">
        <v>88</v>
      </c>
      <c r="AV166" s="12" t="s">
        <v>88</v>
      </c>
      <c r="AW166" s="12" t="s">
        <v>34</v>
      </c>
      <c r="AX166" s="12" t="s">
        <v>72</v>
      </c>
      <c r="AY166" s="202" t="s">
        <v>143</v>
      </c>
    </row>
    <row r="167" spans="2:51" s="12" customFormat="1" ht="11.25">
      <c r="B167" s="192"/>
      <c r="C167" s="193"/>
      <c r="D167" s="187" t="s">
        <v>158</v>
      </c>
      <c r="E167" s="194" t="s">
        <v>19</v>
      </c>
      <c r="F167" s="195" t="s">
        <v>1221</v>
      </c>
      <c r="G167" s="193"/>
      <c r="H167" s="196">
        <v>6.563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158</v>
      </c>
      <c r="AU167" s="202" t="s">
        <v>88</v>
      </c>
      <c r="AV167" s="12" t="s">
        <v>88</v>
      </c>
      <c r="AW167" s="12" t="s">
        <v>34</v>
      </c>
      <c r="AX167" s="12" t="s">
        <v>72</v>
      </c>
      <c r="AY167" s="202" t="s">
        <v>143</v>
      </c>
    </row>
    <row r="168" spans="2:51" s="12" customFormat="1" ht="11.25">
      <c r="B168" s="192"/>
      <c r="C168" s="193"/>
      <c r="D168" s="187" t="s">
        <v>158</v>
      </c>
      <c r="E168" s="194" t="s">
        <v>19</v>
      </c>
      <c r="F168" s="195" t="s">
        <v>1222</v>
      </c>
      <c r="G168" s="193"/>
      <c r="H168" s="196">
        <v>3.825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158</v>
      </c>
      <c r="AU168" s="202" t="s">
        <v>88</v>
      </c>
      <c r="AV168" s="12" t="s">
        <v>88</v>
      </c>
      <c r="AW168" s="12" t="s">
        <v>34</v>
      </c>
      <c r="AX168" s="12" t="s">
        <v>72</v>
      </c>
      <c r="AY168" s="202" t="s">
        <v>143</v>
      </c>
    </row>
    <row r="169" spans="2:51" s="12" customFormat="1" ht="11.25">
      <c r="B169" s="192"/>
      <c r="C169" s="193"/>
      <c r="D169" s="187" t="s">
        <v>158</v>
      </c>
      <c r="E169" s="194" t="s">
        <v>19</v>
      </c>
      <c r="F169" s="195" t="s">
        <v>1223</v>
      </c>
      <c r="G169" s="193"/>
      <c r="H169" s="196">
        <v>1.563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158</v>
      </c>
      <c r="AU169" s="202" t="s">
        <v>88</v>
      </c>
      <c r="AV169" s="12" t="s">
        <v>88</v>
      </c>
      <c r="AW169" s="12" t="s">
        <v>34</v>
      </c>
      <c r="AX169" s="12" t="s">
        <v>72</v>
      </c>
      <c r="AY169" s="202" t="s">
        <v>143</v>
      </c>
    </row>
    <row r="170" spans="2:51" s="12" customFormat="1" ht="11.25">
      <c r="B170" s="192"/>
      <c r="C170" s="193"/>
      <c r="D170" s="187" t="s">
        <v>158</v>
      </c>
      <c r="E170" s="194" t="s">
        <v>19</v>
      </c>
      <c r="F170" s="195" t="s">
        <v>1224</v>
      </c>
      <c r="G170" s="193"/>
      <c r="H170" s="196">
        <v>1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158</v>
      </c>
      <c r="AU170" s="202" t="s">
        <v>88</v>
      </c>
      <c r="AV170" s="12" t="s">
        <v>88</v>
      </c>
      <c r="AW170" s="12" t="s">
        <v>34</v>
      </c>
      <c r="AX170" s="12" t="s">
        <v>72</v>
      </c>
      <c r="AY170" s="202" t="s">
        <v>143</v>
      </c>
    </row>
    <row r="171" spans="2:51" s="12" customFormat="1" ht="11.25">
      <c r="B171" s="192"/>
      <c r="C171" s="193"/>
      <c r="D171" s="187" t="s">
        <v>158</v>
      </c>
      <c r="E171" s="194" t="s">
        <v>19</v>
      </c>
      <c r="F171" s="195" t="s">
        <v>1225</v>
      </c>
      <c r="G171" s="193"/>
      <c r="H171" s="196">
        <v>2.109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158</v>
      </c>
      <c r="AU171" s="202" t="s">
        <v>88</v>
      </c>
      <c r="AV171" s="12" t="s">
        <v>88</v>
      </c>
      <c r="AW171" s="12" t="s">
        <v>34</v>
      </c>
      <c r="AX171" s="12" t="s">
        <v>72</v>
      </c>
      <c r="AY171" s="202" t="s">
        <v>143</v>
      </c>
    </row>
    <row r="172" spans="2:51" s="12" customFormat="1" ht="11.25">
      <c r="B172" s="192"/>
      <c r="C172" s="193"/>
      <c r="D172" s="187" t="s">
        <v>158</v>
      </c>
      <c r="E172" s="194" t="s">
        <v>19</v>
      </c>
      <c r="F172" s="195" t="s">
        <v>1226</v>
      </c>
      <c r="G172" s="193"/>
      <c r="H172" s="196">
        <v>1.563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158</v>
      </c>
      <c r="AU172" s="202" t="s">
        <v>88</v>
      </c>
      <c r="AV172" s="12" t="s">
        <v>88</v>
      </c>
      <c r="AW172" s="12" t="s">
        <v>34</v>
      </c>
      <c r="AX172" s="12" t="s">
        <v>72</v>
      </c>
      <c r="AY172" s="202" t="s">
        <v>143</v>
      </c>
    </row>
    <row r="173" spans="2:51" s="12" customFormat="1" ht="11.25">
      <c r="B173" s="192"/>
      <c r="C173" s="193"/>
      <c r="D173" s="187" t="s">
        <v>158</v>
      </c>
      <c r="E173" s="194" t="s">
        <v>19</v>
      </c>
      <c r="F173" s="195" t="s">
        <v>1227</v>
      </c>
      <c r="G173" s="193"/>
      <c r="H173" s="196">
        <v>1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158</v>
      </c>
      <c r="AU173" s="202" t="s">
        <v>88</v>
      </c>
      <c r="AV173" s="12" t="s">
        <v>88</v>
      </c>
      <c r="AW173" s="12" t="s">
        <v>34</v>
      </c>
      <c r="AX173" s="12" t="s">
        <v>72</v>
      </c>
      <c r="AY173" s="202" t="s">
        <v>143</v>
      </c>
    </row>
    <row r="174" spans="2:51" s="12" customFormat="1" ht="11.25">
      <c r="B174" s="192"/>
      <c r="C174" s="193"/>
      <c r="D174" s="187" t="s">
        <v>158</v>
      </c>
      <c r="E174" s="194" t="s">
        <v>19</v>
      </c>
      <c r="F174" s="195" t="s">
        <v>1228</v>
      </c>
      <c r="G174" s="193"/>
      <c r="H174" s="196">
        <v>5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158</v>
      </c>
      <c r="AU174" s="202" t="s">
        <v>88</v>
      </c>
      <c r="AV174" s="12" t="s">
        <v>88</v>
      </c>
      <c r="AW174" s="12" t="s">
        <v>34</v>
      </c>
      <c r="AX174" s="12" t="s">
        <v>72</v>
      </c>
      <c r="AY174" s="202" t="s">
        <v>143</v>
      </c>
    </row>
    <row r="175" spans="2:51" s="12" customFormat="1" ht="11.25">
      <c r="B175" s="192"/>
      <c r="C175" s="193"/>
      <c r="D175" s="187" t="s">
        <v>158</v>
      </c>
      <c r="E175" s="194" t="s">
        <v>19</v>
      </c>
      <c r="F175" s="195" t="s">
        <v>1229</v>
      </c>
      <c r="G175" s="193"/>
      <c r="H175" s="196">
        <v>4.063</v>
      </c>
      <c r="I175" s="197"/>
      <c r="J175" s="193"/>
      <c r="K175" s="193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158</v>
      </c>
      <c r="AU175" s="202" t="s">
        <v>88</v>
      </c>
      <c r="AV175" s="12" t="s">
        <v>88</v>
      </c>
      <c r="AW175" s="12" t="s">
        <v>34</v>
      </c>
      <c r="AX175" s="12" t="s">
        <v>72</v>
      </c>
      <c r="AY175" s="202" t="s">
        <v>143</v>
      </c>
    </row>
    <row r="176" spans="2:51" s="12" customFormat="1" ht="11.25">
      <c r="B176" s="192"/>
      <c r="C176" s="193"/>
      <c r="D176" s="187" t="s">
        <v>158</v>
      </c>
      <c r="E176" s="194" t="s">
        <v>19</v>
      </c>
      <c r="F176" s="195" t="s">
        <v>1230</v>
      </c>
      <c r="G176" s="193"/>
      <c r="H176" s="196">
        <v>9.563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158</v>
      </c>
      <c r="AU176" s="202" t="s">
        <v>88</v>
      </c>
      <c r="AV176" s="12" t="s">
        <v>88</v>
      </c>
      <c r="AW176" s="12" t="s">
        <v>34</v>
      </c>
      <c r="AX176" s="12" t="s">
        <v>72</v>
      </c>
      <c r="AY176" s="202" t="s">
        <v>143</v>
      </c>
    </row>
    <row r="177" spans="2:51" s="12" customFormat="1" ht="11.25">
      <c r="B177" s="192"/>
      <c r="C177" s="193"/>
      <c r="D177" s="187" t="s">
        <v>158</v>
      </c>
      <c r="E177" s="194" t="s">
        <v>19</v>
      </c>
      <c r="F177" s="195" t="s">
        <v>1231</v>
      </c>
      <c r="G177" s="193"/>
      <c r="H177" s="196">
        <v>8.325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158</v>
      </c>
      <c r="AU177" s="202" t="s">
        <v>88</v>
      </c>
      <c r="AV177" s="12" t="s">
        <v>88</v>
      </c>
      <c r="AW177" s="12" t="s">
        <v>34</v>
      </c>
      <c r="AX177" s="12" t="s">
        <v>72</v>
      </c>
      <c r="AY177" s="202" t="s">
        <v>143</v>
      </c>
    </row>
    <row r="178" spans="2:51" s="12" customFormat="1" ht="11.25">
      <c r="B178" s="192"/>
      <c r="C178" s="193"/>
      <c r="D178" s="187" t="s">
        <v>158</v>
      </c>
      <c r="E178" s="194" t="s">
        <v>19</v>
      </c>
      <c r="F178" s="195" t="s">
        <v>1232</v>
      </c>
      <c r="G178" s="193"/>
      <c r="H178" s="196">
        <v>4.219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158</v>
      </c>
      <c r="AU178" s="202" t="s">
        <v>88</v>
      </c>
      <c r="AV178" s="12" t="s">
        <v>88</v>
      </c>
      <c r="AW178" s="12" t="s">
        <v>34</v>
      </c>
      <c r="AX178" s="12" t="s">
        <v>72</v>
      </c>
      <c r="AY178" s="202" t="s">
        <v>143</v>
      </c>
    </row>
    <row r="179" spans="2:51" s="12" customFormat="1" ht="11.25">
      <c r="B179" s="192"/>
      <c r="C179" s="193"/>
      <c r="D179" s="187" t="s">
        <v>158</v>
      </c>
      <c r="E179" s="194" t="s">
        <v>19</v>
      </c>
      <c r="F179" s="195" t="s">
        <v>1233</v>
      </c>
      <c r="G179" s="193"/>
      <c r="H179" s="196">
        <v>8.325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158</v>
      </c>
      <c r="AU179" s="202" t="s">
        <v>88</v>
      </c>
      <c r="AV179" s="12" t="s">
        <v>88</v>
      </c>
      <c r="AW179" s="12" t="s">
        <v>34</v>
      </c>
      <c r="AX179" s="12" t="s">
        <v>72</v>
      </c>
      <c r="AY179" s="202" t="s">
        <v>143</v>
      </c>
    </row>
    <row r="180" spans="2:51" s="12" customFormat="1" ht="11.25">
      <c r="B180" s="192"/>
      <c r="C180" s="193"/>
      <c r="D180" s="187" t="s">
        <v>158</v>
      </c>
      <c r="E180" s="194" t="s">
        <v>19</v>
      </c>
      <c r="F180" s="195" t="s">
        <v>1234</v>
      </c>
      <c r="G180" s="193"/>
      <c r="H180" s="196">
        <v>1.7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158</v>
      </c>
      <c r="AU180" s="202" t="s">
        <v>88</v>
      </c>
      <c r="AV180" s="12" t="s">
        <v>88</v>
      </c>
      <c r="AW180" s="12" t="s">
        <v>34</v>
      </c>
      <c r="AX180" s="12" t="s">
        <v>72</v>
      </c>
      <c r="AY180" s="202" t="s">
        <v>143</v>
      </c>
    </row>
    <row r="181" spans="2:51" s="12" customFormat="1" ht="11.25">
      <c r="B181" s="192"/>
      <c r="C181" s="193"/>
      <c r="D181" s="187" t="s">
        <v>158</v>
      </c>
      <c r="E181" s="194" t="s">
        <v>19</v>
      </c>
      <c r="F181" s="195" t="s">
        <v>1235</v>
      </c>
      <c r="G181" s="193"/>
      <c r="H181" s="196">
        <v>2.813</v>
      </c>
      <c r="I181" s="197"/>
      <c r="J181" s="193"/>
      <c r="K181" s="193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158</v>
      </c>
      <c r="AU181" s="202" t="s">
        <v>88</v>
      </c>
      <c r="AV181" s="12" t="s">
        <v>88</v>
      </c>
      <c r="AW181" s="12" t="s">
        <v>34</v>
      </c>
      <c r="AX181" s="12" t="s">
        <v>72</v>
      </c>
      <c r="AY181" s="202" t="s">
        <v>143</v>
      </c>
    </row>
    <row r="182" spans="2:51" s="12" customFormat="1" ht="11.25">
      <c r="B182" s="192"/>
      <c r="C182" s="193"/>
      <c r="D182" s="187" t="s">
        <v>158</v>
      </c>
      <c r="E182" s="194" t="s">
        <v>19</v>
      </c>
      <c r="F182" s="195" t="s">
        <v>1236</v>
      </c>
      <c r="G182" s="193"/>
      <c r="H182" s="196">
        <v>1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158</v>
      </c>
      <c r="AU182" s="202" t="s">
        <v>88</v>
      </c>
      <c r="AV182" s="12" t="s">
        <v>88</v>
      </c>
      <c r="AW182" s="12" t="s">
        <v>34</v>
      </c>
      <c r="AX182" s="12" t="s">
        <v>72</v>
      </c>
      <c r="AY182" s="202" t="s">
        <v>143</v>
      </c>
    </row>
    <row r="183" spans="2:51" s="12" customFormat="1" ht="11.25">
      <c r="B183" s="192"/>
      <c r="C183" s="193"/>
      <c r="D183" s="187" t="s">
        <v>158</v>
      </c>
      <c r="E183" s="194" t="s">
        <v>19</v>
      </c>
      <c r="F183" s="195" t="s">
        <v>1237</v>
      </c>
      <c r="G183" s="193"/>
      <c r="H183" s="196">
        <v>2.5</v>
      </c>
      <c r="I183" s="197"/>
      <c r="J183" s="193"/>
      <c r="K183" s="193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158</v>
      </c>
      <c r="AU183" s="202" t="s">
        <v>88</v>
      </c>
      <c r="AV183" s="12" t="s">
        <v>88</v>
      </c>
      <c r="AW183" s="12" t="s">
        <v>34</v>
      </c>
      <c r="AX183" s="12" t="s">
        <v>72</v>
      </c>
      <c r="AY183" s="202" t="s">
        <v>143</v>
      </c>
    </row>
    <row r="184" spans="2:51" s="12" customFormat="1" ht="11.25">
      <c r="B184" s="192"/>
      <c r="C184" s="193"/>
      <c r="D184" s="187" t="s">
        <v>158</v>
      </c>
      <c r="E184" s="194" t="s">
        <v>19</v>
      </c>
      <c r="F184" s="195" t="s">
        <v>1238</v>
      </c>
      <c r="G184" s="193"/>
      <c r="H184" s="196">
        <v>1.1</v>
      </c>
      <c r="I184" s="197"/>
      <c r="J184" s="193"/>
      <c r="K184" s="193"/>
      <c r="L184" s="198"/>
      <c r="M184" s="199"/>
      <c r="N184" s="200"/>
      <c r="O184" s="200"/>
      <c r="P184" s="200"/>
      <c r="Q184" s="200"/>
      <c r="R184" s="200"/>
      <c r="S184" s="200"/>
      <c r="T184" s="201"/>
      <c r="AT184" s="202" t="s">
        <v>158</v>
      </c>
      <c r="AU184" s="202" t="s">
        <v>88</v>
      </c>
      <c r="AV184" s="12" t="s">
        <v>88</v>
      </c>
      <c r="AW184" s="12" t="s">
        <v>34</v>
      </c>
      <c r="AX184" s="12" t="s">
        <v>72</v>
      </c>
      <c r="AY184" s="202" t="s">
        <v>143</v>
      </c>
    </row>
    <row r="185" spans="2:51" s="12" customFormat="1" ht="11.25">
      <c r="B185" s="192"/>
      <c r="C185" s="193"/>
      <c r="D185" s="187" t="s">
        <v>158</v>
      </c>
      <c r="E185" s="194" t="s">
        <v>19</v>
      </c>
      <c r="F185" s="195" t="s">
        <v>1239</v>
      </c>
      <c r="G185" s="193"/>
      <c r="H185" s="196">
        <v>3.047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158</v>
      </c>
      <c r="AU185" s="202" t="s">
        <v>88</v>
      </c>
      <c r="AV185" s="12" t="s">
        <v>88</v>
      </c>
      <c r="AW185" s="12" t="s">
        <v>34</v>
      </c>
      <c r="AX185" s="12" t="s">
        <v>72</v>
      </c>
      <c r="AY185" s="202" t="s">
        <v>143</v>
      </c>
    </row>
    <row r="186" spans="2:51" s="12" customFormat="1" ht="11.25">
      <c r="B186" s="192"/>
      <c r="C186" s="193"/>
      <c r="D186" s="187" t="s">
        <v>158</v>
      </c>
      <c r="E186" s="194" t="s">
        <v>19</v>
      </c>
      <c r="F186" s="195" t="s">
        <v>1240</v>
      </c>
      <c r="G186" s="193"/>
      <c r="H186" s="196">
        <v>2.344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158</v>
      </c>
      <c r="AU186" s="202" t="s">
        <v>88</v>
      </c>
      <c r="AV186" s="12" t="s">
        <v>88</v>
      </c>
      <c r="AW186" s="12" t="s">
        <v>34</v>
      </c>
      <c r="AX186" s="12" t="s">
        <v>72</v>
      </c>
      <c r="AY186" s="202" t="s">
        <v>143</v>
      </c>
    </row>
    <row r="187" spans="2:51" s="12" customFormat="1" ht="11.25">
      <c r="B187" s="192"/>
      <c r="C187" s="193"/>
      <c r="D187" s="187" t="s">
        <v>158</v>
      </c>
      <c r="E187" s="194" t="s">
        <v>19</v>
      </c>
      <c r="F187" s="195" t="s">
        <v>1241</v>
      </c>
      <c r="G187" s="193"/>
      <c r="H187" s="196">
        <v>2.813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158</v>
      </c>
      <c r="AU187" s="202" t="s">
        <v>88</v>
      </c>
      <c r="AV187" s="12" t="s">
        <v>88</v>
      </c>
      <c r="AW187" s="12" t="s">
        <v>34</v>
      </c>
      <c r="AX187" s="12" t="s">
        <v>72</v>
      </c>
      <c r="AY187" s="202" t="s">
        <v>143</v>
      </c>
    </row>
    <row r="188" spans="2:51" s="12" customFormat="1" ht="11.25">
      <c r="B188" s="192"/>
      <c r="C188" s="193"/>
      <c r="D188" s="187" t="s">
        <v>158</v>
      </c>
      <c r="E188" s="194" t="s">
        <v>19</v>
      </c>
      <c r="F188" s="195" t="s">
        <v>1242</v>
      </c>
      <c r="G188" s="193"/>
      <c r="H188" s="196">
        <v>4.163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158</v>
      </c>
      <c r="AU188" s="202" t="s">
        <v>88</v>
      </c>
      <c r="AV188" s="12" t="s">
        <v>88</v>
      </c>
      <c r="AW188" s="12" t="s">
        <v>34</v>
      </c>
      <c r="AX188" s="12" t="s">
        <v>72</v>
      </c>
      <c r="AY188" s="202" t="s">
        <v>143</v>
      </c>
    </row>
    <row r="189" spans="2:51" s="12" customFormat="1" ht="11.25">
      <c r="B189" s="192"/>
      <c r="C189" s="193"/>
      <c r="D189" s="187" t="s">
        <v>158</v>
      </c>
      <c r="E189" s="194" t="s">
        <v>19</v>
      </c>
      <c r="F189" s="195" t="s">
        <v>1243</v>
      </c>
      <c r="G189" s="193"/>
      <c r="H189" s="196">
        <v>8.888</v>
      </c>
      <c r="I189" s="197"/>
      <c r="J189" s="193"/>
      <c r="K189" s="193"/>
      <c r="L189" s="198"/>
      <c r="M189" s="199"/>
      <c r="N189" s="200"/>
      <c r="O189" s="200"/>
      <c r="P189" s="200"/>
      <c r="Q189" s="200"/>
      <c r="R189" s="200"/>
      <c r="S189" s="200"/>
      <c r="T189" s="201"/>
      <c r="AT189" s="202" t="s">
        <v>158</v>
      </c>
      <c r="AU189" s="202" t="s">
        <v>88</v>
      </c>
      <c r="AV189" s="12" t="s">
        <v>88</v>
      </c>
      <c r="AW189" s="12" t="s">
        <v>34</v>
      </c>
      <c r="AX189" s="12" t="s">
        <v>72</v>
      </c>
      <c r="AY189" s="202" t="s">
        <v>143</v>
      </c>
    </row>
    <row r="190" spans="2:51" s="12" customFormat="1" ht="11.25">
      <c r="B190" s="192"/>
      <c r="C190" s="193"/>
      <c r="D190" s="187" t="s">
        <v>158</v>
      </c>
      <c r="E190" s="194" t="s">
        <v>19</v>
      </c>
      <c r="F190" s="195" t="s">
        <v>1244</v>
      </c>
      <c r="G190" s="193"/>
      <c r="H190" s="196">
        <v>3.938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158</v>
      </c>
      <c r="AU190" s="202" t="s">
        <v>88</v>
      </c>
      <c r="AV190" s="12" t="s">
        <v>88</v>
      </c>
      <c r="AW190" s="12" t="s">
        <v>34</v>
      </c>
      <c r="AX190" s="12" t="s">
        <v>72</v>
      </c>
      <c r="AY190" s="202" t="s">
        <v>143</v>
      </c>
    </row>
    <row r="191" spans="2:51" s="12" customFormat="1" ht="11.25">
      <c r="B191" s="192"/>
      <c r="C191" s="193"/>
      <c r="D191" s="187" t="s">
        <v>158</v>
      </c>
      <c r="E191" s="194" t="s">
        <v>19</v>
      </c>
      <c r="F191" s="195" t="s">
        <v>1245</v>
      </c>
      <c r="G191" s="193"/>
      <c r="H191" s="196">
        <v>2.344</v>
      </c>
      <c r="I191" s="197"/>
      <c r="J191" s="193"/>
      <c r="K191" s="193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158</v>
      </c>
      <c r="AU191" s="202" t="s">
        <v>88</v>
      </c>
      <c r="AV191" s="12" t="s">
        <v>88</v>
      </c>
      <c r="AW191" s="12" t="s">
        <v>34</v>
      </c>
      <c r="AX191" s="12" t="s">
        <v>72</v>
      </c>
      <c r="AY191" s="202" t="s">
        <v>143</v>
      </c>
    </row>
    <row r="192" spans="2:51" s="16" customFormat="1" ht="11.25">
      <c r="B192" s="239"/>
      <c r="C192" s="240"/>
      <c r="D192" s="187" t="s">
        <v>158</v>
      </c>
      <c r="E192" s="241" t="s">
        <v>19</v>
      </c>
      <c r="F192" s="242" t="s">
        <v>539</v>
      </c>
      <c r="G192" s="240"/>
      <c r="H192" s="243">
        <v>100.487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158</v>
      </c>
      <c r="AU192" s="249" t="s">
        <v>88</v>
      </c>
      <c r="AV192" s="16" t="s">
        <v>153</v>
      </c>
      <c r="AW192" s="16" t="s">
        <v>34</v>
      </c>
      <c r="AX192" s="16" t="s">
        <v>72</v>
      </c>
      <c r="AY192" s="249" t="s">
        <v>143</v>
      </c>
    </row>
    <row r="193" spans="2:51" s="12" customFormat="1" ht="11.25">
      <c r="B193" s="192"/>
      <c r="C193" s="193"/>
      <c r="D193" s="187" t="s">
        <v>158</v>
      </c>
      <c r="E193" s="194" t="s">
        <v>19</v>
      </c>
      <c r="F193" s="195" t="s">
        <v>1271</v>
      </c>
      <c r="G193" s="193"/>
      <c r="H193" s="196">
        <v>10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158</v>
      </c>
      <c r="AU193" s="202" t="s">
        <v>88</v>
      </c>
      <c r="AV193" s="12" t="s">
        <v>88</v>
      </c>
      <c r="AW193" s="12" t="s">
        <v>34</v>
      </c>
      <c r="AX193" s="12" t="s">
        <v>72</v>
      </c>
      <c r="AY193" s="202" t="s">
        <v>143</v>
      </c>
    </row>
    <row r="194" spans="2:51" s="16" customFormat="1" ht="11.25">
      <c r="B194" s="239"/>
      <c r="C194" s="240"/>
      <c r="D194" s="187" t="s">
        <v>158</v>
      </c>
      <c r="E194" s="241" t="s">
        <v>19</v>
      </c>
      <c r="F194" s="242" t="s">
        <v>539</v>
      </c>
      <c r="G194" s="240"/>
      <c r="H194" s="243">
        <v>10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158</v>
      </c>
      <c r="AU194" s="249" t="s">
        <v>88</v>
      </c>
      <c r="AV194" s="16" t="s">
        <v>153</v>
      </c>
      <c r="AW194" s="16" t="s">
        <v>34</v>
      </c>
      <c r="AX194" s="16" t="s">
        <v>72</v>
      </c>
      <c r="AY194" s="249" t="s">
        <v>143</v>
      </c>
    </row>
    <row r="195" spans="2:51" s="13" customFormat="1" ht="11.25">
      <c r="B195" s="203"/>
      <c r="C195" s="204"/>
      <c r="D195" s="187" t="s">
        <v>158</v>
      </c>
      <c r="E195" s="205" t="s">
        <v>19</v>
      </c>
      <c r="F195" s="206" t="s">
        <v>161</v>
      </c>
      <c r="G195" s="204"/>
      <c r="H195" s="207">
        <v>110.487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158</v>
      </c>
      <c r="AU195" s="213" t="s">
        <v>88</v>
      </c>
      <c r="AV195" s="13" t="s">
        <v>149</v>
      </c>
      <c r="AW195" s="13" t="s">
        <v>34</v>
      </c>
      <c r="AX195" s="13" t="s">
        <v>80</v>
      </c>
      <c r="AY195" s="213" t="s">
        <v>143</v>
      </c>
    </row>
    <row r="196" spans="1:65" s="2" customFormat="1" ht="49.15" customHeight="1">
      <c r="A196" s="37"/>
      <c r="B196" s="38"/>
      <c r="C196" s="174" t="s">
        <v>153</v>
      </c>
      <c r="D196" s="174" t="s">
        <v>144</v>
      </c>
      <c r="E196" s="175" t="s">
        <v>1277</v>
      </c>
      <c r="F196" s="176" t="s">
        <v>1278</v>
      </c>
      <c r="G196" s="177" t="s">
        <v>171</v>
      </c>
      <c r="H196" s="178">
        <v>397.483</v>
      </c>
      <c r="I196" s="179"/>
      <c r="J196" s="180">
        <f>ROUND(I196*H196,2)</f>
        <v>0</v>
      </c>
      <c r="K196" s="176" t="s">
        <v>496</v>
      </c>
      <c r="L196" s="42"/>
      <c r="M196" s="181" t="s">
        <v>19</v>
      </c>
      <c r="N196" s="182" t="s">
        <v>44</v>
      </c>
      <c r="O196" s="67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5" t="s">
        <v>149</v>
      </c>
      <c r="AT196" s="185" t="s">
        <v>144</v>
      </c>
      <c r="AU196" s="185" t="s">
        <v>88</v>
      </c>
      <c r="AY196" s="20" t="s">
        <v>143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20" t="s">
        <v>88</v>
      </c>
      <c r="BK196" s="186">
        <f>ROUND(I196*H196,2)</f>
        <v>0</v>
      </c>
      <c r="BL196" s="20" t="s">
        <v>149</v>
      </c>
      <c r="BM196" s="185" t="s">
        <v>1279</v>
      </c>
    </row>
    <row r="197" spans="1:47" s="2" customFormat="1" ht="11.25">
      <c r="A197" s="37"/>
      <c r="B197" s="38"/>
      <c r="C197" s="39"/>
      <c r="D197" s="227" t="s">
        <v>498</v>
      </c>
      <c r="E197" s="39"/>
      <c r="F197" s="228" t="s">
        <v>1280</v>
      </c>
      <c r="G197" s="39"/>
      <c r="H197" s="39"/>
      <c r="I197" s="189"/>
      <c r="J197" s="39"/>
      <c r="K197" s="39"/>
      <c r="L197" s="42"/>
      <c r="M197" s="190"/>
      <c r="N197" s="191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498</v>
      </c>
      <c r="AU197" s="20" t="s">
        <v>88</v>
      </c>
    </row>
    <row r="198" spans="2:51" s="12" customFormat="1" ht="22.5">
      <c r="B198" s="192"/>
      <c r="C198" s="193"/>
      <c r="D198" s="187" t="s">
        <v>158</v>
      </c>
      <c r="E198" s="194" t="s">
        <v>19</v>
      </c>
      <c r="F198" s="195" t="s">
        <v>1269</v>
      </c>
      <c r="G198" s="193"/>
      <c r="H198" s="196">
        <v>195.883</v>
      </c>
      <c r="I198" s="197"/>
      <c r="J198" s="193"/>
      <c r="K198" s="193"/>
      <c r="L198" s="198"/>
      <c r="M198" s="199"/>
      <c r="N198" s="200"/>
      <c r="O198" s="200"/>
      <c r="P198" s="200"/>
      <c r="Q198" s="200"/>
      <c r="R198" s="200"/>
      <c r="S198" s="200"/>
      <c r="T198" s="201"/>
      <c r="AT198" s="202" t="s">
        <v>158</v>
      </c>
      <c r="AU198" s="202" t="s">
        <v>88</v>
      </c>
      <c r="AV198" s="12" t="s">
        <v>88</v>
      </c>
      <c r="AW198" s="12" t="s">
        <v>34</v>
      </c>
      <c r="AX198" s="12" t="s">
        <v>72</v>
      </c>
      <c r="AY198" s="202" t="s">
        <v>143</v>
      </c>
    </row>
    <row r="199" spans="2:51" s="12" customFormat="1" ht="22.5">
      <c r="B199" s="192"/>
      <c r="C199" s="193"/>
      <c r="D199" s="187" t="s">
        <v>158</v>
      </c>
      <c r="E199" s="194" t="s">
        <v>19</v>
      </c>
      <c r="F199" s="195" t="s">
        <v>1270</v>
      </c>
      <c r="G199" s="193"/>
      <c r="H199" s="196">
        <v>201.6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158</v>
      </c>
      <c r="AU199" s="202" t="s">
        <v>88</v>
      </c>
      <c r="AV199" s="12" t="s">
        <v>88</v>
      </c>
      <c r="AW199" s="12" t="s">
        <v>34</v>
      </c>
      <c r="AX199" s="12" t="s">
        <v>72</v>
      </c>
      <c r="AY199" s="202" t="s">
        <v>143</v>
      </c>
    </row>
    <row r="200" spans="2:51" s="13" customFormat="1" ht="11.25">
      <c r="B200" s="203"/>
      <c r="C200" s="204"/>
      <c r="D200" s="187" t="s">
        <v>158</v>
      </c>
      <c r="E200" s="205" t="s">
        <v>19</v>
      </c>
      <c r="F200" s="206" t="s">
        <v>161</v>
      </c>
      <c r="G200" s="204"/>
      <c r="H200" s="207">
        <v>397.483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158</v>
      </c>
      <c r="AU200" s="213" t="s">
        <v>88</v>
      </c>
      <c r="AV200" s="13" t="s">
        <v>149</v>
      </c>
      <c r="AW200" s="13" t="s">
        <v>34</v>
      </c>
      <c r="AX200" s="13" t="s">
        <v>80</v>
      </c>
      <c r="AY200" s="213" t="s">
        <v>143</v>
      </c>
    </row>
    <row r="201" spans="1:65" s="2" customFormat="1" ht="49.15" customHeight="1">
      <c r="A201" s="37"/>
      <c r="B201" s="38"/>
      <c r="C201" s="174" t="s">
        <v>149</v>
      </c>
      <c r="D201" s="174" t="s">
        <v>144</v>
      </c>
      <c r="E201" s="175" t="s">
        <v>1281</v>
      </c>
      <c r="F201" s="176" t="s">
        <v>1282</v>
      </c>
      <c r="G201" s="177" t="s">
        <v>171</v>
      </c>
      <c r="H201" s="178">
        <v>785.809</v>
      </c>
      <c r="I201" s="179"/>
      <c r="J201" s="180">
        <f>ROUND(I201*H201,2)</f>
        <v>0</v>
      </c>
      <c r="K201" s="176" t="s">
        <v>496</v>
      </c>
      <c r="L201" s="42"/>
      <c r="M201" s="181" t="s">
        <v>19</v>
      </c>
      <c r="N201" s="182" t="s">
        <v>44</v>
      </c>
      <c r="O201" s="67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5" t="s">
        <v>149</v>
      </c>
      <c r="AT201" s="185" t="s">
        <v>144</v>
      </c>
      <c r="AU201" s="185" t="s">
        <v>88</v>
      </c>
      <c r="AY201" s="20" t="s">
        <v>143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0" t="s">
        <v>88</v>
      </c>
      <c r="BK201" s="186">
        <f>ROUND(I201*H201,2)</f>
        <v>0</v>
      </c>
      <c r="BL201" s="20" t="s">
        <v>149</v>
      </c>
      <c r="BM201" s="185" t="s">
        <v>1283</v>
      </c>
    </row>
    <row r="202" spans="1:47" s="2" customFormat="1" ht="11.25">
      <c r="A202" s="37"/>
      <c r="B202" s="38"/>
      <c r="C202" s="39"/>
      <c r="D202" s="227" t="s">
        <v>498</v>
      </c>
      <c r="E202" s="39"/>
      <c r="F202" s="228" t="s">
        <v>1284</v>
      </c>
      <c r="G202" s="39"/>
      <c r="H202" s="39"/>
      <c r="I202" s="189"/>
      <c r="J202" s="39"/>
      <c r="K202" s="39"/>
      <c r="L202" s="42"/>
      <c r="M202" s="190"/>
      <c r="N202" s="191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498</v>
      </c>
      <c r="AU202" s="20" t="s">
        <v>88</v>
      </c>
    </row>
    <row r="203" spans="2:51" s="15" customFormat="1" ht="11.25">
      <c r="B203" s="229"/>
      <c r="C203" s="230"/>
      <c r="D203" s="187" t="s">
        <v>158</v>
      </c>
      <c r="E203" s="231" t="s">
        <v>19</v>
      </c>
      <c r="F203" s="232" t="s">
        <v>787</v>
      </c>
      <c r="G203" s="230"/>
      <c r="H203" s="231" t="s">
        <v>19</v>
      </c>
      <c r="I203" s="233"/>
      <c r="J203" s="230"/>
      <c r="K203" s="230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158</v>
      </c>
      <c r="AU203" s="238" t="s">
        <v>88</v>
      </c>
      <c r="AV203" s="15" t="s">
        <v>80</v>
      </c>
      <c r="AW203" s="15" t="s">
        <v>34</v>
      </c>
      <c r="AX203" s="15" t="s">
        <v>72</v>
      </c>
      <c r="AY203" s="238" t="s">
        <v>143</v>
      </c>
    </row>
    <row r="204" spans="2:51" s="12" customFormat="1" ht="11.25">
      <c r="B204" s="192"/>
      <c r="C204" s="193"/>
      <c r="D204" s="187" t="s">
        <v>158</v>
      </c>
      <c r="E204" s="194" t="s">
        <v>19</v>
      </c>
      <c r="F204" s="195" t="s">
        <v>1246</v>
      </c>
      <c r="G204" s="193"/>
      <c r="H204" s="196">
        <v>26.704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158</v>
      </c>
      <c r="AU204" s="202" t="s">
        <v>88</v>
      </c>
      <c r="AV204" s="12" t="s">
        <v>88</v>
      </c>
      <c r="AW204" s="12" t="s">
        <v>34</v>
      </c>
      <c r="AX204" s="12" t="s">
        <v>72</v>
      </c>
      <c r="AY204" s="202" t="s">
        <v>143</v>
      </c>
    </row>
    <row r="205" spans="2:51" s="12" customFormat="1" ht="11.25">
      <c r="B205" s="192"/>
      <c r="C205" s="193"/>
      <c r="D205" s="187" t="s">
        <v>158</v>
      </c>
      <c r="E205" s="194" t="s">
        <v>19</v>
      </c>
      <c r="F205" s="195" t="s">
        <v>1247</v>
      </c>
      <c r="G205" s="193"/>
      <c r="H205" s="196">
        <v>55.67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158</v>
      </c>
      <c r="AU205" s="202" t="s">
        <v>88</v>
      </c>
      <c r="AV205" s="12" t="s">
        <v>88</v>
      </c>
      <c r="AW205" s="12" t="s">
        <v>34</v>
      </c>
      <c r="AX205" s="12" t="s">
        <v>72</v>
      </c>
      <c r="AY205" s="202" t="s">
        <v>143</v>
      </c>
    </row>
    <row r="206" spans="2:51" s="12" customFormat="1" ht="11.25">
      <c r="B206" s="192"/>
      <c r="C206" s="193"/>
      <c r="D206" s="187" t="s">
        <v>158</v>
      </c>
      <c r="E206" s="194" t="s">
        <v>19</v>
      </c>
      <c r="F206" s="195" t="s">
        <v>1248</v>
      </c>
      <c r="G206" s="193"/>
      <c r="H206" s="196">
        <v>33.161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158</v>
      </c>
      <c r="AU206" s="202" t="s">
        <v>88</v>
      </c>
      <c r="AV206" s="12" t="s">
        <v>88</v>
      </c>
      <c r="AW206" s="12" t="s">
        <v>34</v>
      </c>
      <c r="AX206" s="12" t="s">
        <v>72</v>
      </c>
      <c r="AY206" s="202" t="s">
        <v>143</v>
      </c>
    </row>
    <row r="207" spans="2:51" s="12" customFormat="1" ht="11.25">
      <c r="B207" s="192"/>
      <c r="C207" s="193"/>
      <c r="D207" s="187" t="s">
        <v>158</v>
      </c>
      <c r="E207" s="194" t="s">
        <v>19</v>
      </c>
      <c r="F207" s="195" t="s">
        <v>1249</v>
      </c>
      <c r="G207" s="193"/>
      <c r="H207" s="196">
        <v>8.489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158</v>
      </c>
      <c r="AU207" s="202" t="s">
        <v>88</v>
      </c>
      <c r="AV207" s="12" t="s">
        <v>88</v>
      </c>
      <c r="AW207" s="12" t="s">
        <v>34</v>
      </c>
      <c r="AX207" s="12" t="s">
        <v>72</v>
      </c>
      <c r="AY207" s="202" t="s">
        <v>143</v>
      </c>
    </row>
    <row r="208" spans="2:51" s="12" customFormat="1" ht="11.25">
      <c r="B208" s="192"/>
      <c r="C208" s="193"/>
      <c r="D208" s="187" t="s">
        <v>158</v>
      </c>
      <c r="E208" s="194" t="s">
        <v>19</v>
      </c>
      <c r="F208" s="195" t="s">
        <v>1250</v>
      </c>
      <c r="G208" s="193"/>
      <c r="H208" s="196">
        <v>15.898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158</v>
      </c>
      <c r="AU208" s="202" t="s">
        <v>88</v>
      </c>
      <c r="AV208" s="12" t="s">
        <v>88</v>
      </c>
      <c r="AW208" s="12" t="s">
        <v>34</v>
      </c>
      <c r="AX208" s="12" t="s">
        <v>72</v>
      </c>
      <c r="AY208" s="202" t="s">
        <v>143</v>
      </c>
    </row>
    <row r="209" spans="2:51" s="12" customFormat="1" ht="11.25">
      <c r="B209" s="192"/>
      <c r="C209" s="193"/>
      <c r="D209" s="187" t="s">
        <v>158</v>
      </c>
      <c r="E209" s="194" t="s">
        <v>19</v>
      </c>
      <c r="F209" s="195" t="s">
        <v>1251</v>
      </c>
      <c r="G209" s="193"/>
      <c r="H209" s="196">
        <v>24.18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158</v>
      </c>
      <c r="AU209" s="202" t="s">
        <v>88</v>
      </c>
      <c r="AV209" s="12" t="s">
        <v>88</v>
      </c>
      <c r="AW209" s="12" t="s">
        <v>34</v>
      </c>
      <c r="AX209" s="12" t="s">
        <v>72</v>
      </c>
      <c r="AY209" s="202" t="s">
        <v>143</v>
      </c>
    </row>
    <row r="210" spans="2:51" s="12" customFormat="1" ht="11.25">
      <c r="B210" s="192"/>
      <c r="C210" s="193"/>
      <c r="D210" s="187" t="s">
        <v>158</v>
      </c>
      <c r="E210" s="194" t="s">
        <v>19</v>
      </c>
      <c r="F210" s="195" t="s">
        <v>1252</v>
      </c>
      <c r="G210" s="193"/>
      <c r="H210" s="196">
        <v>18.01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158</v>
      </c>
      <c r="AU210" s="202" t="s">
        <v>88</v>
      </c>
      <c r="AV210" s="12" t="s">
        <v>88</v>
      </c>
      <c r="AW210" s="12" t="s">
        <v>34</v>
      </c>
      <c r="AX210" s="12" t="s">
        <v>72</v>
      </c>
      <c r="AY210" s="202" t="s">
        <v>143</v>
      </c>
    </row>
    <row r="211" spans="2:51" s="12" customFormat="1" ht="11.25">
      <c r="B211" s="192"/>
      <c r="C211" s="193"/>
      <c r="D211" s="187" t="s">
        <v>158</v>
      </c>
      <c r="E211" s="194" t="s">
        <v>19</v>
      </c>
      <c r="F211" s="195" t="s">
        <v>1253</v>
      </c>
      <c r="G211" s="193"/>
      <c r="H211" s="196">
        <v>17.055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158</v>
      </c>
      <c r="AU211" s="202" t="s">
        <v>88</v>
      </c>
      <c r="AV211" s="12" t="s">
        <v>88</v>
      </c>
      <c r="AW211" s="12" t="s">
        <v>34</v>
      </c>
      <c r="AX211" s="12" t="s">
        <v>72</v>
      </c>
      <c r="AY211" s="202" t="s">
        <v>143</v>
      </c>
    </row>
    <row r="212" spans="2:51" s="12" customFormat="1" ht="11.25">
      <c r="B212" s="192"/>
      <c r="C212" s="193"/>
      <c r="D212" s="187" t="s">
        <v>158</v>
      </c>
      <c r="E212" s="194" t="s">
        <v>19</v>
      </c>
      <c r="F212" s="195" t="s">
        <v>1254</v>
      </c>
      <c r="G212" s="193"/>
      <c r="H212" s="196">
        <v>9.349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158</v>
      </c>
      <c r="AU212" s="202" t="s">
        <v>88</v>
      </c>
      <c r="AV212" s="12" t="s">
        <v>88</v>
      </c>
      <c r="AW212" s="12" t="s">
        <v>34</v>
      </c>
      <c r="AX212" s="12" t="s">
        <v>72</v>
      </c>
      <c r="AY212" s="202" t="s">
        <v>143</v>
      </c>
    </row>
    <row r="213" spans="2:51" s="12" customFormat="1" ht="11.25">
      <c r="B213" s="192"/>
      <c r="C213" s="193"/>
      <c r="D213" s="187" t="s">
        <v>158</v>
      </c>
      <c r="E213" s="194" t="s">
        <v>19</v>
      </c>
      <c r="F213" s="195" t="s">
        <v>1255</v>
      </c>
      <c r="G213" s="193"/>
      <c r="H213" s="196">
        <v>17.338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158</v>
      </c>
      <c r="AU213" s="202" t="s">
        <v>88</v>
      </c>
      <c r="AV213" s="12" t="s">
        <v>88</v>
      </c>
      <c r="AW213" s="12" t="s">
        <v>34</v>
      </c>
      <c r="AX213" s="12" t="s">
        <v>72</v>
      </c>
      <c r="AY213" s="202" t="s">
        <v>143</v>
      </c>
    </row>
    <row r="214" spans="2:51" s="12" customFormat="1" ht="11.25">
      <c r="B214" s="192"/>
      <c r="C214" s="193"/>
      <c r="D214" s="187" t="s">
        <v>158</v>
      </c>
      <c r="E214" s="194" t="s">
        <v>19</v>
      </c>
      <c r="F214" s="195" t="s">
        <v>1256</v>
      </c>
      <c r="G214" s="193"/>
      <c r="H214" s="196">
        <v>26.418</v>
      </c>
      <c r="I214" s="197"/>
      <c r="J214" s="193"/>
      <c r="K214" s="193"/>
      <c r="L214" s="198"/>
      <c r="M214" s="199"/>
      <c r="N214" s="200"/>
      <c r="O214" s="200"/>
      <c r="P214" s="200"/>
      <c r="Q214" s="200"/>
      <c r="R214" s="200"/>
      <c r="S214" s="200"/>
      <c r="T214" s="201"/>
      <c r="AT214" s="202" t="s">
        <v>158</v>
      </c>
      <c r="AU214" s="202" t="s">
        <v>88</v>
      </c>
      <c r="AV214" s="12" t="s">
        <v>88</v>
      </c>
      <c r="AW214" s="12" t="s">
        <v>34</v>
      </c>
      <c r="AX214" s="12" t="s">
        <v>72</v>
      </c>
      <c r="AY214" s="202" t="s">
        <v>143</v>
      </c>
    </row>
    <row r="215" spans="2:51" s="12" customFormat="1" ht="11.25">
      <c r="B215" s="192"/>
      <c r="C215" s="193"/>
      <c r="D215" s="187" t="s">
        <v>158</v>
      </c>
      <c r="E215" s="194" t="s">
        <v>19</v>
      </c>
      <c r="F215" s="195" t="s">
        <v>1257</v>
      </c>
      <c r="G215" s="193"/>
      <c r="H215" s="196">
        <v>99.389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158</v>
      </c>
      <c r="AU215" s="202" t="s">
        <v>88</v>
      </c>
      <c r="AV215" s="12" t="s">
        <v>88</v>
      </c>
      <c r="AW215" s="12" t="s">
        <v>34</v>
      </c>
      <c r="AX215" s="12" t="s">
        <v>72</v>
      </c>
      <c r="AY215" s="202" t="s">
        <v>143</v>
      </c>
    </row>
    <row r="216" spans="2:51" s="12" customFormat="1" ht="11.25">
      <c r="B216" s="192"/>
      <c r="C216" s="193"/>
      <c r="D216" s="187" t="s">
        <v>158</v>
      </c>
      <c r="E216" s="194" t="s">
        <v>19</v>
      </c>
      <c r="F216" s="195" t="s">
        <v>1258</v>
      </c>
      <c r="G216" s="193"/>
      <c r="H216" s="196">
        <v>99.403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158</v>
      </c>
      <c r="AU216" s="202" t="s">
        <v>88</v>
      </c>
      <c r="AV216" s="12" t="s">
        <v>88</v>
      </c>
      <c r="AW216" s="12" t="s">
        <v>34</v>
      </c>
      <c r="AX216" s="12" t="s">
        <v>72</v>
      </c>
      <c r="AY216" s="202" t="s">
        <v>143</v>
      </c>
    </row>
    <row r="217" spans="2:51" s="12" customFormat="1" ht="11.25">
      <c r="B217" s="192"/>
      <c r="C217" s="193"/>
      <c r="D217" s="187" t="s">
        <v>158</v>
      </c>
      <c r="E217" s="194" t="s">
        <v>19</v>
      </c>
      <c r="F217" s="195" t="s">
        <v>1259</v>
      </c>
      <c r="G217" s="193"/>
      <c r="H217" s="196">
        <v>67.099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158</v>
      </c>
      <c r="AU217" s="202" t="s">
        <v>88</v>
      </c>
      <c r="AV217" s="12" t="s">
        <v>88</v>
      </c>
      <c r="AW217" s="12" t="s">
        <v>34</v>
      </c>
      <c r="AX217" s="12" t="s">
        <v>72</v>
      </c>
      <c r="AY217" s="202" t="s">
        <v>143</v>
      </c>
    </row>
    <row r="218" spans="2:51" s="12" customFormat="1" ht="11.25">
      <c r="B218" s="192"/>
      <c r="C218" s="193"/>
      <c r="D218" s="187" t="s">
        <v>158</v>
      </c>
      <c r="E218" s="194" t="s">
        <v>19</v>
      </c>
      <c r="F218" s="195" t="s">
        <v>1260</v>
      </c>
      <c r="G218" s="193"/>
      <c r="H218" s="196">
        <v>43.954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158</v>
      </c>
      <c r="AU218" s="202" t="s">
        <v>88</v>
      </c>
      <c r="AV218" s="12" t="s">
        <v>88</v>
      </c>
      <c r="AW218" s="12" t="s">
        <v>34</v>
      </c>
      <c r="AX218" s="12" t="s">
        <v>72</v>
      </c>
      <c r="AY218" s="202" t="s">
        <v>143</v>
      </c>
    </row>
    <row r="219" spans="2:51" s="12" customFormat="1" ht="11.25">
      <c r="B219" s="192"/>
      <c r="C219" s="193"/>
      <c r="D219" s="187" t="s">
        <v>158</v>
      </c>
      <c r="E219" s="194" t="s">
        <v>19</v>
      </c>
      <c r="F219" s="195" t="s">
        <v>1261</v>
      </c>
      <c r="G219" s="193"/>
      <c r="H219" s="196">
        <v>41.733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158</v>
      </c>
      <c r="AU219" s="202" t="s">
        <v>88</v>
      </c>
      <c r="AV219" s="12" t="s">
        <v>88</v>
      </c>
      <c r="AW219" s="12" t="s">
        <v>34</v>
      </c>
      <c r="AX219" s="12" t="s">
        <v>72</v>
      </c>
      <c r="AY219" s="202" t="s">
        <v>143</v>
      </c>
    </row>
    <row r="220" spans="2:51" s="12" customFormat="1" ht="11.25">
      <c r="B220" s="192"/>
      <c r="C220" s="193"/>
      <c r="D220" s="187" t="s">
        <v>158</v>
      </c>
      <c r="E220" s="194" t="s">
        <v>19</v>
      </c>
      <c r="F220" s="195" t="s">
        <v>1262</v>
      </c>
      <c r="G220" s="193"/>
      <c r="H220" s="196">
        <v>45.821</v>
      </c>
      <c r="I220" s="197"/>
      <c r="J220" s="193"/>
      <c r="K220" s="193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158</v>
      </c>
      <c r="AU220" s="202" t="s">
        <v>88</v>
      </c>
      <c r="AV220" s="12" t="s">
        <v>88</v>
      </c>
      <c r="AW220" s="12" t="s">
        <v>34</v>
      </c>
      <c r="AX220" s="12" t="s">
        <v>72</v>
      </c>
      <c r="AY220" s="202" t="s">
        <v>143</v>
      </c>
    </row>
    <row r="221" spans="2:51" s="12" customFormat="1" ht="11.25">
      <c r="B221" s="192"/>
      <c r="C221" s="193"/>
      <c r="D221" s="187" t="s">
        <v>158</v>
      </c>
      <c r="E221" s="194" t="s">
        <v>19</v>
      </c>
      <c r="F221" s="195" t="s">
        <v>1263</v>
      </c>
      <c r="G221" s="193"/>
      <c r="H221" s="196">
        <v>18.797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158</v>
      </c>
      <c r="AU221" s="202" t="s">
        <v>88</v>
      </c>
      <c r="AV221" s="12" t="s">
        <v>88</v>
      </c>
      <c r="AW221" s="12" t="s">
        <v>34</v>
      </c>
      <c r="AX221" s="12" t="s">
        <v>72</v>
      </c>
      <c r="AY221" s="202" t="s">
        <v>143</v>
      </c>
    </row>
    <row r="222" spans="2:51" s="12" customFormat="1" ht="11.25">
      <c r="B222" s="192"/>
      <c r="C222" s="193"/>
      <c r="D222" s="187" t="s">
        <v>158</v>
      </c>
      <c r="E222" s="194" t="s">
        <v>19</v>
      </c>
      <c r="F222" s="195" t="s">
        <v>1264</v>
      </c>
      <c r="G222" s="193"/>
      <c r="H222" s="196">
        <v>12.797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158</v>
      </c>
      <c r="AU222" s="202" t="s">
        <v>88</v>
      </c>
      <c r="AV222" s="12" t="s">
        <v>88</v>
      </c>
      <c r="AW222" s="12" t="s">
        <v>34</v>
      </c>
      <c r="AX222" s="12" t="s">
        <v>72</v>
      </c>
      <c r="AY222" s="202" t="s">
        <v>143</v>
      </c>
    </row>
    <row r="223" spans="2:51" s="12" customFormat="1" ht="11.25">
      <c r="B223" s="192"/>
      <c r="C223" s="193"/>
      <c r="D223" s="187" t="s">
        <v>158</v>
      </c>
      <c r="E223" s="194" t="s">
        <v>19</v>
      </c>
      <c r="F223" s="195" t="s">
        <v>1265</v>
      </c>
      <c r="G223" s="193"/>
      <c r="H223" s="196">
        <v>13.32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158</v>
      </c>
      <c r="AU223" s="202" t="s">
        <v>88</v>
      </c>
      <c r="AV223" s="12" t="s">
        <v>88</v>
      </c>
      <c r="AW223" s="12" t="s">
        <v>34</v>
      </c>
      <c r="AX223" s="12" t="s">
        <v>72</v>
      </c>
      <c r="AY223" s="202" t="s">
        <v>143</v>
      </c>
    </row>
    <row r="224" spans="2:51" s="12" customFormat="1" ht="11.25">
      <c r="B224" s="192"/>
      <c r="C224" s="193"/>
      <c r="D224" s="187" t="s">
        <v>158</v>
      </c>
      <c r="E224" s="194" t="s">
        <v>19</v>
      </c>
      <c r="F224" s="195" t="s">
        <v>1266</v>
      </c>
      <c r="G224" s="193"/>
      <c r="H224" s="196">
        <v>21.272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158</v>
      </c>
      <c r="AU224" s="202" t="s">
        <v>88</v>
      </c>
      <c r="AV224" s="12" t="s">
        <v>88</v>
      </c>
      <c r="AW224" s="12" t="s">
        <v>34</v>
      </c>
      <c r="AX224" s="12" t="s">
        <v>72</v>
      </c>
      <c r="AY224" s="202" t="s">
        <v>143</v>
      </c>
    </row>
    <row r="225" spans="2:51" s="12" customFormat="1" ht="11.25">
      <c r="B225" s="192"/>
      <c r="C225" s="193"/>
      <c r="D225" s="187" t="s">
        <v>158</v>
      </c>
      <c r="E225" s="194" t="s">
        <v>19</v>
      </c>
      <c r="F225" s="195" t="s">
        <v>1267</v>
      </c>
      <c r="G225" s="193"/>
      <c r="H225" s="196">
        <v>46.102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158</v>
      </c>
      <c r="AU225" s="202" t="s">
        <v>88</v>
      </c>
      <c r="AV225" s="12" t="s">
        <v>88</v>
      </c>
      <c r="AW225" s="12" t="s">
        <v>34</v>
      </c>
      <c r="AX225" s="12" t="s">
        <v>72</v>
      </c>
      <c r="AY225" s="202" t="s">
        <v>143</v>
      </c>
    </row>
    <row r="226" spans="2:51" s="12" customFormat="1" ht="11.25">
      <c r="B226" s="192"/>
      <c r="C226" s="193"/>
      <c r="D226" s="187" t="s">
        <v>158</v>
      </c>
      <c r="E226" s="194" t="s">
        <v>19</v>
      </c>
      <c r="F226" s="195" t="s">
        <v>1268</v>
      </c>
      <c r="G226" s="193"/>
      <c r="H226" s="196">
        <v>23.85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158</v>
      </c>
      <c r="AU226" s="202" t="s">
        <v>88</v>
      </c>
      <c r="AV226" s="12" t="s">
        <v>88</v>
      </c>
      <c r="AW226" s="12" t="s">
        <v>34</v>
      </c>
      <c r="AX226" s="12" t="s">
        <v>72</v>
      </c>
      <c r="AY226" s="202" t="s">
        <v>143</v>
      </c>
    </row>
    <row r="227" spans="2:51" s="13" customFormat="1" ht="11.25">
      <c r="B227" s="203"/>
      <c r="C227" s="204"/>
      <c r="D227" s="187" t="s">
        <v>158</v>
      </c>
      <c r="E227" s="205" t="s">
        <v>19</v>
      </c>
      <c r="F227" s="206" t="s">
        <v>161</v>
      </c>
      <c r="G227" s="204"/>
      <c r="H227" s="207">
        <v>785.809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158</v>
      </c>
      <c r="AU227" s="213" t="s">
        <v>88</v>
      </c>
      <c r="AV227" s="13" t="s">
        <v>149</v>
      </c>
      <c r="AW227" s="13" t="s">
        <v>34</v>
      </c>
      <c r="AX227" s="13" t="s">
        <v>80</v>
      </c>
      <c r="AY227" s="213" t="s">
        <v>143</v>
      </c>
    </row>
    <row r="228" spans="1:65" s="2" customFormat="1" ht="37.9" customHeight="1">
      <c r="A228" s="37"/>
      <c r="B228" s="38"/>
      <c r="C228" s="174" t="s">
        <v>168</v>
      </c>
      <c r="D228" s="174" t="s">
        <v>144</v>
      </c>
      <c r="E228" s="175" t="s">
        <v>1285</v>
      </c>
      <c r="F228" s="176" t="s">
        <v>1286</v>
      </c>
      <c r="G228" s="177" t="s">
        <v>147</v>
      </c>
      <c r="H228" s="178">
        <v>331.236</v>
      </c>
      <c r="I228" s="179"/>
      <c r="J228" s="180">
        <f>ROUND(I228*H228,2)</f>
        <v>0</v>
      </c>
      <c r="K228" s="176" t="s">
        <v>496</v>
      </c>
      <c r="L228" s="42"/>
      <c r="M228" s="181" t="s">
        <v>19</v>
      </c>
      <c r="N228" s="182" t="s">
        <v>44</v>
      </c>
      <c r="O228" s="67"/>
      <c r="P228" s="183">
        <f>O228*H228</f>
        <v>0</v>
      </c>
      <c r="Q228" s="183">
        <v>0.00085132</v>
      </c>
      <c r="R228" s="183">
        <f>Q228*H228</f>
        <v>0.28198783152</v>
      </c>
      <c r="S228" s="183">
        <v>0</v>
      </c>
      <c r="T228" s="18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5" t="s">
        <v>149</v>
      </c>
      <c r="AT228" s="185" t="s">
        <v>144</v>
      </c>
      <c r="AU228" s="185" t="s">
        <v>88</v>
      </c>
      <c r="AY228" s="20" t="s">
        <v>143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20" t="s">
        <v>88</v>
      </c>
      <c r="BK228" s="186">
        <f>ROUND(I228*H228,2)</f>
        <v>0</v>
      </c>
      <c r="BL228" s="20" t="s">
        <v>149</v>
      </c>
      <c r="BM228" s="185" t="s">
        <v>1287</v>
      </c>
    </row>
    <row r="229" spans="1:47" s="2" customFormat="1" ht="11.25">
      <c r="A229" s="37"/>
      <c r="B229" s="38"/>
      <c r="C229" s="39"/>
      <c r="D229" s="227" t="s">
        <v>498</v>
      </c>
      <c r="E229" s="39"/>
      <c r="F229" s="228" t="s">
        <v>1288</v>
      </c>
      <c r="G229" s="39"/>
      <c r="H229" s="39"/>
      <c r="I229" s="189"/>
      <c r="J229" s="39"/>
      <c r="K229" s="39"/>
      <c r="L229" s="42"/>
      <c r="M229" s="190"/>
      <c r="N229" s="191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498</v>
      </c>
      <c r="AU229" s="20" t="s">
        <v>88</v>
      </c>
    </row>
    <row r="230" spans="2:51" s="12" customFormat="1" ht="22.5">
      <c r="B230" s="192"/>
      <c r="C230" s="193"/>
      <c r="D230" s="187" t="s">
        <v>158</v>
      </c>
      <c r="E230" s="194" t="s">
        <v>19</v>
      </c>
      <c r="F230" s="195" t="s">
        <v>1289</v>
      </c>
      <c r="G230" s="193"/>
      <c r="H230" s="196">
        <v>163.236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158</v>
      </c>
      <c r="AU230" s="202" t="s">
        <v>88</v>
      </c>
      <c r="AV230" s="12" t="s">
        <v>88</v>
      </c>
      <c r="AW230" s="12" t="s">
        <v>34</v>
      </c>
      <c r="AX230" s="12" t="s">
        <v>72</v>
      </c>
      <c r="AY230" s="202" t="s">
        <v>143</v>
      </c>
    </row>
    <row r="231" spans="2:51" s="12" customFormat="1" ht="22.5">
      <c r="B231" s="192"/>
      <c r="C231" s="193"/>
      <c r="D231" s="187" t="s">
        <v>158</v>
      </c>
      <c r="E231" s="194" t="s">
        <v>19</v>
      </c>
      <c r="F231" s="195" t="s">
        <v>1290</v>
      </c>
      <c r="G231" s="193"/>
      <c r="H231" s="196">
        <v>168</v>
      </c>
      <c r="I231" s="197"/>
      <c r="J231" s="193"/>
      <c r="K231" s="193"/>
      <c r="L231" s="198"/>
      <c r="M231" s="199"/>
      <c r="N231" s="200"/>
      <c r="O231" s="200"/>
      <c r="P231" s="200"/>
      <c r="Q231" s="200"/>
      <c r="R231" s="200"/>
      <c r="S231" s="200"/>
      <c r="T231" s="201"/>
      <c r="AT231" s="202" t="s">
        <v>158</v>
      </c>
      <c r="AU231" s="202" t="s">
        <v>88</v>
      </c>
      <c r="AV231" s="12" t="s">
        <v>88</v>
      </c>
      <c r="AW231" s="12" t="s">
        <v>34</v>
      </c>
      <c r="AX231" s="12" t="s">
        <v>72</v>
      </c>
      <c r="AY231" s="202" t="s">
        <v>143</v>
      </c>
    </row>
    <row r="232" spans="2:51" s="13" customFormat="1" ht="11.25">
      <c r="B232" s="203"/>
      <c r="C232" s="204"/>
      <c r="D232" s="187" t="s">
        <v>158</v>
      </c>
      <c r="E232" s="205" t="s">
        <v>19</v>
      </c>
      <c r="F232" s="206" t="s">
        <v>161</v>
      </c>
      <c r="G232" s="204"/>
      <c r="H232" s="207">
        <v>331.236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158</v>
      </c>
      <c r="AU232" s="213" t="s">
        <v>88</v>
      </c>
      <c r="AV232" s="13" t="s">
        <v>149</v>
      </c>
      <c r="AW232" s="13" t="s">
        <v>34</v>
      </c>
      <c r="AX232" s="13" t="s">
        <v>80</v>
      </c>
      <c r="AY232" s="213" t="s">
        <v>143</v>
      </c>
    </row>
    <row r="233" spans="1:65" s="2" customFormat="1" ht="44.25" customHeight="1">
      <c r="A233" s="37"/>
      <c r="B233" s="38"/>
      <c r="C233" s="174" t="s">
        <v>156</v>
      </c>
      <c r="D233" s="174" t="s">
        <v>144</v>
      </c>
      <c r="E233" s="175" t="s">
        <v>1291</v>
      </c>
      <c r="F233" s="176" t="s">
        <v>1292</v>
      </c>
      <c r="G233" s="177" t="s">
        <v>147</v>
      </c>
      <c r="H233" s="178">
        <v>331.236</v>
      </c>
      <c r="I233" s="179"/>
      <c r="J233" s="180">
        <f>ROUND(I233*H233,2)</f>
        <v>0</v>
      </c>
      <c r="K233" s="176" t="s">
        <v>496</v>
      </c>
      <c r="L233" s="42"/>
      <c r="M233" s="181" t="s">
        <v>19</v>
      </c>
      <c r="N233" s="182" t="s">
        <v>44</v>
      </c>
      <c r="O233" s="67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5" t="s">
        <v>149</v>
      </c>
      <c r="AT233" s="185" t="s">
        <v>144</v>
      </c>
      <c r="AU233" s="185" t="s">
        <v>88</v>
      </c>
      <c r="AY233" s="20" t="s">
        <v>143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0" t="s">
        <v>88</v>
      </c>
      <c r="BK233" s="186">
        <f>ROUND(I233*H233,2)</f>
        <v>0</v>
      </c>
      <c r="BL233" s="20" t="s">
        <v>149</v>
      </c>
      <c r="BM233" s="185" t="s">
        <v>1293</v>
      </c>
    </row>
    <row r="234" spans="1:47" s="2" customFormat="1" ht="11.25">
      <c r="A234" s="37"/>
      <c r="B234" s="38"/>
      <c r="C234" s="39"/>
      <c r="D234" s="227" t="s">
        <v>498</v>
      </c>
      <c r="E234" s="39"/>
      <c r="F234" s="228" t="s">
        <v>1294</v>
      </c>
      <c r="G234" s="39"/>
      <c r="H234" s="39"/>
      <c r="I234" s="189"/>
      <c r="J234" s="39"/>
      <c r="K234" s="39"/>
      <c r="L234" s="42"/>
      <c r="M234" s="190"/>
      <c r="N234" s="191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498</v>
      </c>
      <c r="AU234" s="20" t="s">
        <v>88</v>
      </c>
    </row>
    <row r="235" spans="1:65" s="2" customFormat="1" ht="37.9" customHeight="1">
      <c r="A235" s="37"/>
      <c r="B235" s="38"/>
      <c r="C235" s="174" t="s">
        <v>179</v>
      </c>
      <c r="D235" s="174" t="s">
        <v>144</v>
      </c>
      <c r="E235" s="175" t="s">
        <v>501</v>
      </c>
      <c r="F235" s="176" t="s">
        <v>502</v>
      </c>
      <c r="G235" s="177" t="s">
        <v>147</v>
      </c>
      <c r="H235" s="178">
        <v>895.916</v>
      </c>
      <c r="I235" s="179"/>
      <c r="J235" s="180">
        <f>ROUND(I235*H235,2)</f>
        <v>0</v>
      </c>
      <c r="K235" s="176" t="s">
        <v>496</v>
      </c>
      <c r="L235" s="42"/>
      <c r="M235" s="181" t="s">
        <v>19</v>
      </c>
      <c r="N235" s="182" t="s">
        <v>44</v>
      </c>
      <c r="O235" s="67"/>
      <c r="P235" s="183">
        <f>O235*H235</f>
        <v>0</v>
      </c>
      <c r="Q235" s="183">
        <v>0.000593008</v>
      </c>
      <c r="R235" s="183">
        <f>Q235*H235</f>
        <v>0.531285355328</v>
      </c>
      <c r="S235" s="183">
        <v>0</v>
      </c>
      <c r="T235" s="18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5" t="s">
        <v>149</v>
      </c>
      <c r="AT235" s="185" t="s">
        <v>144</v>
      </c>
      <c r="AU235" s="185" t="s">
        <v>88</v>
      </c>
      <c r="AY235" s="20" t="s">
        <v>143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20" t="s">
        <v>88</v>
      </c>
      <c r="BK235" s="186">
        <f>ROUND(I235*H235,2)</f>
        <v>0</v>
      </c>
      <c r="BL235" s="20" t="s">
        <v>149</v>
      </c>
      <c r="BM235" s="185" t="s">
        <v>1295</v>
      </c>
    </row>
    <row r="236" spans="1:47" s="2" customFormat="1" ht="11.25">
      <c r="A236" s="37"/>
      <c r="B236" s="38"/>
      <c r="C236" s="39"/>
      <c r="D236" s="227" t="s">
        <v>498</v>
      </c>
      <c r="E236" s="39"/>
      <c r="F236" s="228" t="s">
        <v>504</v>
      </c>
      <c r="G236" s="39"/>
      <c r="H236" s="39"/>
      <c r="I236" s="189"/>
      <c r="J236" s="39"/>
      <c r="K236" s="39"/>
      <c r="L236" s="42"/>
      <c r="M236" s="190"/>
      <c r="N236" s="191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498</v>
      </c>
      <c r="AU236" s="20" t="s">
        <v>88</v>
      </c>
    </row>
    <row r="237" spans="2:51" s="12" customFormat="1" ht="11.25">
      <c r="B237" s="192"/>
      <c r="C237" s="193"/>
      <c r="D237" s="187" t="s">
        <v>158</v>
      </c>
      <c r="E237" s="194" t="s">
        <v>19</v>
      </c>
      <c r="F237" s="195" t="s">
        <v>1296</v>
      </c>
      <c r="G237" s="193"/>
      <c r="H237" s="196">
        <v>7.5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158</v>
      </c>
      <c r="AU237" s="202" t="s">
        <v>88</v>
      </c>
      <c r="AV237" s="12" t="s">
        <v>88</v>
      </c>
      <c r="AW237" s="12" t="s">
        <v>34</v>
      </c>
      <c r="AX237" s="12" t="s">
        <v>72</v>
      </c>
      <c r="AY237" s="202" t="s">
        <v>143</v>
      </c>
    </row>
    <row r="238" spans="2:51" s="12" customFormat="1" ht="11.25">
      <c r="B238" s="192"/>
      <c r="C238" s="193"/>
      <c r="D238" s="187" t="s">
        <v>158</v>
      </c>
      <c r="E238" s="194" t="s">
        <v>19</v>
      </c>
      <c r="F238" s="195" t="s">
        <v>1297</v>
      </c>
      <c r="G238" s="193"/>
      <c r="H238" s="196">
        <v>14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158</v>
      </c>
      <c r="AU238" s="202" t="s">
        <v>88</v>
      </c>
      <c r="AV238" s="12" t="s">
        <v>88</v>
      </c>
      <c r="AW238" s="12" t="s">
        <v>34</v>
      </c>
      <c r="AX238" s="12" t="s">
        <v>72</v>
      </c>
      <c r="AY238" s="202" t="s">
        <v>143</v>
      </c>
    </row>
    <row r="239" spans="2:51" s="12" customFormat="1" ht="11.25">
      <c r="B239" s="192"/>
      <c r="C239" s="193"/>
      <c r="D239" s="187" t="s">
        <v>158</v>
      </c>
      <c r="E239" s="194" t="s">
        <v>19</v>
      </c>
      <c r="F239" s="195" t="s">
        <v>1298</v>
      </c>
      <c r="G239" s="193"/>
      <c r="H239" s="196">
        <v>10.2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158</v>
      </c>
      <c r="AU239" s="202" t="s">
        <v>88</v>
      </c>
      <c r="AV239" s="12" t="s">
        <v>88</v>
      </c>
      <c r="AW239" s="12" t="s">
        <v>34</v>
      </c>
      <c r="AX239" s="12" t="s">
        <v>72</v>
      </c>
      <c r="AY239" s="202" t="s">
        <v>143</v>
      </c>
    </row>
    <row r="240" spans="2:51" s="12" customFormat="1" ht="11.25">
      <c r="B240" s="192"/>
      <c r="C240" s="193"/>
      <c r="D240" s="187" t="s">
        <v>158</v>
      </c>
      <c r="E240" s="194" t="s">
        <v>19</v>
      </c>
      <c r="F240" s="195" t="s">
        <v>1299</v>
      </c>
      <c r="G240" s="193"/>
      <c r="H240" s="196">
        <v>16</v>
      </c>
      <c r="I240" s="197"/>
      <c r="J240" s="193"/>
      <c r="K240" s="193"/>
      <c r="L240" s="198"/>
      <c r="M240" s="199"/>
      <c r="N240" s="200"/>
      <c r="O240" s="200"/>
      <c r="P240" s="200"/>
      <c r="Q240" s="200"/>
      <c r="R240" s="200"/>
      <c r="S240" s="200"/>
      <c r="T240" s="201"/>
      <c r="AT240" s="202" t="s">
        <v>158</v>
      </c>
      <c r="AU240" s="202" t="s">
        <v>88</v>
      </c>
      <c r="AV240" s="12" t="s">
        <v>88</v>
      </c>
      <c r="AW240" s="12" t="s">
        <v>34</v>
      </c>
      <c r="AX240" s="12" t="s">
        <v>72</v>
      </c>
      <c r="AY240" s="202" t="s">
        <v>143</v>
      </c>
    </row>
    <row r="241" spans="2:51" s="12" customFormat="1" ht="11.25">
      <c r="B241" s="192"/>
      <c r="C241" s="193"/>
      <c r="D241" s="187" t="s">
        <v>158</v>
      </c>
      <c r="E241" s="194" t="s">
        <v>19</v>
      </c>
      <c r="F241" s="195" t="s">
        <v>1300</v>
      </c>
      <c r="G241" s="193"/>
      <c r="H241" s="196">
        <v>13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158</v>
      </c>
      <c r="AU241" s="202" t="s">
        <v>88</v>
      </c>
      <c r="AV241" s="12" t="s">
        <v>88</v>
      </c>
      <c r="AW241" s="12" t="s">
        <v>34</v>
      </c>
      <c r="AX241" s="12" t="s">
        <v>72</v>
      </c>
      <c r="AY241" s="202" t="s">
        <v>143</v>
      </c>
    </row>
    <row r="242" spans="2:51" s="12" customFormat="1" ht="11.25">
      <c r="B242" s="192"/>
      <c r="C242" s="193"/>
      <c r="D242" s="187" t="s">
        <v>158</v>
      </c>
      <c r="E242" s="194" t="s">
        <v>19</v>
      </c>
      <c r="F242" s="195" t="s">
        <v>1301</v>
      </c>
      <c r="G242" s="193"/>
      <c r="H242" s="196">
        <v>22.2</v>
      </c>
      <c r="I242" s="197"/>
      <c r="J242" s="193"/>
      <c r="K242" s="193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158</v>
      </c>
      <c r="AU242" s="202" t="s">
        <v>88</v>
      </c>
      <c r="AV242" s="12" t="s">
        <v>88</v>
      </c>
      <c r="AW242" s="12" t="s">
        <v>34</v>
      </c>
      <c r="AX242" s="12" t="s">
        <v>72</v>
      </c>
      <c r="AY242" s="202" t="s">
        <v>143</v>
      </c>
    </row>
    <row r="243" spans="2:51" s="12" customFormat="1" ht="11.25">
      <c r="B243" s="192"/>
      <c r="C243" s="193"/>
      <c r="D243" s="187" t="s">
        <v>158</v>
      </c>
      <c r="E243" s="194" t="s">
        <v>19</v>
      </c>
      <c r="F243" s="195" t="s">
        <v>1302</v>
      </c>
      <c r="G243" s="193"/>
      <c r="H243" s="196">
        <v>13.5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158</v>
      </c>
      <c r="AU243" s="202" t="s">
        <v>88</v>
      </c>
      <c r="AV243" s="12" t="s">
        <v>88</v>
      </c>
      <c r="AW243" s="12" t="s">
        <v>34</v>
      </c>
      <c r="AX243" s="12" t="s">
        <v>72</v>
      </c>
      <c r="AY243" s="202" t="s">
        <v>143</v>
      </c>
    </row>
    <row r="244" spans="2:51" s="12" customFormat="1" ht="11.25">
      <c r="B244" s="192"/>
      <c r="C244" s="193"/>
      <c r="D244" s="187" t="s">
        <v>158</v>
      </c>
      <c r="E244" s="194" t="s">
        <v>19</v>
      </c>
      <c r="F244" s="195" t="s">
        <v>1303</v>
      </c>
      <c r="G244" s="193"/>
      <c r="H244" s="196">
        <v>22.2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158</v>
      </c>
      <c r="AU244" s="202" t="s">
        <v>88</v>
      </c>
      <c r="AV244" s="12" t="s">
        <v>88</v>
      </c>
      <c r="AW244" s="12" t="s">
        <v>34</v>
      </c>
      <c r="AX244" s="12" t="s">
        <v>72</v>
      </c>
      <c r="AY244" s="202" t="s">
        <v>143</v>
      </c>
    </row>
    <row r="245" spans="2:51" s="12" customFormat="1" ht="11.25">
      <c r="B245" s="192"/>
      <c r="C245" s="193"/>
      <c r="D245" s="187" t="s">
        <v>158</v>
      </c>
      <c r="E245" s="194" t="s">
        <v>19</v>
      </c>
      <c r="F245" s="195" t="s">
        <v>1304</v>
      </c>
      <c r="G245" s="193"/>
      <c r="H245" s="196">
        <v>6.8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158</v>
      </c>
      <c r="AU245" s="202" t="s">
        <v>88</v>
      </c>
      <c r="AV245" s="12" t="s">
        <v>88</v>
      </c>
      <c r="AW245" s="12" t="s">
        <v>34</v>
      </c>
      <c r="AX245" s="12" t="s">
        <v>72</v>
      </c>
      <c r="AY245" s="202" t="s">
        <v>143</v>
      </c>
    </row>
    <row r="246" spans="2:51" s="12" customFormat="1" ht="11.25">
      <c r="B246" s="192"/>
      <c r="C246" s="193"/>
      <c r="D246" s="187" t="s">
        <v>158</v>
      </c>
      <c r="E246" s="194" t="s">
        <v>19</v>
      </c>
      <c r="F246" s="195" t="s">
        <v>1305</v>
      </c>
      <c r="G246" s="193"/>
      <c r="H246" s="196">
        <v>9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158</v>
      </c>
      <c r="AU246" s="202" t="s">
        <v>88</v>
      </c>
      <c r="AV246" s="12" t="s">
        <v>88</v>
      </c>
      <c r="AW246" s="12" t="s">
        <v>34</v>
      </c>
      <c r="AX246" s="12" t="s">
        <v>72</v>
      </c>
      <c r="AY246" s="202" t="s">
        <v>143</v>
      </c>
    </row>
    <row r="247" spans="2:51" s="12" customFormat="1" ht="11.25">
      <c r="B247" s="192"/>
      <c r="C247" s="193"/>
      <c r="D247" s="187" t="s">
        <v>158</v>
      </c>
      <c r="E247" s="194" t="s">
        <v>19</v>
      </c>
      <c r="F247" s="195" t="s">
        <v>1306</v>
      </c>
      <c r="G247" s="193"/>
      <c r="H247" s="196">
        <v>8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158</v>
      </c>
      <c r="AU247" s="202" t="s">
        <v>88</v>
      </c>
      <c r="AV247" s="12" t="s">
        <v>88</v>
      </c>
      <c r="AW247" s="12" t="s">
        <v>34</v>
      </c>
      <c r="AX247" s="12" t="s">
        <v>72</v>
      </c>
      <c r="AY247" s="202" t="s">
        <v>143</v>
      </c>
    </row>
    <row r="248" spans="2:51" s="12" customFormat="1" ht="11.25">
      <c r="B248" s="192"/>
      <c r="C248" s="193"/>
      <c r="D248" s="187" t="s">
        <v>158</v>
      </c>
      <c r="E248" s="194" t="s">
        <v>19</v>
      </c>
      <c r="F248" s="195" t="s">
        <v>1307</v>
      </c>
      <c r="G248" s="193"/>
      <c r="H248" s="196">
        <v>9.75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158</v>
      </c>
      <c r="AU248" s="202" t="s">
        <v>88</v>
      </c>
      <c r="AV248" s="12" t="s">
        <v>88</v>
      </c>
      <c r="AW248" s="12" t="s">
        <v>34</v>
      </c>
      <c r="AX248" s="12" t="s">
        <v>72</v>
      </c>
      <c r="AY248" s="202" t="s">
        <v>143</v>
      </c>
    </row>
    <row r="249" spans="2:51" s="12" customFormat="1" ht="11.25">
      <c r="B249" s="192"/>
      <c r="C249" s="193"/>
      <c r="D249" s="187" t="s">
        <v>158</v>
      </c>
      <c r="E249" s="194" t="s">
        <v>19</v>
      </c>
      <c r="F249" s="195" t="s">
        <v>1308</v>
      </c>
      <c r="G249" s="193"/>
      <c r="H249" s="196">
        <v>7.5</v>
      </c>
      <c r="I249" s="197"/>
      <c r="J249" s="193"/>
      <c r="K249" s="193"/>
      <c r="L249" s="198"/>
      <c r="M249" s="199"/>
      <c r="N249" s="200"/>
      <c r="O249" s="200"/>
      <c r="P249" s="200"/>
      <c r="Q249" s="200"/>
      <c r="R249" s="200"/>
      <c r="S249" s="200"/>
      <c r="T249" s="201"/>
      <c r="AT249" s="202" t="s">
        <v>158</v>
      </c>
      <c r="AU249" s="202" t="s">
        <v>88</v>
      </c>
      <c r="AV249" s="12" t="s">
        <v>88</v>
      </c>
      <c r="AW249" s="12" t="s">
        <v>34</v>
      </c>
      <c r="AX249" s="12" t="s">
        <v>72</v>
      </c>
      <c r="AY249" s="202" t="s">
        <v>143</v>
      </c>
    </row>
    <row r="250" spans="2:51" s="12" customFormat="1" ht="11.25">
      <c r="B250" s="192"/>
      <c r="C250" s="193"/>
      <c r="D250" s="187" t="s">
        <v>158</v>
      </c>
      <c r="E250" s="194" t="s">
        <v>19</v>
      </c>
      <c r="F250" s="195" t="s">
        <v>1309</v>
      </c>
      <c r="G250" s="193"/>
      <c r="H250" s="196">
        <v>9</v>
      </c>
      <c r="I250" s="197"/>
      <c r="J250" s="193"/>
      <c r="K250" s="193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158</v>
      </c>
      <c r="AU250" s="202" t="s">
        <v>88</v>
      </c>
      <c r="AV250" s="12" t="s">
        <v>88</v>
      </c>
      <c r="AW250" s="12" t="s">
        <v>34</v>
      </c>
      <c r="AX250" s="12" t="s">
        <v>72</v>
      </c>
      <c r="AY250" s="202" t="s">
        <v>143</v>
      </c>
    </row>
    <row r="251" spans="2:51" s="12" customFormat="1" ht="11.25">
      <c r="B251" s="192"/>
      <c r="C251" s="193"/>
      <c r="D251" s="187" t="s">
        <v>158</v>
      </c>
      <c r="E251" s="194" t="s">
        <v>19</v>
      </c>
      <c r="F251" s="195" t="s">
        <v>1310</v>
      </c>
      <c r="G251" s="193"/>
      <c r="H251" s="196">
        <v>11.1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158</v>
      </c>
      <c r="AU251" s="202" t="s">
        <v>88</v>
      </c>
      <c r="AV251" s="12" t="s">
        <v>88</v>
      </c>
      <c r="AW251" s="12" t="s">
        <v>34</v>
      </c>
      <c r="AX251" s="12" t="s">
        <v>72</v>
      </c>
      <c r="AY251" s="202" t="s">
        <v>143</v>
      </c>
    </row>
    <row r="252" spans="2:51" s="12" customFormat="1" ht="11.25">
      <c r="B252" s="192"/>
      <c r="C252" s="193"/>
      <c r="D252" s="187" t="s">
        <v>158</v>
      </c>
      <c r="E252" s="194" t="s">
        <v>19</v>
      </c>
      <c r="F252" s="195" t="s">
        <v>1243</v>
      </c>
      <c r="G252" s="193"/>
      <c r="H252" s="196">
        <v>8.888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158</v>
      </c>
      <c r="AU252" s="202" t="s">
        <v>88</v>
      </c>
      <c r="AV252" s="12" t="s">
        <v>88</v>
      </c>
      <c r="AW252" s="12" t="s">
        <v>34</v>
      </c>
      <c r="AX252" s="12" t="s">
        <v>72</v>
      </c>
      <c r="AY252" s="202" t="s">
        <v>143</v>
      </c>
    </row>
    <row r="253" spans="2:51" s="12" customFormat="1" ht="11.25">
      <c r="B253" s="192"/>
      <c r="C253" s="193"/>
      <c r="D253" s="187" t="s">
        <v>158</v>
      </c>
      <c r="E253" s="194" t="s">
        <v>19</v>
      </c>
      <c r="F253" s="195" t="s">
        <v>1311</v>
      </c>
      <c r="G253" s="193"/>
      <c r="H253" s="196">
        <v>10.5</v>
      </c>
      <c r="I253" s="197"/>
      <c r="J253" s="193"/>
      <c r="K253" s="193"/>
      <c r="L253" s="198"/>
      <c r="M253" s="199"/>
      <c r="N253" s="200"/>
      <c r="O253" s="200"/>
      <c r="P253" s="200"/>
      <c r="Q253" s="200"/>
      <c r="R253" s="200"/>
      <c r="S253" s="200"/>
      <c r="T253" s="201"/>
      <c r="AT253" s="202" t="s">
        <v>158</v>
      </c>
      <c r="AU253" s="202" t="s">
        <v>88</v>
      </c>
      <c r="AV253" s="12" t="s">
        <v>88</v>
      </c>
      <c r="AW253" s="12" t="s">
        <v>34</v>
      </c>
      <c r="AX253" s="12" t="s">
        <v>72</v>
      </c>
      <c r="AY253" s="202" t="s">
        <v>143</v>
      </c>
    </row>
    <row r="254" spans="2:51" s="12" customFormat="1" ht="11.25">
      <c r="B254" s="192"/>
      <c r="C254" s="193"/>
      <c r="D254" s="187" t="s">
        <v>158</v>
      </c>
      <c r="E254" s="194" t="s">
        <v>19</v>
      </c>
      <c r="F254" s="195" t="s">
        <v>1312</v>
      </c>
      <c r="G254" s="193"/>
      <c r="H254" s="196">
        <v>7.5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158</v>
      </c>
      <c r="AU254" s="202" t="s">
        <v>88</v>
      </c>
      <c r="AV254" s="12" t="s">
        <v>88</v>
      </c>
      <c r="AW254" s="12" t="s">
        <v>34</v>
      </c>
      <c r="AX254" s="12" t="s">
        <v>72</v>
      </c>
      <c r="AY254" s="202" t="s">
        <v>143</v>
      </c>
    </row>
    <row r="255" spans="2:51" s="16" customFormat="1" ht="11.25">
      <c r="B255" s="239"/>
      <c r="C255" s="240"/>
      <c r="D255" s="187" t="s">
        <v>158</v>
      </c>
      <c r="E255" s="241" t="s">
        <v>19</v>
      </c>
      <c r="F255" s="242" t="s">
        <v>539</v>
      </c>
      <c r="G255" s="240"/>
      <c r="H255" s="243">
        <v>206.638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AT255" s="249" t="s">
        <v>158</v>
      </c>
      <c r="AU255" s="249" t="s">
        <v>88</v>
      </c>
      <c r="AV255" s="16" t="s">
        <v>153</v>
      </c>
      <c r="AW255" s="16" t="s">
        <v>34</v>
      </c>
      <c r="AX255" s="16" t="s">
        <v>72</v>
      </c>
      <c r="AY255" s="249" t="s">
        <v>143</v>
      </c>
    </row>
    <row r="256" spans="2:51" s="12" customFormat="1" ht="11.25">
      <c r="B256" s="192"/>
      <c r="C256" s="193"/>
      <c r="D256" s="187" t="s">
        <v>158</v>
      </c>
      <c r="E256" s="194" t="s">
        <v>19</v>
      </c>
      <c r="F256" s="195" t="s">
        <v>1313</v>
      </c>
      <c r="G256" s="193"/>
      <c r="H256" s="196">
        <v>44.506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158</v>
      </c>
      <c r="AU256" s="202" t="s">
        <v>88</v>
      </c>
      <c r="AV256" s="12" t="s">
        <v>88</v>
      </c>
      <c r="AW256" s="12" t="s">
        <v>34</v>
      </c>
      <c r="AX256" s="12" t="s">
        <v>72</v>
      </c>
      <c r="AY256" s="202" t="s">
        <v>143</v>
      </c>
    </row>
    <row r="257" spans="2:51" s="12" customFormat="1" ht="11.25">
      <c r="B257" s="192"/>
      <c r="C257" s="193"/>
      <c r="D257" s="187" t="s">
        <v>158</v>
      </c>
      <c r="E257" s="194" t="s">
        <v>19</v>
      </c>
      <c r="F257" s="195" t="s">
        <v>1314</v>
      </c>
      <c r="G257" s="193"/>
      <c r="H257" s="196">
        <v>92.783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158</v>
      </c>
      <c r="AU257" s="202" t="s">
        <v>88</v>
      </c>
      <c r="AV257" s="12" t="s">
        <v>88</v>
      </c>
      <c r="AW257" s="12" t="s">
        <v>34</v>
      </c>
      <c r="AX257" s="12" t="s">
        <v>72</v>
      </c>
      <c r="AY257" s="202" t="s">
        <v>143</v>
      </c>
    </row>
    <row r="258" spans="2:51" s="12" customFormat="1" ht="11.25">
      <c r="B258" s="192"/>
      <c r="C258" s="193"/>
      <c r="D258" s="187" t="s">
        <v>158</v>
      </c>
      <c r="E258" s="194" t="s">
        <v>19</v>
      </c>
      <c r="F258" s="195" t="s">
        <v>1315</v>
      </c>
      <c r="G258" s="193"/>
      <c r="H258" s="196">
        <v>14.148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158</v>
      </c>
      <c r="AU258" s="202" t="s">
        <v>88</v>
      </c>
      <c r="AV258" s="12" t="s">
        <v>88</v>
      </c>
      <c r="AW258" s="12" t="s">
        <v>34</v>
      </c>
      <c r="AX258" s="12" t="s">
        <v>72</v>
      </c>
      <c r="AY258" s="202" t="s">
        <v>143</v>
      </c>
    </row>
    <row r="259" spans="2:51" s="12" customFormat="1" ht="11.25">
      <c r="B259" s="192"/>
      <c r="C259" s="193"/>
      <c r="D259" s="187" t="s">
        <v>158</v>
      </c>
      <c r="E259" s="194" t="s">
        <v>19</v>
      </c>
      <c r="F259" s="195" t="s">
        <v>1316</v>
      </c>
      <c r="G259" s="193"/>
      <c r="H259" s="196">
        <v>26.496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158</v>
      </c>
      <c r="AU259" s="202" t="s">
        <v>88</v>
      </c>
      <c r="AV259" s="12" t="s">
        <v>88</v>
      </c>
      <c r="AW259" s="12" t="s">
        <v>34</v>
      </c>
      <c r="AX259" s="12" t="s">
        <v>72</v>
      </c>
      <c r="AY259" s="202" t="s">
        <v>143</v>
      </c>
    </row>
    <row r="260" spans="2:51" s="12" customFormat="1" ht="11.25">
      <c r="B260" s="192"/>
      <c r="C260" s="193"/>
      <c r="D260" s="187" t="s">
        <v>158</v>
      </c>
      <c r="E260" s="194" t="s">
        <v>19</v>
      </c>
      <c r="F260" s="195" t="s">
        <v>1317</v>
      </c>
      <c r="G260" s="193"/>
      <c r="H260" s="196">
        <v>30.017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158</v>
      </c>
      <c r="AU260" s="202" t="s">
        <v>88</v>
      </c>
      <c r="AV260" s="12" t="s">
        <v>88</v>
      </c>
      <c r="AW260" s="12" t="s">
        <v>34</v>
      </c>
      <c r="AX260" s="12" t="s">
        <v>72</v>
      </c>
      <c r="AY260" s="202" t="s">
        <v>143</v>
      </c>
    </row>
    <row r="261" spans="2:51" s="12" customFormat="1" ht="11.25">
      <c r="B261" s="192"/>
      <c r="C261" s="193"/>
      <c r="D261" s="187" t="s">
        <v>158</v>
      </c>
      <c r="E261" s="194" t="s">
        <v>19</v>
      </c>
      <c r="F261" s="195" t="s">
        <v>1318</v>
      </c>
      <c r="G261" s="193"/>
      <c r="H261" s="196">
        <v>28.425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158</v>
      </c>
      <c r="AU261" s="202" t="s">
        <v>88</v>
      </c>
      <c r="AV261" s="12" t="s">
        <v>88</v>
      </c>
      <c r="AW261" s="12" t="s">
        <v>34</v>
      </c>
      <c r="AX261" s="12" t="s">
        <v>72</v>
      </c>
      <c r="AY261" s="202" t="s">
        <v>143</v>
      </c>
    </row>
    <row r="262" spans="2:51" s="12" customFormat="1" ht="11.25">
      <c r="B262" s="192"/>
      <c r="C262" s="193"/>
      <c r="D262" s="187" t="s">
        <v>158</v>
      </c>
      <c r="E262" s="194" t="s">
        <v>19</v>
      </c>
      <c r="F262" s="195" t="s">
        <v>1319</v>
      </c>
      <c r="G262" s="193"/>
      <c r="H262" s="196">
        <v>33.023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158</v>
      </c>
      <c r="AU262" s="202" t="s">
        <v>88</v>
      </c>
      <c r="AV262" s="12" t="s">
        <v>88</v>
      </c>
      <c r="AW262" s="12" t="s">
        <v>34</v>
      </c>
      <c r="AX262" s="12" t="s">
        <v>72</v>
      </c>
      <c r="AY262" s="202" t="s">
        <v>143</v>
      </c>
    </row>
    <row r="263" spans="2:51" s="12" customFormat="1" ht="11.25">
      <c r="B263" s="192"/>
      <c r="C263" s="193"/>
      <c r="D263" s="187" t="s">
        <v>158</v>
      </c>
      <c r="E263" s="194" t="s">
        <v>19</v>
      </c>
      <c r="F263" s="195" t="s">
        <v>1320</v>
      </c>
      <c r="G263" s="193"/>
      <c r="H263" s="196">
        <v>83.874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158</v>
      </c>
      <c r="AU263" s="202" t="s">
        <v>88</v>
      </c>
      <c r="AV263" s="12" t="s">
        <v>88</v>
      </c>
      <c r="AW263" s="12" t="s">
        <v>34</v>
      </c>
      <c r="AX263" s="12" t="s">
        <v>72</v>
      </c>
      <c r="AY263" s="202" t="s">
        <v>143</v>
      </c>
    </row>
    <row r="264" spans="2:51" s="12" customFormat="1" ht="11.25">
      <c r="B264" s="192"/>
      <c r="C264" s="193"/>
      <c r="D264" s="187" t="s">
        <v>158</v>
      </c>
      <c r="E264" s="194" t="s">
        <v>19</v>
      </c>
      <c r="F264" s="195" t="s">
        <v>1321</v>
      </c>
      <c r="G264" s="193"/>
      <c r="H264" s="196">
        <v>54.942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158</v>
      </c>
      <c r="AU264" s="202" t="s">
        <v>88</v>
      </c>
      <c r="AV264" s="12" t="s">
        <v>88</v>
      </c>
      <c r="AW264" s="12" t="s">
        <v>34</v>
      </c>
      <c r="AX264" s="12" t="s">
        <v>72</v>
      </c>
      <c r="AY264" s="202" t="s">
        <v>143</v>
      </c>
    </row>
    <row r="265" spans="2:51" s="12" customFormat="1" ht="11.25">
      <c r="B265" s="192"/>
      <c r="C265" s="193"/>
      <c r="D265" s="187" t="s">
        <v>158</v>
      </c>
      <c r="E265" s="194" t="s">
        <v>19</v>
      </c>
      <c r="F265" s="195" t="s">
        <v>1322</v>
      </c>
      <c r="G265" s="193"/>
      <c r="H265" s="196">
        <v>76.369</v>
      </c>
      <c r="I265" s="197"/>
      <c r="J265" s="193"/>
      <c r="K265" s="193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158</v>
      </c>
      <c r="AU265" s="202" t="s">
        <v>88</v>
      </c>
      <c r="AV265" s="12" t="s">
        <v>88</v>
      </c>
      <c r="AW265" s="12" t="s">
        <v>34</v>
      </c>
      <c r="AX265" s="12" t="s">
        <v>72</v>
      </c>
      <c r="AY265" s="202" t="s">
        <v>143</v>
      </c>
    </row>
    <row r="266" spans="2:51" s="12" customFormat="1" ht="11.25">
      <c r="B266" s="192"/>
      <c r="C266" s="193"/>
      <c r="D266" s="187" t="s">
        <v>158</v>
      </c>
      <c r="E266" s="194" t="s">
        <v>19</v>
      </c>
      <c r="F266" s="195" t="s">
        <v>1323</v>
      </c>
      <c r="G266" s="193"/>
      <c r="H266" s="196">
        <v>31.328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158</v>
      </c>
      <c r="AU266" s="202" t="s">
        <v>88</v>
      </c>
      <c r="AV266" s="12" t="s">
        <v>88</v>
      </c>
      <c r="AW266" s="12" t="s">
        <v>34</v>
      </c>
      <c r="AX266" s="12" t="s">
        <v>72</v>
      </c>
      <c r="AY266" s="202" t="s">
        <v>143</v>
      </c>
    </row>
    <row r="267" spans="2:51" s="12" customFormat="1" ht="11.25">
      <c r="B267" s="192"/>
      <c r="C267" s="193"/>
      <c r="D267" s="187" t="s">
        <v>158</v>
      </c>
      <c r="E267" s="194" t="s">
        <v>19</v>
      </c>
      <c r="F267" s="195" t="s">
        <v>1324</v>
      </c>
      <c r="G267" s="193"/>
      <c r="H267" s="196">
        <v>21.328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158</v>
      </c>
      <c r="AU267" s="202" t="s">
        <v>88</v>
      </c>
      <c r="AV267" s="12" t="s">
        <v>88</v>
      </c>
      <c r="AW267" s="12" t="s">
        <v>34</v>
      </c>
      <c r="AX267" s="12" t="s">
        <v>72</v>
      </c>
      <c r="AY267" s="202" t="s">
        <v>143</v>
      </c>
    </row>
    <row r="268" spans="2:51" s="12" customFormat="1" ht="11.25">
      <c r="B268" s="192"/>
      <c r="C268" s="193"/>
      <c r="D268" s="187" t="s">
        <v>158</v>
      </c>
      <c r="E268" s="194" t="s">
        <v>19</v>
      </c>
      <c r="F268" s="195" t="s">
        <v>1325</v>
      </c>
      <c r="G268" s="193"/>
      <c r="H268" s="196">
        <v>35.453</v>
      </c>
      <c r="I268" s="197"/>
      <c r="J268" s="193"/>
      <c r="K268" s="193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158</v>
      </c>
      <c r="AU268" s="202" t="s">
        <v>88</v>
      </c>
      <c r="AV268" s="12" t="s">
        <v>88</v>
      </c>
      <c r="AW268" s="12" t="s">
        <v>34</v>
      </c>
      <c r="AX268" s="12" t="s">
        <v>72</v>
      </c>
      <c r="AY268" s="202" t="s">
        <v>143</v>
      </c>
    </row>
    <row r="269" spans="2:51" s="12" customFormat="1" ht="11.25">
      <c r="B269" s="192"/>
      <c r="C269" s="193"/>
      <c r="D269" s="187" t="s">
        <v>158</v>
      </c>
      <c r="E269" s="194" t="s">
        <v>19</v>
      </c>
      <c r="F269" s="195" t="s">
        <v>1326</v>
      </c>
      <c r="G269" s="193"/>
      <c r="H269" s="196">
        <v>76.836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158</v>
      </c>
      <c r="AU269" s="202" t="s">
        <v>88</v>
      </c>
      <c r="AV269" s="12" t="s">
        <v>88</v>
      </c>
      <c r="AW269" s="12" t="s">
        <v>34</v>
      </c>
      <c r="AX269" s="12" t="s">
        <v>72</v>
      </c>
      <c r="AY269" s="202" t="s">
        <v>143</v>
      </c>
    </row>
    <row r="270" spans="2:51" s="12" customFormat="1" ht="11.25">
      <c r="B270" s="192"/>
      <c r="C270" s="193"/>
      <c r="D270" s="187" t="s">
        <v>158</v>
      </c>
      <c r="E270" s="194" t="s">
        <v>19</v>
      </c>
      <c r="F270" s="195" t="s">
        <v>1327</v>
      </c>
      <c r="G270" s="193"/>
      <c r="H270" s="196">
        <v>39.75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158</v>
      </c>
      <c r="AU270" s="202" t="s">
        <v>88</v>
      </c>
      <c r="AV270" s="12" t="s">
        <v>88</v>
      </c>
      <c r="AW270" s="12" t="s">
        <v>34</v>
      </c>
      <c r="AX270" s="12" t="s">
        <v>72</v>
      </c>
      <c r="AY270" s="202" t="s">
        <v>143</v>
      </c>
    </row>
    <row r="271" spans="2:51" s="16" customFormat="1" ht="11.25">
      <c r="B271" s="239"/>
      <c r="C271" s="240"/>
      <c r="D271" s="187" t="s">
        <v>158</v>
      </c>
      <c r="E271" s="241" t="s">
        <v>19</v>
      </c>
      <c r="F271" s="242" t="s">
        <v>539</v>
      </c>
      <c r="G271" s="240"/>
      <c r="H271" s="243">
        <v>689.278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158</v>
      </c>
      <c r="AU271" s="249" t="s">
        <v>88</v>
      </c>
      <c r="AV271" s="16" t="s">
        <v>153</v>
      </c>
      <c r="AW271" s="16" t="s">
        <v>34</v>
      </c>
      <c r="AX271" s="16" t="s">
        <v>72</v>
      </c>
      <c r="AY271" s="249" t="s">
        <v>143</v>
      </c>
    </row>
    <row r="272" spans="2:51" s="13" customFormat="1" ht="11.25">
      <c r="B272" s="203"/>
      <c r="C272" s="204"/>
      <c r="D272" s="187" t="s">
        <v>158</v>
      </c>
      <c r="E272" s="205" t="s">
        <v>19</v>
      </c>
      <c r="F272" s="206" t="s">
        <v>161</v>
      </c>
      <c r="G272" s="204"/>
      <c r="H272" s="207">
        <v>895.916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158</v>
      </c>
      <c r="AU272" s="213" t="s">
        <v>88</v>
      </c>
      <c r="AV272" s="13" t="s">
        <v>149</v>
      </c>
      <c r="AW272" s="13" t="s">
        <v>34</v>
      </c>
      <c r="AX272" s="13" t="s">
        <v>80</v>
      </c>
      <c r="AY272" s="213" t="s">
        <v>143</v>
      </c>
    </row>
    <row r="273" spans="1:65" s="2" customFormat="1" ht="37.9" customHeight="1">
      <c r="A273" s="37"/>
      <c r="B273" s="38"/>
      <c r="C273" s="174" t="s">
        <v>164</v>
      </c>
      <c r="D273" s="174" t="s">
        <v>144</v>
      </c>
      <c r="E273" s="175" t="s">
        <v>1328</v>
      </c>
      <c r="F273" s="176" t="s">
        <v>1329</v>
      </c>
      <c r="G273" s="177" t="s">
        <v>147</v>
      </c>
      <c r="H273" s="178">
        <v>410.279</v>
      </c>
      <c r="I273" s="179"/>
      <c r="J273" s="180">
        <f>ROUND(I273*H273,2)</f>
        <v>0</v>
      </c>
      <c r="K273" s="176" t="s">
        <v>496</v>
      </c>
      <c r="L273" s="42"/>
      <c r="M273" s="181" t="s">
        <v>19</v>
      </c>
      <c r="N273" s="182" t="s">
        <v>44</v>
      </c>
      <c r="O273" s="67"/>
      <c r="P273" s="183">
        <f>O273*H273</f>
        <v>0</v>
      </c>
      <c r="Q273" s="183">
        <v>0.000627048</v>
      </c>
      <c r="R273" s="183">
        <f>Q273*H273</f>
        <v>0.257264626392</v>
      </c>
      <c r="S273" s="183">
        <v>0</v>
      </c>
      <c r="T273" s="18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5" t="s">
        <v>149</v>
      </c>
      <c r="AT273" s="185" t="s">
        <v>144</v>
      </c>
      <c r="AU273" s="185" t="s">
        <v>88</v>
      </c>
      <c r="AY273" s="20" t="s">
        <v>143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20" t="s">
        <v>88</v>
      </c>
      <c r="BK273" s="186">
        <f>ROUND(I273*H273,2)</f>
        <v>0</v>
      </c>
      <c r="BL273" s="20" t="s">
        <v>149</v>
      </c>
      <c r="BM273" s="185" t="s">
        <v>1330</v>
      </c>
    </row>
    <row r="274" spans="1:47" s="2" customFormat="1" ht="11.25">
      <c r="A274" s="37"/>
      <c r="B274" s="38"/>
      <c r="C274" s="39"/>
      <c r="D274" s="227" t="s">
        <v>498</v>
      </c>
      <c r="E274" s="39"/>
      <c r="F274" s="228" t="s">
        <v>1331</v>
      </c>
      <c r="G274" s="39"/>
      <c r="H274" s="39"/>
      <c r="I274" s="189"/>
      <c r="J274" s="39"/>
      <c r="K274" s="39"/>
      <c r="L274" s="42"/>
      <c r="M274" s="190"/>
      <c r="N274" s="191"/>
      <c r="O274" s="67"/>
      <c r="P274" s="67"/>
      <c r="Q274" s="67"/>
      <c r="R274" s="67"/>
      <c r="S274" s="67"/>
      <c r="T274" s="6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20" t="s">
        <v>498</v>
      </c>
      <c r="AU274" s="20" t="s">
        <v>88</v>
      </c>
    </row>
    <row r="275" spans="2:51" s="12" customFormat="1" ht="11.25">
      <c r="B275" s="192"/>
      <c r="C275" s="193"/>
      <c r="D275" s="187" t="s">
        <v>158</v>
      </c>
      <c r="E275" s="194" t="s">
        <v>19</v>
      </c>
      <c r="F275" s="195" t="s">
        <v>1332</v>
      </c>
      <c r="G275" s="193"/>
      <c r="H275" s="196">
        <v>21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158</v>
      </c>
      <c r="AU275" s="202" t="s">
        <v>88</v>
      </c>
      <c r="AV275" s="12" t="s">
        <v>88</v>
      </c>
      <c r="AW275" s="12" t="s">
        <v>34</v>
      </c>
      <c r="AX275" s="12" t="s">
        <v>72</v>
      </c>
      <c r="AY275" s="202" t="s">
        <v>143</v>
      </c>
    </row>
    <row r="276" spans="2:51" s="12" customFormat="1" ht="11.25">
      <c r="B276" s="192"/>
      <c r="C276" s="193"/>
      <c r="D276" s="187" t="s">
        <v>158</v>
      </c>
      <c r="E276" s="194" t="s">
        <v>19</v>
      </c>
      <c r="F276" s="195" t="s">
        <v>1333</v>
      </c>
      <c r="G276" s="193"/>
      <c r="H276" s="196">
        <v>25.5</v>
      </c>
      <c r="I276" s="197"/>
      <c r="J276" s="193"/>
      <c r="K276" s="193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158</v>
      </c>
      <c r="AU276" s="202" t="s">
        <v>88</v>
      </c>
      <c r="AV276" s="12" t="s">
        <v>88</v>
      </c>
      <c r="AW276" s="12" t="s">
        <v>34</v>
      </c>
      <c r="AX276" s="12" t="s">
        <v>72</v>
      </c>
      <c r="AY276" s="202" t="s">
        <v>143</v>
      </c>
    </row>
    <row r="277" spans="2:51" s="16" customFormat="1" ht="11.25">
      <c r="B277" s="239"/>
      <c r="C277" s="240"/>
      <c r="D277" s="187" t="s">
        <v>158</v>
      </c>
      <c r="E277" s="241" t="s">
        <v>19</v>
      </c>
      <c r="F277" s="242" t="s">
        <v>539</v>
      </c>
      <c r="G277" s="240"/>
      <c r="H277" s="243">
        <v>46.5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158</v>
      </c>
      <c r="AU277" s="249" t="s">
        <v>88</v>
      </c>
      <c r="AV277" s="16" t="s">
        <v>153</v>
      </c>
      <c r="AW277" s="16" t="s">
        <v>34</v>
      </c>
      <c r="AX277" s="16" t="s">
        <v>72</v>
      </c>
      <c r="AY277" s="249" t="s">
        <v>143</v>
      </c>
    </row>
    <row r="278" spans="2:51" s="12" customFormat="1" ht="11.25">
      <c r="B278" s="192"/>
      <c r="C278" s="193"/>
      <c r="D278" s="187" t="s">
        <v>158</v>
      </c>
      <c r="E278" s="194" t="s">
        <v>19</v>
      </c>
      <c r="F278" s="195" t="s">
        <v>1334</v>
      </c>
      <c r="G278" s="193"/>
      <c r="H278" s="196">
        <v>41.451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158</v>
      </c>
      <c r="AU278" s="202" t="s">
        <v>88</v>
      </c>
      <c r="AV278" s="12" t="s">
        <v>88</v>
      </c>
      <c r="AW278" s="12" t="s">
        <v>34</v>
      </c>
      <c r="AX278" s="12" t="s">
        <v>72</v>
      </c>
      <c r="AY278" s="202" t="s">
        <v>143</v>
      </c>
    </row>
    <row r="279" spans="2:51" s="12" customFormat="1" ht="11.25">
      <c r="B279" s="192"/>
      <c r="C279" s="193"/>
      <c r="D279" s="187" t="s">
        <v>158</v>
      </c>
      <c r="E279" s="194" t="s">
        <v>19</v>
      </c>
      <c r="F279" s="195" t="s">
        <v>1335</v>
      </c>
      <c r="G279" s="193"/>
      <c r="H279" s="196">
        <v>21.672</v>
      </c>
      <c r="I279" s="197"/>
      <c r="J279" s="193"/>
      <c r="K279" s="193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158</v>
      </c>
      <c r="AU279" s="202" t="s">
        <v>88</v>
      </c>
      <c r="AV279" s="12" t="s">
        <v>88</v>
      </c>
      <c r="AW279" s="12" t="s">
        <v>34</v>
      </c>
      <c r="AX279" s="12" t="s">
        <v>72</v>
      </c>
      <c r="AY279" s="202" t="s">
        <v>143</v>
      </c>
    </row>
    <row r="280" spans="2:51" s="12" customFormat="1" ht="11.25">
      <c r="B280" s="192"/>
      <c r="C280" s="193"/>
      <c r="D280" s="187" t="s">
        <v>158</v>
      </c>
      <c r="E280" s="194" t="s">
        <v>19</v>
      </c>
      <c r="F280" s="195" t="s">
        <v>1336</v>
      </c>
      <c r="G280" s="193"/>
      <c r="H280" s="196">
        <v>124.236</v>
      </c>
      <c r="I280" s="197"/>
      <c r="J280" s="193"/>
      <c r="K280" s="193"/>
      <c r="L280" s="198"/>
      <c r="M280" s="199"/>
      <c r="N280" s="200"/>
      <c r="O280" s="200"/>
      <c r="P280" s="200"/>
      <c r="Q280" s="200"/>
      <c r="R280" s="200"/>
      <c r="S280" s="200"/>
      <c r="T280" s="201"/>
      <c r="AT280" s="202" t="s">
        <v>158</v>
      </c>
      <c r="AU280" s="202" t="s">
        <v>88</v>
      </c>
      <c r="AV280" s="12" t="s">
        <v>88</v>
      </c>
      <c r="AW280" s="12" t="s">
        <v>34</v>
      </c>
      <c r="AX280" s="12" t="s">
        <v>72</v>
      </c>
      <c r="AY280" s="202" t="s">
        <v>143</v>
      </c>
    </row>
    <row r="281" spans="2:51" s="12" customFormat="1" ht="11.25">
      <c r="B281" s="192"/>
      <c r="C281" s="193"/>
      <c r="D281" s="187" t="s">
        <v>158</v>
      </c>
      <c r="E281" s="194" t="s">
        <v>19</v>
      </c>
      <c r="F281" s="195" t="s">
        <v>1337</v>
      </c>
      <c r="G281" s="193"/>
      <c r="H281" s="196">
        <v>124.254</v>
      </c>
      <c r="I281" s="197"/>
      <c r="J281" s="193"/>
      <c r="K281" s="193"/>
      <c r="L281" s="198"/>
      <c r="M281" s="199"/>
      <c r="N281" s="200"/>
      <c r="O281" s="200"/>
      <c r="P281" s="200"/>
      <c r="Q281" s="200"/>
      <c r="R281" s="200"/>
      <c r="S281" s="200"/>
      <c r="T281" s="201"/>
      <c r="AT281" s="202" t="s">
        <v>158</v>
      </c>
      <c r="AU281" s="202" t="s">
        <v>88</v>
      </c>
      <c r="AV281" s="12" t="s">
        <v>88</v>
      </c>
      <c r="AW281" s="12" t="s">
        <v>34</v>
      </c>
      <c r="AX281" s="12" t="s">
        <v>72</v>
      </c>
      <c r="AY281" s="202" t="s">
        <v>143</v>
      </c>
    </row>
    <row r="282" spans="2:51" s="12" customFormat="1" ht="11.25">
      <c r="B282" s="192"/>
      <c r="C282" s="193"/>
      <c r="D282" s="187" t="s">
        <v>158</v>
      </c>
      <c r="E282" s="194" t="s">
        <v>19</v>
      </c>
      <c r="F282" s="195" t="s">
        <v>1338</v>
      </c>
      <c r="G282" s="193"/>
      <c r="H282" s="196">
        <v>52.166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158</v>
      </c>
      <c r="AU282" s="202" t="s">
        <v>88</v>
      </c>
      <c r="AV282" s="12" t="s">
        <v>88</v>
      </c>
      <c r="AW282" s="12" t="s">
        <v>34</v>
      </c>
      <c r="AX282" s="12" t="s">
        <v>72</v>
      </c>
      <c r="AY282" s="202" t="s">
        <v>143</v>
      </c>
    </row>
    <row r="283" spans="2:51" s="16" customFormat="1" ht="11.25">
      <c r="B283" s="239"/>
      <c r="C283" s="240"/>
      <c r="D283" s="187" t="s">
        <v>158</v>
      </c>
      <c r="E283" s="241" t="s">
        <v>19</v>
      </c>
      <c r="F283" s="242" t="s">
        <v>539</v>
      </c>
      <c r="G283" s="240"/>
      <c r="H283" s="243">
        <v>363.779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158</v>
      </c>
      <c r="AU283" s="249" t="s">
        <v>88</v>
      </c>
      <c r="AV283" s="16" t="s">
        <v>153</v>
      </c>
      <c r="AW283" s="16" t="s">
        <v>34</v>
      </c>
      <c r="AX283" s="16" t="s">
        <v>72</v>
      </c>
      <c r="AY283" s="249" t="s">
        <v>143</v>
      </c>
    </row>
    <row r="284" spans="2:51" s="13" customFormat="1" ht="11.25">
      <c r="B284" s="203"/>
      <c r="C284" s="204"/>
      <c r="D284" s="187" t="s">
        <v>158</v>
      </c>
      <c r="E284" s="205" t="s">
        <v>19</v>
      </c>
      <c r="F284" s="206" t="s">
        <v>161</v>
      </c>
      <c r="G284" s="204"/>
      <c r="H284" s="207">
        <v>410.279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158</v>
      </c>
      <c r="AU284" s="213" t="s">
        <v>88</v>
      </c>
      <c r="AV284" s="13" t="s">
        <v>149</v>
      </c>
      <c r="AW284" s="13" t="s">
        <v>34</v>
      </c>
      <c r="AX284" s="13" t="s">
        <v>80</v>
      </c>
      <c r="AY284" s="213" t="s">
        <v>143</v>
      </c>
    </row>
    <row r="285" spans="1:65" s="2" customFormat="1" ht="37.9" customHeight="1">
      <c r="A285" s="37"/>
      <c r="B285" s="38"/>
      <c r="C285" s="174" t="s">
        <v>189</v>
      </c>
      <c r="D285" s="174" t="s">
        <v>144</v>
      </c>
      <c r="E285" s="175" t="s">
        <v>506</v>
      </c>
      <c r="F285" s="176" t="s">
        <v>507</v>
      </c>
      <c r="G285" s="177" t="s">
        <v>147</v>
      </c>
      <c r="H285" s="178">
        <v>895.916</v>
      </c>
      <c r="I285" s="179"/>
      <c r="J285" s="180">
        <f>ROUND(I285*H285,2)</f>
        <v>0</v>
      </c>
      <c r="K285" s="176" t="s">
        <v>496</v>
      </c>
      <c r="L285" s="42"/>
      <c r="M285" s="181" t="s">
        <v>19</v>
      </c>
      <c r="N285" s="182" t="s">
        <v>44</v>
      </c>
      <c r="O285" s="67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5" t="s">
        <v>149</v>
      </c>
      <c r="AT285" s="185" t="s">
        <v>144</v>
      </c>
      <c r="AU285" s="185" t="s">
        <v>88</v>
      </c>
      <c r="AY285" s="20" t="s">
        <v>143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20" t="s">
        <v>88</v>
      </c>
      <c r="BK285" s="186">
        <f>ROUND(I285*H285,2)</f>
        <v>0</v>
      </c>
      <c r="BL285" s="20" t="s">
        <v>149</v>
      </c>
      <c r="BM285" s="185" t="s">
        <v>1339</v>
      </c>
    </row>
    <row r="286" spans="1:47" s="2" customFormat="1" ht="11.25">
      <c r="A286" s="37"/>
      <c r="B286" s="38"/>
      <c r="C286" s="39"/>
      <c r="D286" s="227" t="s">
        <v>498</v>
      </c>
      <c r="E286" s="39"/>
      <c r="F286" s="228" t="s">
        <v>509</v>
      </c>
      <c r="G286" s="39"/>
      <c r="H286" s="39"/>
      <c r="I286" s="189"/>
      <c r="J286" s="39"/>
      <c r="K286" s="39"/>
      <c r="L286" s="42"/>
      <c r="M286" s="190"/>
      <c r="N286" s="191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20" t="s">
        <v>498</v>
      </c>
      <c r="AU286" s="20" t="s">
        <v>88</v>
      </c>
    </row>
    <row r="287" spans="1:65" s="2" customFormat="1" ht="37.9" customHeight="1">
      <c r="A287" s="37"/>
      <c r="B287" s="38"/>
      <c r="C287" s="174" t="s">
        <v>173</v>
      </c>
      <c r="D287" s="174" t="s">
        <v>144</v>
      </c>
      <c r="E287" s="175" t="s">
        <v>1340</v>
      </c>
      <c r="F287" s="176" t="s">
        <v>1341</v>
      </c>
      <c r="G287" s="177" t="s">
        <v>147</v>
      </c>
      <c r="H287" s="178">
        <v>410.279</v>
      </c>
      <c r="I287" s="179"/>
      <c r="J287" s="180">
        <f>ROUND(I287*H287,2)</f>
        <v>0</v>
      </c>
      <c r="K287" s="176" t="s">
        <v>496</v>
      </c>
      <c r="L287" s="42"/>
      <c r="M287" s="181" t="s">
        <v>19</v>
      </c>
      <c r="N287" s="182" t="s">
        <v>44</v>
      </c>
      <c r="O287" s="67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5" t="s">
        <v>149</v>
      </c>
      <c r="AT287" s="185" t="s">
        <v>144</v>
      </c>
      <c r="AU287" s="185" t="s">
        <v>88</v>
      </c>
      <c r="AY287" s="20" t="s">
        <v>143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20" t="s">
        <v>88</v>
      </c>
      <c r="BK287" s="186">
        <f>ROUND(I287*H287,2)</f>
        <v>0</v>
      </c>
      <c r="BL287" s="20" t="s">
        <v>149</v>
      </c>
      <c r="BM287" s="185" t="s">
        <v>1342</v>
      </c>
    </row>
    <row r="288" spans="1:47" s="2" customFormat="1" ht="11.25">
      <c r="A288" s="37"/>
      <c r="B288" s="38"/>
      <c r="C288" s="39"/>
      <c r="D288" s="227" t="s">
        <v>498</v>
      </c>
      <c r="E288" s="39"/>
      <c r="F288" s="228" t="s">
        <v>1343</v>
      </c>
      <c r="G288" s="39"/>
      <c r="H288" s="39"/>
      <c r="I288" s="189"/>
      <c r="J288" s="39"/>
      <c r="K288" s="39"/>
      <c r="L288" s="42"/>
      <c r="M288" s="190"/>
      <c r="N288" s="191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498</v>
      </c>
      <c r="AU288" s="20" t="s">
        <v>88</v>
      </c>
    </row>
    <row r="289" spans="1:65" s="2" customFormat="1" ht="62.65" customHeight="1">
      <c r="A289" s="37"/>
      <c r="B289" s="38"/>
      <c r="C289" s="174" t="s">
        <v>198</v>
      </c>
      <c r="D289" s="174" t="s">
        <v>144</v>
      </c>
      <c r="E289" s="175" t="s">
        <v>510</v>
      </c>
      <c r="F289" s="176" t="s">
        <v>511</v>
      </c>
      <c r="G289" s="177" t="s">
        <v>171</v>
      </c>
      <c r="H289" s="178">
        <v>1293.779</v>
      </c>
      <c r="I289" s="179"/>
      <c r="J289" s="180">
        <f>ROUND(I289*H289,2)</f>
        <v>0</v>
      </c>
      <c r="K289" s="176" t="s">
        <v>496</v>
      </c>
      <c r="L289" s="42"/>
      <c r="M289" s="181" t="s">
        <v>19</v>
      </c>
      <c r="N289" s="182" t="s">
        <v>44</v>
      </c>
      <c r="O289" s="67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5" t="s">
        <v>149</v>
      </c>
      <c r="AT289" s="185" t="s">
        <v>144</v>
      </c>
      <c r="AU289" s="185" t="s">
        <v>88</v>
      </c>
      <c r="AY289" s="20" t="s">
        <v>143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20" t="s">
        <v>88</v>
      </c>
      <c r="BK289" s="186">
        <f>ROUND(I289*H289,2)</f>
        <v>0</v>
      </c>
      <c r="BL289" s="20" t="s">
        <v>149</v>
      </c>
      <c r="BM289" s="185" t="s">
        <v>1344</v>
      </c>
    </row>
    <row r="290" spans="1:47" s="2" customFormat="1" ht="11.25">
      <c r="A290" s="37"/>
      <c r="B290" s="38"/>
      <c r="C290" s="39"/>
      <c r="D290" s="227" t="s">
        <v>498</v>
      </c>
      <c r="E290" s="39"/>
      <c r="F290" s="228" t="s">
        <v>513</v>
      </c>
      <c r="G290" s="39"/>
      <c r="H290" s="39"/>
      <c r="I290" s="189"/>
      <c r="J290" s="39"/>
      <c r="K290" s="39"/>
      <c r="L290" s="42"/>
      <c r="M290" s="190"/>
      <c r="N290" s="191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498</v>
      </c>
      <c r="AU290" s="20" t="s">
        <v>88</v>
      </c>
    </row>
    <row r="291" spans="1:47" s="2" customFormat="1" ht="19.5">
      <c r="A291" s="37"/>
      <c r="B291" s="38"/>
      <c r="C291" s="39"/>
      <c r="D291" s="187" t="s">
        <v>150</v>
      </c>
      <c r="E291" s="39"/>
      <c r="F291" s="188" t="s">
        <v>822</v>
      </c>
      <c r="G291" s="39"/>
      <c r="H291" s="39"/>
      <c r="I291" s="189"/>
      <c r="J291" s="39"/>
      <c r="K291" s="39"/>
      <c r="L291" s="42"/>
      <c r="M291" s="190"/>
      <c r="N291" s="191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20" t="s">
        <v>150</v>
      </c>
      <c r="AU291" s="20" t="s">
        <v>88</v>
      </c>
    </row>
    <row r="292" spans="1:65" s="2" customFormat="1" ht="44.25" customHeight="1">
      <c r="A292" s="37"/>
      <c r="B292" s="38"/>
      <c r="C292" s="174" t="s">
        <v>8</v>
      </c>
      <c r="D292" s="174" t="s">
        <v>144</v>
      </c>
      <c r="E292" s="175" t="s">
        <v>514</v>
      </c>
      <c r="F292" s="176" t="s">
        <v>515</v>
      </c>
      <c r="G292" s="177" t="s">
        <v>171</v>
      </c>
      <c r="H292" s="178">
        <v>1293.779</v>
      </c>
      <c r="I292" s="179"/>
      <c r="J292" s="180">
        <f>ROUND(I292*H292,2)</f>
        <v>0</v>
      </c>
      <c r="K292" s="176" t="s">
        <v>496</v>
      </c>
      <c r="L292" s="42"/>
      <c r="M292" s="181" t="s">
        <v>19</v>
      </c>
      <c r="N292" s="182" t="s">
        <v>44</v>
      </c>
      <c r="O292" s="67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5" t="s">
        <v>149</v>
      </c>
      <c r="AT292" s="185" t="s">
        <v>144</v>
      </c>
      <c r="AU292" s="185" t="s">
        <v>88</v>
      </c>
      <c r="AY292" s="20" t="s">
        <v>143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0" t="s">
        <v>88</v>
      </c>
      <c r="BK292" s="186">
        <f>ROUND(I292*H292,2)</f>
        <v>0</v>
      </c>
      <c r="BL292" s="20" t="s">
        <v>149</v>
      </c>
      <c r="BM292" s="185" t="s">
        <v>1345</v>
      </c>
    </row>
    <row r="293" spans="1:47" s="2" customFormat="1" ht="11.25">
      <c r="A293" s="37"/>
      <c r="B293" s="38"/>
      <c r="C293" s="39"/>
      <c r="D293" s="227" t="s">
        <v>498</v>
      </c>
      <c r="E293" s="39"/>
      <c r="F293" s="228" t="s">
        <v>517</v>
      </c>
      <c r="G293" s="39"/>
      <c r="H293" s="39"/>
      <c r="I293" s="189"/>
      <c r="J293" s="39"/>
      <c r="K293" s="39"/>
      <c r="L293" s="42"/>
      <c r="M293" s="190"/>
      <c r="N293" s="191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20" t="s">
        <v>498</v>
      </c>
      <c r="AU293" s="20" t="s">
        <v>88</v>
      </c>
    </row>
    <row r="294" spans="1:65" s="2" customFormat="1" ht="44.25" customHeight="1">
      <c r="A294" s="37"/>
      <c r="B294" s="38"/>
      <c r="C294" s="174" t="s">
        <v>209</v>
      </c>
      <c r="D294" s="174" t="s">
        <v>144</v>
      </c>
      <c r="E294" s="175" t="s">
        <v>526</v>
      </c>
      <c r="F294" s="176" t="s">
        <v>527</v>
      </c>
      <c r="G294" s="177" t="s">
        <v>269</v>
      </c>
      <c r="H294" s="178">
        <v>2458.18</v>
      </c>
      <c r="I294" s="179"/>
      <c r="J294" s="180">
        <f>ROUND(I294*H294,2)</f>
        <v>0</v>
      </c>
      <c r="K294" s="176" t="s">
        <v>496</v>
      </c>
      <c r="L294" s="42"/>
      <c r="M294" s="181" t="s">
        <v>19</v>
      </c>
      <c r="N294" s="182" t="s">
        <v>44</v>
      </c>
      <c r="O294" s="67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5" t="s">
        <v>149</v>
      </c>
      <c r="AT294" s="185" t="s">
        <v>144</v>
      </c>
      <c r="AU294" s="185" t="s">
        <v>88</v>
      </c>
      <c r="AY294" s="20" t="s">
        <v>143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20" t="s">
        <v>88</v>
      </c>
      <c r="BK294" s="186">
        <f>ROUND(I294*H294,2)</f>
        <v>0</v>
      </c>
      <c r="BL294" s="20" t="s">
        <v>149</v>
      </c>
      <c r="BM294" s="185" t="s">
        <v>1346</v>
      </c>
    </row>
    <row r="295" spans="1:47" s="2" customFormat="1" ht="11.25">
      <c r="A295" s="37"/>
      <c r="B295" s="38"/>
      <c r="C295" s="39"/>
      <c r="D295" s="227" t="s">
        <v>498</v>
      </c>
      <c r="E295" s="39"/>
      <c r="F295" s="228" t="s">
        <v>529</v>
      </c>
      <c r="G295" s="39"/>
      <c r="H295" s="39"/>
      <c r="I295" s="189"/>
      <c r="J295" s="39"/>
      <c r="K295" s="39"/>
      <c r="L295" s="42"/>
      <c r="M295" s="190"/>
      <c r="N295" s="191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498</v>
      </c>
      <c r="AU295" s="20" t="s">
        <v>88</v>
      </c>
    </row>
    <row r="296" spans="1:47" s="2" customFormat="1" ht="19.5">
      <c r="A296" s="37"/>
      <c r="B296" s="38"/>
      <c r="C296" s="39"/>
      <c r="D296" s="187" t="s">
        <v>150</v>
      </c>
      <c r="E296" s="39"/>
      <c r="F296" s="188" t="s">
        <v>530</v>
      </c>
      <c r="G296" s="39"/>
      <c r="H296" s="39"/>
      <c r="I296" s="189"/>
      <c r="J296" s="39"/>
      <c r="K296" s="39"/>
      <c r="L296" s="42"/>
      <c r="M296" s="190"/>
      <c r="N296" s="191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150</v>
      </c>
      <c r="AU296" s="20" t="s">
        <v>88</v>
      </c>
    </row>
    <row r="297" spans="2:51" s="12" customFormat="1" ht="11.25">
      <c r="B297" s="192"/>
      <c r="C297" s="193"/>
      <c r="D297" s="187" t="s">
        <v>158</v>
      </c>
      <c r="E297" s="193"/>
      <c r="F297" s="195" t="s">
        <v>1347</v>
      </c>
      <c r="G297" s="193"/>
      <c r="H297" s="196">
        <v>2458.18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158</v>
      </c>
      <c r="AU297" s="202" t="s">
        <v>88</v>
      </c>
      <c r="AV297" s="12" t="s">
        <v>88</v>
      </c>
      <c r="AW297" s="12" t="s">
        <v>4</v>
      </c>
      <c r="AX297" s="12" t="s">
        <v>80</v>
      </c>
      <c r="AY297" s="202" t="s">
        <v>143</v>
      </c>
    </row>
    <row r="298" spans="1:65" s="2" customFormat="1" ht="37.9" customHeight="1">
      <c r="A298" s="37"/>
      <c r="B298" s="38"/>
      <c r="C298" s="174" t="s">
        <v>182</v>
      </c>
      <c r="D298" s="174" t="s">
        <v>144</v>
      </c>
      <c r="E298" s="175" t="s">
        <v>826</v>
      </c>
      <c r="F298" s="176" t="s">
        <v>523</v>
      </c>
      <c r="G298" s="177" t="s">
        <v>171</v>
      </c>
      <c r="H298" s="178">
        <v>1293.779</v>
      </c>
      <c r="I298" s="179"/>
      <c r="J298" s="180">
        <f>ROUND(I298*H298,2)</f>
        <v>0</v>
      </c>
      <c r="K298" s="176" t="s">
        <v>496</v>
      </c>
      <c r="L298" s="42"/>
      <c r="M298" s="181" t="s">
        <v>19</v>
      </c>
      <c r="N298" s="182" t="s">
        <v>44</v>
      </c>
      <c r="O298" s="67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5" t="s">
        <v>149</v>
      </c>
      <c r="AT298" s="185" t="s">
        <v>144</v>
      </c>
      <c r="AU298" s="185" t="s">
        <v>88</v>
      </c>
      <c r="AY298" s="20" t="s">
        <v>143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0" t="s">
        <v>88</v>
      </c>
      <c r="BK298" s="186">
        <f>ROUND(I298*H298,2)</f>
        <v>0</v>
      </c>
      <c r="BL298" s="20" t="s">
        <v>149</v>
      </c>
      <c r="BM298" s="185" t="s">
        <v>1348</v>
      </c>
    </row>
    <row r="299" spans="1:47" s="2" customFormat="1" ht="11.25">
      <c r="A299" s="37"/>
      <c r="B299" s="38"/>
      <c r="C299" s="39"/>
      <c r="D299" s="227" t="s">
        <v>498</v>
      </c>
      <c r="E299" s="39"/>
      <c r="F299" s="228" t="s">
        <v>828</v>
      </c>
      <c r="G299" s="39"/>
      <c r="H299" s="39"/>
      <c r="I299" s="189"/>
      <c r="J299" s="39"/>
      <c r="K299" s="39"/>
      <c r="L299" s="42"/>
      <c r="M299" s="190"/>
      <c r="N299" s="191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20" t="s">
        <v>498</v>
      </c>
      <c r="AU299" s="20" t="s">
        <v>88</v>
      </c>
    </row>
    <row r="300" spans="1:65" s="2" customFormat="1" ht="44.25" customHeight="1">
      <c r="A300" s="37"/>
      <c r="B300" s="38"/>
      <c r="C300" s="174" t="s">
        <v>219</v>
      </c>
      <c r="D300" s="174" t="s">
        <v>144</v>
      </c>
      <c r="E300" s="175" t="s">
        <v>532</v>
      </c>
      <c r="F300" s="176" t="s">
        <v>533</v>
      </c>
      <c r="G300" s="177" t="s">
        <v>171</v>
      </c>
      <c r="H300" s="178">
        <v>1049.313</v>
      </c>
      <c r="I300" s="179"/>
      <c r="J300" s="180">
        <f>ROUND(I300*H300,2)</f>
        <v>0</v>
      </c>
      <c r="K300" s="176" t="s">
        <v>496</v>
      </c>
      <c r="L300" s="42"/>
      <c r="M300" s="181" t="s">
        <v>19</v>
      </c>
      <c r="N300" s="182" t="s">
        <v>44</v>
      </c>
      <c r="O300" s="67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5" t="s">
        <v>149</v>
      </c>
      <c r="AT300" s="185" t="s">
        <v>144</v>
      </c>
      <c r="AU300" s="185" t="s">
        <v>88</v>
      </c>
      <c r="AY300" s="20" t="s">
        <v>143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20" t="s">
        <v>88</v>
      </c>
      <c r="BK300" s="186">
        <f>ROUND(I300*H300,2)</f>
        <v>0</v>
      </c>
      <c r="BL300" s="20" t="s">
        <v>149</v>
      </c>
      <c r="BM300" s="185" t="s">
        <v>1349</v>
      </c>
    </row>
    <row r="301" spans="1:47" s="2" customFormat="1" ht="11.25">
      <c r="A301" s="37"/>
      <c r="B301" s="38"/>
      <c r="C301" s="39"/>
      <c r="D301" s="227" t="s">
        <v>498</v>
      </c>
      <c r="E301" s="39"/>
      <c r="F301" s="228" t="s">
        <v>535</v>
      </c>
      <c r="G301" s="39"/>
      <c r="H301" s="39"/>
      <c r="I301" s="189"/>
      <c r="J301" s="39"/>
      <c r="K301" s="39"/>
      <c r="L301" s="42"/>
      <c r="M301" s="190"/>
      <c r="N301" s="191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498</v>
      </c>
      <c r="AU301" s="20" t="s">
        <v>88</v>
      </c>
    </row>
    <row r="302" spans="2:51" s="15" customFormat="1" ht="11.25">
      <c r="B302" s="229"/>
      <c r="C302" s="230"/>
      <c r="D302" s="187" t="s">
        <v>158</v>
      </c>
      <c r="E302" s="231" t="s">
        <v>19</v>
      </c>
      <c r="F302" s="232" t="s">
        <v>537</v>
      </c>
      <c r="G302" s="230"/>
      <c r="H302" s="231" t="s">
        <v>19</v>
      </c>
      <c r="I302" s="233"/>
      <c r="J302" s="230"/>
      <c r="K302" s="230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158</v>
      </c>
      <c r="AU302" s="238" t="s">
        <v>88</v>
      </c>
      <c r="AV302" s="15" t="s">
        <v>80</v>
      </c>
      <c r="AW302" s="15" t="s">
        <v>34</v>
      </c>
      <c r="AX302" s="15" t="s">
        <v>72</v>
      </c>
      <c r="AY302" s="238" t="s">
        <v>143</v>
      </c>
    </row>
    <row r="303" spans="2:51" s="12" customFormat="1" ht="11.25">
      <c r="B303" s="192"/>
      <c r="C303" s="193"/>
      <c r="D303" s="187" t="s">
        <v>158</v>
      </c>
      <c r="E303" s="194" t="s">
        <v>19</v>
      </c>
      <c r="F303" s="195" t="s">
        <v>1350</v>
      </c>
      <c r="G303" s="193"/>
      <c r="H303" s="196">
        <v>1284.511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158</v>
      </c>
      <c r="AU303" s="202" t="s">
        <v>88</v>
      </c>
      <c r="AV303" s="12" t="s">
        <v>88</v>
      </c>
      <c r="AW303" s="12" t="s">
        <v>34</v>
      </c>
      <c r="AX303" s="12" t="s">
        <v>72</v>
      </c>
      <c r="AY303" s="202" t="s">
        <v>143</v>
      </c>
    </row>
    <row r="304" spans="2:51" s="16" customFormat="1" ht="11.25">
      <c r="B304" s="239"/>
      <c r="C304" s="240"/>
      <c r="D304" s="187" t="s">
        <v>158</v>
      </c>
      <c r="E304" s="241" t="s">
        <v>19</v>
      </c>
      <c r="F304" s="242" t="s">
        <v>539</v>
      </c>
      <c r="G304" s="240"/>
      <c r="H304" s="243">
        <v>1284.511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AT304" s="249" t="s">
        <v>158</v>
      </c>
      <c r="AU304" s="249" t="s">
        <v>88</v>
      </c>
      <c r="AV304" s="16" t="s">
        <v>153</v>
      </c>
      <c r="AW304" s="16" t="s">
        <v>34</v>
      </c>
      <c r="AX304" s="16" t="s">
        <v>72</v>
      </c>
      <c r="AY304" s="249" t="s">
        <v>143</v>
      </c>
    </row>
    <row r="305" spans="2:51" s="15" customFormat="1" ht="11.25">
      <c r="B305" s="229"/>
      <c r="C305" s="230"/>
      <c r="D305" s="187" t="s">
        <v>158</v>
      </c>
      <c r="E305" s="231" t="s">
        <v>19</v>
      </c>
      <c r="F305" s="232" t="s">
        <v>840</v>
      </c>
      <c r="G305" s="230"/>
      <c r="H305" s="231" t="s">
        <v>19</v>
      </c>
      <c r="I305" s="233"/>
      <c r="J305" s="230"/>
      <c r="K305" s="230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158</v>
      </c>
      <c r="AU305" s="238" t="s">
        <v>88</v>
      </c>
      <c r="AV305" s="15" t="s">
        <v>80</v>
      </c>
      <c r="AW305" s="15" t="s">
        <v>34</v>
      </c>
      <c r="AX305" s="15" t="s">
        <v>72</v>
      </c>
      <c r="AY305" s="238" t="s">
        <v>143</v>
      </c>
    </row>
    <row r="306" spans="2:51" s="15" customFormat="1" ht="11.25">
      <c r="B306" s="229"/>
      <c r="C306" s="230"/>
      <c r="D306" s="187" t="s">
        <v>158</v>
      </c>
      <c r="E306" s="231" t="s">
        <v>19</v>
      </c>
      <c r="F306" s="232" t="s">
        <v>787</v>
      </c>
      <c r="G306" s="230"/>
      <c r="H306" s="231" t="s">
        <v>19</v>
      </c>
      <c r="I306" s="233"/>
      <c r="J306" s="230"/>
      <c r="K306" s="230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158</v>
      </c>
      <c r="AU306" s="238" t="s">
        <v>88</v>
      </c>
      <c r="AV306" s="15" t="s">
        <v>80</v>
      </c>
      <c r="AW306" s="15" t="s">
        <v>34</v>
      </c>
      <c r="AX306" s="15" t="s">
        <v>72</v>
      </c>
      <c r="AY306" s="238" t="s">
        <v>143</v>
      </c>
    </row>
    <row r="307" spans="2:51" s="12" customFormat="1" ht="11.25">
      <c r="B307" s="192"/>
      <c r="C307" s="193"/>
      <c r="D307" s="187" t="s">
        <v>158</v>
      </c>
      <c r="E307" s="194" t="s">
        <v>19</v>
      </c>
      <c r="F307" s="195" t="s">
        <v>1351</v>
      </c>
      <c r="G307" s="193"/>
      <c r="H307" s="196">
        <v>-9.425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158</v>
      </c>
      <c r="AU307" s="202" t="s">
        <v>88</v>
      </c>
      <c r="AV307" s="12" t="s">
        <v>88</v>
      </c>
      <c r="AW307" s="12" t="s">
        <v>34</v>
      </c>
      <c r="AX307" s="12" t="s">
        <v>72</v>
      </c>
      <c r="AY307" s="202" t="s">
        <v>143</v>
      </c>
    </row>
    <row r="308" spans="2:51" s="12" customFormat="1" ht="11.25">
      <c r="B308" s="192"/>
      <c r="C308" s="193"/>
      <c r="D308" s="187" t="s">
        <v>158</v>
      </c>
      <c r="E308" s="194" t="s">
        <v>19</v>
      </c>
      <c r="F308" s="195" t="s">
        <v>1352</v>
      </c>
      <c r="G308" s="193"/>
      <c r="H308" s="196">
        <v>-15.012</v>
      </c>
      <c r="I308" s="197"/>
      <c r="J308" s="193"/>
      <c r="K308" s="193"/>
      <c r="L308" s="198"/>
      <c r="M308" s="199"/>
      <c r="N308" s="200"/>
      <c r="O308" s="200"/>
      <c r="P308" s="200"/>
      <c r="Q308" s="200"/>
      <c r="R308" s="200"/>
      <c r="S308" s="200"/>
      <c r="T308" s="201"/>
      <c r="AT308" s="202" t="s">
        <v>158</v>
      </c>
      <c r="AU308" s="202" t="s">
        <v>88</v>
      </c>
      <c r="AV308" s="12" t="s">
        <v>88</v>
      </c>
      <c r="AW308" s="12" t="s">
        <v>34</v>
      </c>
      <c r="AX308" s="12" t="s">
        <v>72</v>
      </c>
      <c r="AY308" s="202" t="s">
        <v>143</v>
      </c>
    </row>
    <row r="309" spans="2:51" s="12" customFormat="1" ht="11.25">
      <c r="B309" s="192"/>
      <c r="C309" s="193"/>
      <c r="D309" s="187" t="s">
        <v>158</v>
      </c>
      <c r="E309" s="194" t="s">
        <v>19</v>
      </c>
      <c r="F309" s="195" t="s">
        <v>1353</v>
      </c>
      <c r="G309" s="193"/>
      <c r="H309" s="196">
        <v>-6.326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158</v>
      </c>
      <c r="AU309" s="202" t="s">
        <v>88</v>
      </c>
      <c r="AV309" s="12" t="s">
        <v>88</v>
      </c>
      <c r="AW309" s="12" t="s">
        <v>34</v>
      </c>
      <c r="AX309" s="12" t="s">
        <v>72</v>
      </c>
      <c r="AY309" s="202" t="s">
        <v>143</v>
      </c>
    </row>
    <row r="310" spans="2:51" s="12" customFormat="1" ht="11.25">
      <c r="B310" s="192"/>
      <c r="C310" s="193"/>
      <c r="D310" s="187" t="s">
        <v>158</v>
      </c>
      <c r="E310" s="194" t="s">
        <v>19</v>
      </c>
      <c r="F310" s="195" t="s">
        <v>1354</v>
      </c>
      <c r="G310" s="193"/>
      <c r="H310" s="196">
        <v>-2.83</v>
      </c>
      <c r="I310" s="197"/>
      <c r="J310" s="193"/>
      <c r="K310" s="193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158</v>
      </c>
      <c r="AU310" s="202" t="s">
        <v>88</v>
      </c>
      <c r="AV310" s="12" t="s">
        <v>88</v>
      </c>
      <c r="AW310" s="12" t="s">
        <v>34</v>
      </c>
      <c r="AX310" s="12" t="s">
        <v>72</v>
      </c>
      <c r="AY310" s="202" t="s">
        <v>143</v>
      </c>
    </row>
    <row r="311" spans="2:51" s="12" customFormat="1" ht="11.25">
      <c r="B311" s="192"/>
      <c r="C311" s="193"/>
      <c r="D311" s="187" t="s">
        <v>158</v>
      </c>
      <c r="E311" s="194" t="s">
        <v>19</v>
      </c>
      <c r="F311" s="195" t="s">
        <v>1355</v>
      </c>
      <c r="G311" s="193"/>
      <c r="H311" s="196">
        <v>-7.949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158</v>
      </c>
      <c r="AU311" s="202" t="s">
        <v>88</v>
      </c>
      <c r="AV311" s="12" t="s">
        <v>88</v>
      </c>
      <c r="AW311" s="12" t="s">
        <v>34</v>
      </c>
      <c r="AX311" s="12" t="s">
        <v>72</v>
      </c>
      <c r="AY311" s="202" t="s">
        <v>143</v>
      </c>
    </row>
    <row r="312" spans="2:51" s="12" customFormat="1" ht="11.25">
      <c r="B312" s="192"/>
      <c r="C312" s="193"/>
      <c r="D312" s="187" t="s">
        <v>158</v>
      </c>
      <c r="E312" s="194" t="s">
        <v>19</v>
      </c>
      <c r="F312" s="195" t="s">
        <v>1356</v>
      </c>
      <c r="G312" s="193"/>
      <c r="H312" s="196">
        <v>-14.508</v>
      </c>
      <c r="I312" s="197"/>
      <c r="J312" s="193"/>
      <c r="K312" s="193"/>
      <c r="L312" s="198"/>
      <c r="M312" s="199"/>
      <c r="N312" s="200"/>
      <c r="O312" s="200"/>
      <c r="P312" s="200"/>
      <c r="Q312" s="200"/>
      <c r="R312" s="200"/>
      <c r="S312" s="200"/>
      <c r="T312" s="201"/>
      <c r="AT312" s="202" t="s">
        <v>158</v>
      </c>
      <c r="AU312" s="202" t="s">
        <v>88</v>
      </c>
      <c r="AV312" s="12" t="s">
        <v>88</v>
      </c>
      <c r="AW312" s="12" t="s">
        <v>34</v>
      </c>
      <c r="AX312" s="12" t="s">
        <v>72</v>
      </c>
      <c r="AY312" s="202" t="s">
        <v>143</v>
      </c>
    </row>
    <row r="313" spans="2:51" s="12" customFormat="1" ht="11.25">
      <c r="B313" s="192"/>
      <c r="C313" s="193"/>
      <c r="D313" s="187" t="s">
        <v>158</v>
      </c>
      <c r="E313" s="194" t="s">
        <v>19</v>
      </c>
      <c r="F313" s="195" t="s">
        <v>1357</v>
      </c>
      <c r="G313" s="193"/>
      <c r="H313" s="196">
        <v>-8.186</v>
      </c>
      <c r="I313" s="197"/>
      <c r="J313" s="193"/>
      <c r="K313" s="193"/>
      <c r="L313" s="198"/>
      <c r="M313" s="199"/>
      <c r="N313" s="200"/>
      <c r="O313" s="200"/>
      <c r="P313" s="200"/>
      <c r="Q313" s="200"/>
      <c r="R313" s="200"/>
      <c r="S313" s="200"/>
      <c r="T313" s="201"/>
      <c r="AT313" s="202" t="s">
        <v>158</v>
      </c>
      <c r="AU313" s="202" t="s">
        <v>88</v>
      </c>
      <c r="AV313" s="12" t="s">
        <v>88</v>
      </c>
      <c r="AW313" s="12" t="s">
        <v>34</v>
      </c>
      <c r="AX313" s="12" t="s">
        <v>72</v>
      </c>
      <c r="AY313" s="202" t="s">
        <v>143</v>
      </c>
    </row>
    <row r="314" spans="2:51" s="12" customFormat="1" ht="11.25">
      <c r="B314" s="192"/>
      <c r="C314" s="193"/>
      <c r="D314" s="187" t="s">
        <v>158</v>
      </c>
      <c r="E314" s="194" t="s">
        <v>19</v>
      </c>
      <c r="F314" s="195" t="s">
        <v>1357</v>
      </c>
      <c r="G314" s="193"/>
      <c r="H314" s="196">
        <v>-8.186</v>
      </c>
      <c r="I314" s="197"/>
      <c r="J314" s="193"/>
      <c r="K314" s="193"/>
      <c r="L314" s="198"/>
      <c r="M314" s="199"/>
      <c r="N314" s="200"/>
      <c r="O314" s="200"/>
      <c r="P314" s="200"/>
      <c r="Q314" s="200"/>
      <c r="R314" s="200"/>
      <c r="S314" s="200"/>
      <c r="T314" s="201"/>
      <c r="AT314" s="202" t="s">
        <v>158</v>
      </c>
      <c r="AU314" s="202" t="s">
        <v>88</v>
      </c>
      <c r="AV314" s="12" t="s">
        <v>88</v>
      </c>
      <c r="AW314" s="12" t="s">
        <v>34</v>
      </c>
      <c r="AX314" s="12" t="s">
        <v>72</v>
      </c>
      <c r="AY314" s="202" t="s">
        <v>143</v>
      </c>
    </row>
    <row r="315" spans="2:51" s="12" customFormat="1" ht="11.25">
      <c r="B315" s="192"/>
      <c r="C315" s="193"/>
      <c r="D315" s="187" t="s">
        <v>158</v>
      </c>
      <c r="E315" s="194" t="s">
        <v>19</v>
      </c>
      <c r="F315" s="195" t="s">
        <v>1358</v>
      </c>
      <c r="G315" s="193"/>
      <c r="H315" s="196">
        <v>-8.014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158</v>
      </c>
      <c r="AU315" s="202" t="s">
        <v>88</v>
      </c>
      <c r="AV315" s="12" t="s">
        <v>88</v>
      </c>
      <c r="AW315" s="12" t="s">
        <v>34</v>
      </c>
      <c r="AX315" s="12" t="s">
        <v>72</v>
      </c>
      <c r="AY315" s="202" t="s">
        <v>143</v>
      </c>
    </row>
    <row r="316" spans="2:51" s="12" customFormat="1" ht="11.25">
      <c r="B316" s="192"/>
      <c r="C316" s="193"/>
      <c r="D316" s="187" t="s">
        <v>158</v>
      </c>
      <c r="E316" s="194" t="s">
        <v>19</v>
      </c>
      <c r="F316" s="195" t="s">
        <v>1359</v>
      </c>
      <c r="G316" s="193"/>
      <c r="H316" s="196">
        <v>-3.226</v>
      </c>
      <c r="I316" s="197"/>
      <c r="J316" s="193"/>
      <c r="K316" s="193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158</v>
      </c>
      <c r="AU316" s="202" t="s">
        <v>88</v>
      </c>
      <c r="AV316" s="12" t="s">
        <v>88</v>
      </c>
      <c r="AW316" s="12" t="s">
        <v>34</v>
      </c>
      <c r="AX316" s="12" t="s">
        <v>72</v>
      </c>
      <c r="AY316" s="202" t="s">
        <v>143</v>
      </c>
    </row>
    <row r="317" spans="2:51" s="12" customFormat="1" ht="11.25">
      <c r="B317" s="192"/>
      <c r="C317" s="193"/>
      <c r="D317" s="187" t="s">
        <v>158</v>
      </c>
      <c r="E317" s="194" t="s">
        <v>19</v>
      </c>
      <c r="F317" s="195" t="s">
        <v>1360</v>
      </c>
      <c r="G317" s="193"/>
      <c r="H317" s="196">
        <v>-5.712</v>
      </c>
      <c r="I317" s="197"/>
      <c r="J317" s="193"/>
      <c r="K317" s="193"/>
      <c r="L317" s="198"/>
      <c r="M317" s="199"/>
      <c r="N317" s="200"/>
      <c r="O317" s="200"/>
      <c r="P317" s="200"/>
      <c r="Q317" s="200"/>
      <c r="R317" s="200"/>
      <c r="S317" s="200"/>
      <c r="T317" s="201"/>
      <c r="AT317" s="202" t="s">
        <v>158</v>
      </c>
      <c r="AU317" s="202" t="s">
        <v>88</v>
      </c>
      <c r="AV317" s="12" t="s">
        <v>88</v>
      </c>
      <c r="AW317" s="12" t="s">
        <v>34</v>
      </c>
      <c r="AX317" s="12" t="s">
        <v>72</v>
      </c>
      <c r="AY317" s="202" t="s">
        <v>143</v>
      </c>
    </row>
    <row r="318" spans="2:51" s="12" customFormat="1" ht="11.25">
      <c r="B318" s="192"/>
      <c r="C318" s="193"/>
      <c r="D318" s="187" t="s">
        <v>158</v>
      </c>
      <c r="E318" s="194" t="s">
        <v>19</v>
      </c>
      <c r="F318" s="195" t="s">
        <v>1361</v>
      </c>
      <c r="G318" s="193"/>
      <c r="H318" s="196">
        <v>-15.59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158</v>
      </c>
      <c r="AU318" s="202" t="s">
        <v>88</v>
      </c>
      <c r="AV318" s="12" t="s">
        <v>88</v>
      </c>
      <c r="AW318" s="12" t="s">
        <v>34</v>
      </c>
      <c r="AX318" s="12" t="s">
        <v>72</v>
      </c>
      <c r="AY318" s="202" t="s">
        <v>143</v>
      </c>
    </row>
    <row r="319" spans="2:51" s="12" customFormat="1" ht="11.25">
      <c r="B319" s="192"/>
      <c r="C319" s="193"/>
      <c r="D319" s="187" t="s">
        <v>158</v>
      </c>
      <c r="E319" s="194" t="s">
        <v>19</v>
      </c>
      <c r="F319" s="195" t="s">
        <v>1362</v>
      </c>
      <c r="G319" s="193"/>
      <c r="H319" s="196">
        <v>-15.293</v>
      </c>
      <c r="I319" s="197"/>
      <c r="J319" s="193"/>
      <c r="K319" s="193"/>
      <c r="L319" s="198"/>
      <c r="M319" s="199"/>
      <c r="N319" s="200"/>
      <c r="O319" s="200"/>
      <c r="P319" s="200"/>
      <c r="Q319" s="200"/>
      <c r="R319" s="200"/>
      <c r="S319" s="200"/>
      <c r="T319" s="201"/>
      <c r="AT319" s="202" t="s">
        <v>158</v>
      </c>
      <c r="AU319" s="202" t="s">
        <v>88</v>
      </c>
      <c r="AV319" s="12" t="s">
        <v>88</v>
      </c>
      <c r="AW319" s="12" t="s">
        <v>34</v>
      </c>
      <c r="AX319" s="12" t="s">
        <v>72</v>
      </c>
      <c r="AY319" s="202" t="s">
        <v>143</v>
      </c>
    </row>
    <row r="320" spans="2:51" s="12" customFormat="1" ht="11.25">
      <c r="B320" s="192"/>
      <c r="C320" s="193"/>
      <c r="D320" s="187" t="s">
        <v>158</v>
      </c>
      <c r="E320" s="194" t="s">
        <v>19</v>
      </c>
      <c r="F320" s="195" t="s">
        <v>1363</v>
      </c>
      <c r="G320" s="193"/>
      <c r="H320" s="196">
        <v>-19.171</v>
      </c>
      <c r="I320" s="197"/>
      <c r="J320" s="193"/>
      <c r="K320" s="193"/>
      <c r="L320" s="198"/>
      <c r="M320" s="199"/>
      <c r="N320" s="200"/>
      <c r="O320" s="200"/>
      <c r="P320" s="200"/>
      <c r="Q320" s="200"/>
      <c r="R320" s="200"/>
      <c r="S320" s="200"/>
      <c r="T320" s="201"/>
      <c r="AT320" s="202" t="s">
        <v>158</v>
      </c>
      <c r="AU320" s="202" t="s">
        <v>88</v>
      </c>
      <c r="AV320" s="12" t="s">
        <v>88</v>
      </c>
      <c r="AW320" s="12" t="s">
        <v>34</v>
      </c>
      <c r="AX320" s="12" t="s">
        <v>72</v>
      </c>
      <c r="AY320" s="202" t="s">
        <v>143</v>
      </c>
    </row>
    <row r="321" spans="2:51" s="12" customFormat="1" ht="11.25">
      <c r="B321" s="192"/>
      <c r="C321" s="193"/>
      <c r="D321" s="187" t="s">
        <v>158</v>
      </c>
      <c r="E321" s="194" t="s">
        <v>19</v>
      </c>
      <c r="F321" s="195" t="s">
        <v>1364</v>
      </c>
      <c r="G321" s="193"/>
      <c r="H321" s="196">
        <v>-9.302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158</v>
      </c>
      <c r="AU321" s="202" t="s">
        <v>88</v>
      </c>
      <c r="AV321" s="12" t="s">
        <v>88</v>
      </c>
      <c r="AW321" s="12" t="s">
        <v>34</v>
      </c>
      <c r="AX321" s="12" t="s">
        <v>72</v>
      </c>
      <c r="AY321" s="202" t="s">
        <v>143</v>
      </c>
    </row>
    <row r="322" spans="2:51" s="12" customFormat="1" ht="11.25">
      <c r="B322" s="192"/>
      <c r="C322" s="193"/>
      <c r="D322" s="187" t="s">
        <v>158</v>
      </c>
      <c r="E322" s="194" t="s">
        <v>19</v>
      </c>
      <c r="F322" s="195" t="s">
        <v>1365</v>
      </c>
      <c r="G322" s="193"/>
      <c r="H322" s="196">
        <v>-7.622</v>
      </c>
      <c r="I322" s="197"/>
      <c r="J322" s="193"/>
      <c r="K322" s="193"/>
      <c r="L322" s="198"/>
      <c r="M322" s="199"/>
      <c r="N322" s="200"/>
      <c r="O322" s="200"/>
      <c r="P322" s="200"/>
      <c r="Q322" s="200"/>
      <c r="R322" s="200"/>
      <c r="S322" s="200"/>
      <c r="T322" s="201"/>
      <c r="AT322" s="202" t="s">
        <v>158</v>
      </c>
      <c r="AU322" s="202" t="s">
        <v>88</v>
      </c>
      <c r="AV322" s="12" t="s">
        <v>88</v>
      </c>
      <c r="AW322" s="12" t="s">
        <v>34</v>
      </c>
      <c r="AX322" s="12" t="s">
        <v>72</v>
      </c>
      <c r="AY322" s="202" t="s">
        <v>143</v>
      </c>
    </row>
    <row r="323" spans="2:51" s="12" customFormat="1" ht="11.25">
      <c r="B323" s="192"/>
      <c r="C323" s="193"/>
      <c r="D323" s="187" t="s">
        <v>158</v>
      </c>
      <c r="E323" s="194" t="s">
        <v>19</v>
      </c>
      <c r="F323" s="195" t="s">
        <v>1366</v>
      </c>
      <c r="G323" s="193"/>
      <c r="H323" s="196">
        <v>-11.902</v>
      </c>
      <c r="I323" s="197"/>
      <c r="J323" s="193"/>
      <c r="K323" s="193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158</v>
      </c>
      <c r="AU323" s="202" t="s">
        <v>88</v>
      </c>
      <c r="AV323" s="12" t="s">
        <v>88</v>
      </c>
      <c r="AW323" s="12" t="s">
        <v>34</v>
      </c>
      <c r="AX323" s="12" t="s">
        <v>72</v>
      </c>
      <c r="AY323" s="202" t="s">
        <v>143</v>
      </c>
    </row>
    <row r="324" spans="2:51" s="12" customFormat="1" ht="11.25">
      <c r="B324" s="192"/>
      <c r="C324" s="193"/>
      <c r="D324" s="187" t="s">
        <v>158</v>
      </c>
      <c r="E324" s="194" t="s">
        <v>19</v>
      </c>
      <c r="F324" s="195" t="s">
        <v>1367</v>
      </c>
      <c r="G324" s="193"/>
      <c r="H324" s="196">
        <v>-5.874</v>
      </c>
      <c r="I324" s="197"/>
      <c r="J324" s="193"/>
      <c r="K324" s="193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158</v>
      </c>
      <c r="AU324" s="202" t="s">
        <v>88</v>
      </c>
      <c r="AV324" s="12" t="s">
        <v>88</v>
      </c>
      <c r="AW324" s="12" t="s">
        <v>34</v>
      </c>
      <c r="AX324" s="12" t="s">
        <v>72</v>
      </c>
      <c r="AY324" s="202" t="s">
        <v>143</v>
      </c>
    </row>
    <row r="325" spans="2:51" s="12" customFormat="1" ht="11.25">
      <c r="B325" s="192"/>
      <c r="C325" s="193"/>
      <c r="D325" s="187" t="s">
        <v>158</v>
      </c>
      <c r="E325" s="194" t="s">
        <v>19</v>
      </c>
      <c r="F325" s="195" t="s">
        <v>1368</v>
      </c>
      <c r="G325" s="193"/>
      <c r="H325" s="196">
        <v>-5.666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158</v>
      </c>
      <c r="AU325" s="202" t="s">
        <v>88</v>
      </c>
      <c r="AV325" s="12" t="s">
        <v>88</v>
      </c>
      <c r="AW325" s="12" t="s">
        <v>34</v>
      </c>
      <c r="AX325" s="12" t="s">
        <v>72</v>
      </c>
      <c r="AY325" s="202" t="s">
        <v>143</v>
      </c>
    </row>
    <row r="326" spans="2:51" s="12" customFormat="1" ht="11.25">
      <c r="B326" s="192"/>
      <c r="C326" s="193"/>
      <c r="D326" s="187" t="s">
        <v>158</v>
      </c>
      <c r="E326" s="194" t="s">
        <v>19</v>
      </c>
      <c r="F326" s="195" t="s">
        <v>1369</v>
      </c>
      <c r="G326" s="193"/>
      <c r="H326" s="196">
        <v>-7.992</v>
      </c>
      <c r="I326" s="197"/>
      <c r="J326" s="193"/>
      <c r="K326" s="193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158</v>
      </c>
      <c r="AU326" s="202" t="s">
        <v>88</v>
      </c>
      <c r="AV326" s="12" t="s">
        <v>88</v>
      </c>
      <c r="AW326" s="12" t="s">
        <v>34</v>
      </c>
      <c r="AX326" s="12" t="s">
        <v>72</v>
      </c>
      <c r="AY326" s="202" t="s">
        <v>143</v>
      </c>
    </row>
    <row r="327" spans="2:51" s="12" customFormat="1" ht="11.25">
      <c r="B327" s="192"/>
      <c r="C327" s="193"/>
      <c r="D327" s="187" t="s">
        <v>158</v>
      </c>
      <c r="E327" s="194" t="s">
        <v>19</v>
      </c>
      <c r="F327" s="195" t="s">
        <v>1370</v>
      </c>
      <c r="G327" s="193"/>
      <c r="H327" s="196">
        <v>-8.863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158</v>
      </c>
      <c r="AU327" s="202" t="s">
        <v>88</v>
      </c>
      <c r="AV327" s="12" t="s">
        <v>88</v>
      </c>
      <c r="AW327" s="12" t="s">
        <v>34</v>
      </c>
      <c r="AX327" s="12" t="s">
        <v>72</v>
      </c>
      <c r="AY327" s="202" t="s">
        <v>143</v>
      </c>
    </row>
    <row r="328" spans="2:51" s="12" customFormat="1" ht="11.25">
      <c r="B328" s="192"/>
      <c r="C328" s="193"/>
      <c r="D328" s="187" t="s">
        <v>158</v>
      </c>
      <c r="E328" s="194" t="s">
        <v>19</v>
      </c>
      <c r="F328" s="195" t="s">
        <v>1371</v>
      </c>
      <c r="G328" s="193"/>
      <c r="H328" s="196">
        <v>-16.416</v>
      </c>
      <c r="I328" s="197"/>
      <c r="J328" s="193"/>
      <c r="K328" s="193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158</v>
      </c>
      <c r="AU328" s="202" t="s">
        <v>88</v>
      </c>
      <c r="AV328" s="12" t="s">
        <v>88</v>
      </c>
      <c r="AW328" s="12" t="s">
        <v>34</v>
      </c>
      <c r="AX328" s="12" t="s">
        <v>72</v>
      </c>
      <c r="AY328" s="202" t="s">
        <v>143</v>
      </c>
    </row>
    <row r="329" spans="2:51" s="12" customFormat="1" ht="11.25">
      <c r="B329" s="192"/>
      <c r="C329" s="193"/>
      <c r="D329" s="187" t="s">
        <v>158</v>
      </c>
      <c r="E329" s="194" t="s">
        <v>19</v>
      </c>
      <c r="F329" s="195" t="s">
        <v>1372</v>
      </c>
      <c r="G329" s="193"/>
      <c r="H329" s="196">
        <v>-11.448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158</v>
      </c>
      <c r="AU329" s="202" t="s">
        <v>88</v>
      </c>
      <c r="AV329" s="12" t="s">
        <v>88</v>
      </c>
      <c r="AW329" s="12" t="s">
        <v>34</v>
      </c>
      <c r="AX329" s="12" t="s">
        <v>72</v>
      </c>
      <c r="AY329" s="202" t="s">
        <v>143</v>
      </c>
    </row>
    <row r="330" spans="2:51" s="16" customFormat="1" ht="11.25">
      <c r="B330" s="239"/>
      <c r="C330" s="240"/>
      <c r="D330" s="187" t="s">
        <v>158</v>
      </c>
      <c r="E330" s="241" t="s">
        <v>19</v>
      </c>
      <c r="F330" s="242" t="s">
        <v>539</v>
      </c>
      <c r="G330" s="240"/>
      <c r="H330" s="243">
        <v>-224.513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AT330" s="249" t="s">
        <v>158</v>
      </c>
      <c r="AU330" s="249" t="s">
        <v>88</v>
      </c>
      <c r="AV330" s="16" t="s">
        <v>153</v>
      </c>
      <c r="AW330" s="16" t="s">
        <v>34</v>
      </c>
      <c r="AX330" s="16" t="s">
        <v>72</v>
      </c>
      <c r="AY330" s="249" t="s">
        <v>143</v>
      </c>
    </row>
    <row r="331" spans="2:51" s="15" customFormat="1" ht="11.25">
      <c r="B331" s="229"/>
      <c r="C331" s="230"/>
      <c r="D331" s="187" t="s">
        <v>158</v>
      </c>
      <c r="E331" s="231" t="s">
        <v>19</v>
      </c>
      <c r="F331" s="232" t="s">
        <v>842</v>
      </c>
      <c r="G331" s="230"/>
      <c r="H331" s="231" t="s">
        <v>19</v>
      </c>
      <c r="I331" s="233"/>
      <c r="J331" s="230"/>
      <c r="K331" s="230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158</v>
      </c>
      <c r="AU331" s="238" t="s">
        <v>88</v>
      </c>
      <c r="AV331" s="15" t="s">
        <v>80</v>
      </c>
      <c r="AW331" s="15" t="s">
        <v>34</v>
      </c>
      <c r="AX331" s="15" t="s">
        <v>72</v>
      </c>
      <c r="AY331" s="238" t="s">
        <v>143</v>
      </c>
    </row>
    <row r="332" spans="2:51" s="12" customFormat="1" ht="11.25">
      <c r="B332" s="192"/>
      <c r="C332" s="193"/>
      <c r="D332" s="187" t="s">
        <v>158</v>
      </c>
      <c r="E332" s="194" t="s">
        <v>19</v>
      </c>
      <c r="F332" s="195" t="s">
        <v>1373</v>
      </c>
      <c r="G332" s="193"/>
      <c r="H332" s="196">
        <v>-0.213</v>
      </c>
      <c r="I332" s="197"/>
      <c r="J332" s="193"/>
      <c r="K332" s="193"/>
      <c r="L332" s="198"/>
      <c r="M332" s="199"/>
      <c r="N332" s="200"/>
      <c r="O332" s="200"/>
      <c r="P332" s="200"/>
      <c r="Q332" s="200"/>
      <c r="R332" s="200"/>
      <c r="S332" s="200"/>
      <c r="T332" s="201"/>
      <c r="AT332" s="202" t="s">
        <v>158</v>
      </c>
      <c r="AU332" s="202" t="s">
        <v>88</v>
      </c>
      <c r="AV332" s="12" t="s">
        <v>88</v>
      </c>
      <c r="AW332" s="12" t="s">
        <v>34</v>
      </c>
      <c r="AX332" s="12" t="s">
        <v>72</v>
      </c>
      <c r="AY332" s="202" t="s">
        <v>143</v>
      </c>
    </row>
    <row r="333" spans="2:51" s="12" customFormat="1" ht="11.25">
      <c r="B333" s="192"/>
      <c r="C333" s="193"/>
      <c r="D333" s="187" t="s">
        <v>158</v>
      </c>
      <c r="E333" s="194" t="s">
        <v>19</v>
      </c>
      <c r="F333" s="195" t="s">
        <v>1374</v>
      </c>
      <c r="G333" s="193"/>
      <c r="H333" s="196">
        <v>-0.397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158</v>
      </c>
      <c r="AU333" s="202" t="s">
        <v>88</v>
      </c>
      <c r="AV333" s="12" t="s">
        <v>88</v>
      </c>
      <c r="AW333" s="12" t="s">
        <v>34</v>
      </c>
      <c r="AX333" s="12" t="s">
        <v>72</v>
      </c>
      <c r="AY333" s="202" t="s">
        <v>143</v>
      </c>
    </row>
    <row r="334" spans="2:51" s="12" customFormat="1" ht="11.25">
      <c r="B334" s="192"/>
      <c r="C334" s="193"/>
      <c r="D334" s="187" t="s">
        <v>158</v>
      </c>
      <c r="E334" s="194" t="s">
        <v>19</v>
      </c>
      <c r="F334" s="195" t="s">
        <v>1375</v>
      </c>
      <c r="G334" s="193"/>
      <c r="H334" s="196">
        <v>-0.596</v>
      </c>
      <c r="I334" s="197"/>
      <c r="J334" s="193"/>
      <c r="K334" s="193"/>
      <c r="L334" s="198"/>
      <c r="M334" s="199"/>
      <c r="N334" s="200"/>
      <c r="O334" s="200"/>
      <c r="P334" s="200"/>
      <c r="Q334" s="200"/>
      <c r="R334" s="200"/>
      <c r="S334" s="200"/>
      <c r="T334" s="201"/>
      <c r="AT334" s="202" t="s">
        <v>158</v>
      </c>
      <c r="AU334" s="202" t="s">
        <v>88</v>
      </c>
      <c r="AV334" s="12" t="s">
        <v>88</v>
      </c>
      <c r="AW334" s="12" t="s">
        <v>34</v>
      </c>
      <c r="AX334" s="12" t="s">
        <v>72</v>
      </c>
      <c r="AY334" s="202" t="s">
        <v>143</v>
      </c>
    </row>
    <row r="335" spans="2:51" s="12" customFormat="1" ht="11.25">
      <c r="B335" s="192"/>
      <c r="C335" s="193"/>
      <c r="D335" s="187" t="s">
        <v>158</v>
      </c>
      <c r="E335" s="194" t="s">
        <v>19</v>
      </c>
      <c r="F335" s="195" t="s">
        <v>1376</v>
      </c>
      <c r="G335" s="193"/>
      <c r="H335" s="196">
        <v>-0.48</v>
      </c>
      <c r="I335" s="197"/>
      <c r="J335" s="193"/>
      <c r="K335" s="193"/>
      <c r="L335" s="198"/>
      <c r="M335" s="199"/>
      <c r="N335" s="200"/>
      <c r="O335" s="200"/>
      <c r="P335" s="200"/>
      <c r="Q335" s="200"/>
      <c r="R335" s="200"/>
      <c r="S335" s="200"/>
      <c r="T335" s="201"/>
      <c r="AT335" s="202" t="s">
        <v>158</v>
      </c>
      <c r="AU335" s="202" t="s">
        <v>88</v>
      </c>
      <c r="AV335" s="12" t="s">
        <v>88</v>
      </c>
      <c r="AW335" s="12" t="s">
        <v>34</v>
      </c>
      <c r="AX335" s="12" t="s">
        <v>72</v>
      </c>
      <c r="AY335" s="202" t="s">
        <v>143</v>
      </c>
    </row>
    <row r="336" spans="2:51" s="12" customFormat="1" ht="11.25">
      <c r="B336" s="192"/>
      <c r="C336" s="193"/>
      <c r="D336" s="187" t="s">
        <v>158</v>
      </c>
      <c r="E336" s="194" t="s">
        <v>19</v>
      </c>
      <c r="F336" s="195" t="s">
        <v>1377</v>
      </c>
      <c r="G336" s="193"/>
      <c r="H336" s="196">
        <v>-0.142</v>
      </c>
      <c r="I336" s="197"/>
      <c r="J336" s="193"/>
      <c r="K336" s="193"/>
      <c r="L336" s="198"/>
      <c r="M336" s="199"/>
      <c r="N336" s="200"/>
      <c r="O336" s="200"/>
      <c r="P336" s="200"/>
      <c r="Q336" s="200"/>
      <c r="R336" s="200"/>
      <c r="S336" s="200"/>
      <c r="T336" s="201"/>
      <c r="AT336" s="202" t="s">
        <v>158</v>
      </c>
      <c r="AU336" s="202" t="s">
        <v>88</v>
      </c>
      <c r="AV336" s="12" t="s">
        <v>88</v>
      </c>
      <c r="AW336" s="12" t="s">
        <v>34</v>
      </c>
      <c r="AX336" s="12" t="s">
        <v>72</v>
      </c>
      <c r="AY336" s="202" t="s">
        <v>143</v>
      </c>
    </row>
    <row r="337" spans="2:51" s="12" customFormat="1" ht="11.25">
      <c r="B337" s="192"/>
      <c r="C337" s="193"/>
      <c r="D337" s="187" t="s">
        <v>158</v>
      </c>
      <c r="E337" s="194" t="s">
        <v>19</v>
      </c>
      <c r="F337" s="195" t="s">
        <v>1378</v>
      </c>
      <c r="G337" s="193"/>
      <c r="H337" s="196">
        <v>-0.078</v>
      </c>
      <c r="I337" s="197"/>
      <c r="J337" s="193"/>
      <c r="K337" s="193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158</v>
      </c>
      <c r="AU337" s="202" t="s">
        <v>88</v>
      </c>
      <c r="AV337" s="12" t="s">
        <v>88</v>
      </c>
      <c r="AW337" s="12" t="s">
        <v>34</v>
      </c>
      <c r="AX337" s="12" t="s">
        <v>72</v>
      </c>
      <c r="AY337" s="202" t="s">
        <v>143</v>
      </c>
    </row>
    <row r="338" spans="2:51" s="12" customFormat="1" ht="11.25">
      <c r="B338" s="192"/>
      <c r="C338" s="193"/>
      <c r="D338" s="187" t="s">
        <v>158</v>
      </c>
      <c r="E338" s="194" t="s">
        <v>19</v>
      </c>
      <c r="F338" s="195" t="s">
        <v>1379</v>
      </c>
      <c r="G338" s="193"/>
      <c r="H338" s="196">
        <v>-0.191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158</v>
      </c>
      <c r="AU338" s="202" t="s">
        <v>88</v>
      </c>
      <c r="AV338" s="12" t="s">
        <v>88</v>
      </c>
      <c r="AW338" s="12" t="s">
        <v>34</v>
      </c>
      <c r="AX338" s="12" t="s">
        <v>72</v>
      </c>
      <c r="AY338" s="202" t="s">
        <v>143</v>
      </c>
    </row>
    <row r="339" spans="2:51" s="12" customFormat="1" ht="11.25">
      <c r="B339" s="192"/>
      <c r="C339" s="193"/>
      <c r="D339" s="187" t="s">
        <v>158</v>
      </c>
      <c r="E339" s="194" t="s">
        <v>19</v>
      </c>
      <c r="F339" s="195" t="s">
        <v>1380</v>
      </c>
      <c r="G339" s="193"/>
      <c r="H339" s="196">
        <v>-0.142</v>
      </c>
      <c r="I339" s="197"/>
      <c r="J339" s="193"/>
      <c r="K339" s="193"/>
      <c r="L339" s="198"/>
      <c r="M339" s="199"/>
      <c r="N339" s="200"/>
      <c r="O339" s="200"/>
      <c r="P339" s="200"/>
      <c r="Q339" s="200"/>
      <c r="R339" s="200"/>
      <c r="S339" s="200"/>
      <c r="T339" s="201"/>
      <c r="AT339" s="202" t="s">
        <v>158</v>
      </c>
      <c r="AU339" s="202" t="s">
        <v>88</v>
      </c>
      <c r="AV339" s="12" t="s">
        <v>88</v>
      </c>
      <c r="AW339" s="12" t="s">
        <v>34</v>
      </c>
      <c r="AX339" s="12" t="s">
        <v>72</v>
      </c>
      <c r="AY339" s="202" t="s">
        <v>143</v>
      </c>
    </row>
    <row r="340" spans="2:51" s="12" customFormat="1" ht="11.25">
      <c r="B340" s="192"/>
      <c r="C340" s="193"/>
      <c r="D340" s="187" t="s">
        <v>158</v>
      </c>
      <c r="E340" s="194" t="s">
        <v>19</v>
      </c>
      <c r="F340" s="195" t="s">
        <v>1381</v>
      </c>
      <c r="G340" s="193"/>
      <c r="H340" s="196">
        <v>-0.078</v>
      </c>
      <c r="I340" s="197"/>
      <c r="J340" s="193"/>
      <c r="K340" s="193"/>
      <c r="L340" s="198"/>
      <c r="M340" s="199"/>
      <c r="N340" s="200"/>
      <c r="O340" s="200"/>
      <c r="P340" s="200"/>
      <c r="Q340" s="200"/>
      <c r="R340" s="200"/>
      <c r="S340" s="200"/>
      <c r="T340" s="201"/>
      <c r="AT340" s="202" t="s">
        <v>158</v>
      </c>
      <c r="AU340" s="202" t="s">
        <v>88</v>
      </c>
      <c r="AV340" s="12" t="s">
        <v>88</v>
      </c>
      <c r="AW340" s="12" t="s">
        <v>34</v>
      </c>
      <c r="AX340" s="12" t="s">
        <v>72</v>
      </c>
      <c r="AY340" s="202" t="s">
        <v>143</v>
      </c>
    </row>
    <row r="341" spans="2:51" s="12" customFormat="1" ht="11.25">
      <c r="B341" s="192"/>
      <c r="C341" s="193"/>
      <c r="D341" s="187" t="s">
        <v>158</v>
      </c>
      <c r="E341" s="194" t="s">
        <v>19</v>
      </c>
      <c r="F341" s="195" t="s">
        <v>1382</v>
      </c>
      <c r="G341" s="193"/>
      <c r="H341" s="196">
        <v>-0.454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158</v>
      </c>
      <c r="AU341" s="202" t="s">
        <v>88</v>
      </c>
      <c r="AV341" s="12" t="s">
        <v>88</v>
      </c>
      <c r="AW341" s="12" t="s">
        <v>34</v>
      </c>
      <c r="AX341" s="12" t="s">
        <v>72</v>
      </c>
      <c r="AY341" s="202" t="s">
        <v>143</v>
      </c>
    </row>
    <row r="342" spans="2:51" s="12" customFormat="1" ht="11.25">
      <c r="B342" s="192"/>
      <c r="C342" s="193"/>
      <c r="D342" s="187" t="s">
        <v>158</v>
      </c>
      <c r="E342" s="194" t="s">
        <v>19</v>
      </c>
      <c r="F342" s="195" t="s">
        <v>1383</v>
      </c>
      <c r="G342" s="193"/>
      <c r="H342" s="196">
        <v>-0.369</v>
      </c>
      <c r="I342" s="197"/>
      <c r="J342" s="193"/>
      <c r="K342" s="193"/>
      <c r="L342" s="198"/>
      <c r="M342" s="199"/>
      <c r="N342" s="200"/>
      <c r="O342" s="200"/>
      <c r="P342" s="200"/>
      <c r="Q342" s="200"/>
      <c r="R342" s="200"/>
      <c r="S342" s="200"/>
      <c r="T342" s="201"/>
      <c r="AT342" s="202" t="s">
        <v>158</v>
      </c>
      <c r="AU342" s="202" t="s">
        <v>88</v>
      </c>
      <c r="AV342" s="12" t="s">
        <v>88</v>
      </c>
      <c r="AW342" s="12" t="s">
        <v>34</v>
      </c>
      <c r="AX342" s="12" t="s">
        <v>72</v>
      </c>
      <c r="AY342" s="202" t="s">
        <v>143</v>
      </c>
    </row>
    <row r="343" spans="2:51" s="12" customFormat="1" ht="11.25">
      <c r="B343" s="192"/>
      <c r="C343" s="193"/>
      <c r="D343" s="187" t="s">
        <v>158</v>
      </c>
      <c r="E343" s="194" t="s">
        <v>19</v>
      </c>
      <c r="F343" s="195" t="s">
        <v>1384</v>
      </c>
      <c r="G343" s="193"/>
      <c r="H343" s="196">
        <v>-1.201</v>
      </c>
      <c r="I343" s="197"/>
      <c r="J343" s="193"/>
      <c r="K343" s="193"/>
      <c r="L343" s="198"/>
      <c r="M343" s="199"/>
      <c r="N343" s="200"/>
      <c r="O343" s="200"/>
      <c r="P343" s="200"/>
      <c r="Q343" s="200"/>
      <c r="R343" s="200"/>
      <c r="S343" s="200"/>
      <c r="T343" s="201"/>
      <c r="AT343" s="202" t="s">
        <v>158</v>
      </c>
      <c r="AU343" s="202" t="s">
        <v>88</v>
      </c>
      <c r="AV343" s="12" t="s">
        <v>88</v>
      </c>
      <c r="AW343" s="12" t="s">
        <v>34</v>
      </c>
      <c r="AX343" s="12" t="s">
        <v>72</v>
      </c>
      <c r="AY343" s="202" t="s">
        <v>143</v>
      </c>
    </row>
    <row r="344" spans="2:51" s="12" customFormat="1" ht="11.25">
      <c r="B344" s="192"/>
      <c r="C344" s="193"/>
      <c r="D344" s="187" t="s">
        <v>158</v>
      </c>
      <c r="E344" s="194" t="s">
        <v>19</v>
      </c>
      <c r="F344" s="195" t="s">
        <v>1385</v>
      </c>
      <c r="G344" s="193"/>
      <c r="H344" s="196">
        <v>-1.046</v>
      </c>
      <c r="I344" s="197"/>
      <c r="J344" s="193"/>
      <c r="K344" s="193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158</v>
      </c>
      <c r="AU344" s="202" t="s">
        <v>88</v>
      </c>
      <c r="AV344" s="12" t="s">
        <v>88</v>
      </c>
      <c r="AW344" s="12" t="s">
        <v>34</v>
      </c>
      <c r="AX344" s="12" t="s">
        <v>72</v>
      </c>
      <c r="AY344" s="202" t="s">
        <v>143</v>
      </c>
    </row>
    <row r="345" spans="2:51" s="12" customFormat="1" ht="11.25">
      <c r="B345" s="192"/>
      <c r="C345" s="193"/>
      <c r="D345" s="187" t="s">
        <v>158</v>
      </c>
      <c r="E345" s="194" t="s">
        <v>19</v>
      </c>
      <c r="F345" s="195" t="s">
        <v>1386</v>
      </c>
      <c r="G345" s="193"/>
      <c r="H345" s="196">
        <v>-0.383</v>
      </c>
      <c r="I345" s="197"/>
      <c r="J345" s="193"/>
      <c r="K345" s="193"/>
      <c r="L345" s="198"/>
      <c r="M345" s="199"/>
      <c r="N345" s="200"/>
      <c r="O345" s="200"/>
      <c r="P345" s="200"/>
      <c r="Q345" s="200"/>
      <c r="R345" s="200"/>
      <c r="S345" s="200"/>
      <c r="T345" s="201"/>
      <c r="AT345" s="202" t="s">
        <v>158</v>
      </c>
      <c r="AU345" s="202" t="s">
        <v>88</v>
      </c>
      <c r="AV345" s="12" t="s">
        <v>88</v>
      </c>
      <c r="AW345" s="12" t="s">
        <v>34</v>
      </c>
      <c r="AX345" s="12" t="s">
        <v>72</v>
      </c>
      <c r="AY345" s="202" t="s">
        <v>143</v>
      </c>
    </row>
    <row r="346" spans="2:51" s="12" customFormat="1" ht="11.25">
      <c r="B346" s="192"/>
      <c r="C346" s="193"/>
      <c r="D346" s="187" t="s">
        <v>158</v>
      </c>
      <c r="E346" s="194" t="s">
        <v>19</v>
      </c>
      <c r="F346" s="195" t="s">
        <v>1387</v>
      </c>
      <c r="G346" s="193"/>
      <c r="H346" s="196">
        <v>-1.046</v>
      </c>
      <c r="I346" s="197"/>
      <c r="J346" s="193"/>
      <c r="K346" s="193"/>
      <c r="L346" s="198"/>
      <c r="M346" s="199"/>
      <c r="N346" s="200"/>
      <c r="O346" s="200"/>
      <c r="P346" s="200"/>
      <c r="Q346" s="200"/>
      <c r="R346" s="200"/>
      <c r="S346" s="200"/>
      <c r="T346" s="201"/>
      <c r="AT346" s="202" t="s">
        <v>158</v>
      </c>
      <c r="AU346" s="202" t="s">
        <v>88</v>
      </c>
      <c r="AV346" s="12" t="s">
        <v>88</v>
      </c>
      <c r="AW346" s="12" t="s">
        <v>34</v>
      </c>
      <c r="AX346" s="12" t="s">
        <v>72</v>
      </c>
      <c r="AY346" s="202" t="s">
        <v>143</v>
      </c>
    </row>
    <row r="347" spans="2:51" s="12" customFormat="1" ht="11.25">
      <c r="B347" s="192"/>
      <c r="C347" s="193"/>
      <c r="D347" s="187" t="s">
        <v>158</v>
      </c>
      <c r="E347" s="194" t="s">
        <v>19</v>
      </c>
      <c r="F347" s="195" t="s">
        <v>1388</v>
      </c>
      <c r="G347" s="193"/>
      <c r="H347" s="196">
        <v>-0.132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158</v>
      </c>
      <c r="AU347" s="202" t="s">
        <v>88</v>
      </c>
      <c r="AV347" s="12" t="s">
        <v>88</v>
      </c>
      <c r="AW347" s="12" t="s">
        <v>34</v>
      </c>
      <c r="AX347" s="12" t="s">
        <v>72</v>
      </c>
      <c r="AY347" s="202" t="s">
        <v>143</v>
      </c>
    </row>
    <row r="348" spans="2:51" s="12" customFormat="1" ht="11.25">
      <c r="B348" s="192"/>
      <c r="C348" s="193"/>
      <c r="D348" s="187" t="s">
        <v>158</v>
      </c>
      <c r="E348" s="194" t="s">
        <v>19</v>
      </c>
      <c r="F348" s="195" t="s">
        <v>1389</v>
      </c>
      <c r="G348" s="193"/>
      <c r="H348" s="196">
        <v>-0.255</v>
      </c>
      <c r="I348" s="197"/>
      <c r="J348" s="193"/>
      <c r="K348" s="193"/>
      <c r="L348" s="198"/>
      <c r="M348" s="199"/>
      <c r="N348" s="200"/>
      <c r="O348" s="200"/>
      <c r="P348" s="200"/>
      <c r="Q348" s="200"/>
      <c r="R348" s="200"/>
      <c r="S348" s="200"/>
      <c r="T348" s="201"/>
      <c r="AT348" s="202" t="s">
        <v>158</v>
      </c>
      <c r="AU348" s="202" t="s">
        <v>88</v>
      </c>
      <c r="AV348" s="12" t="s">
        <v>88</v>
      </c>
      <c r="AW348" s="12" t="s">
        <v>34</v>
      </c>
      <c r="AX348" s="12" t="s">
        <v>72</v>
      </c>
      <c r="AY348" s="202" t="s">
        <v>143</v>
      </c>
    </row>
    <row r="349" spans="2:51" s="12" customFormat="1" ht="11.25">
      <c r="B349" s="192"/>
      <c r="C349" s="193"/>
      <c r="D349" s="187" t="s">
        <v>158</v>
      </c>
      <c r="E349" s="194" t="s">
        <v>19</v>
      </c>
      <c r="F349" s="195" t="s">
        <v>1390</v>
      </c>
      <c r="G349" s="193"/>
      <c r="H349" s="196">
        <v>-0.078</v>
      </c>
      <c r="I349" s="197"/>
      <c r="J349" s="193"/>
      <c r="K349" s="193"/>
      <c r="L349" s="198"/>
      <c r="M349" s="199"/>
      <c r="N349" s="200"/>
      <c r="O349" s="200"/>
      <c r="P349" s="200"/>
      <c r="Q349" s="200"/>
      <c r="R349" s="200"/>
      <c r="S349" s="200"/>
      <c r="T349" s="201"/>
      <c r="AT349" s="202" t="s">
        <v>158</v>
      </c>
      <c r="AU349" s="202" t="s">
        <v>88</v>
      </c>
      <c r="AV349" s="12" t="s">
        <v>88</v>
      </c>
      <c r="AW349" s="12" t="s">
        <v>34</v>
      </c>
      <c r="AX349" s="12" t="s">
        <v>72</v>
      </c>
      <c r="AY349" s="202" t="s">
        <v>143</v>
      </c>
    </row>
    <row r="350" spans="2:51" s="12" customFormat="1" ht="11.25">
      <c r="B350" s="192"/>
      <c r="C350" s="193"/>
      <c r="D350" s="187" t="s">
        <v>158</v>
      </c>
      <c r="E350" s="194" t="s">
        <v>19</v>
      </c>
      <c r="F350" s="195" t="s">
        <v>1391</v>
      </c>
      <c r="G350" s="193"/>
      <c r="H350" s="196">
        <v>-0.227</v>
      </c>
      <c r="I350" s="197"/>
      <c r="J350" s="193"/>
      <c r="K350" s="193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158</v>
      </c>
      <c r="AU350" s="202" t="s">
        <v>88</v>
      </c>
      <c r="AV350" s="12" t="s">
        <v>88</v>
      </c>
      <c r="AW350" s="12" t="s">
        <v>34</v>
      </c>
      <c r="AX350" s="12" t="s">
        <v>72</v>
      </c>
      <c r="AY350" s="202" t="s">
        <v>143</v>
      </c>
    </row>
    <row r="351" spans="2:51" s="12" customFormat="1" ht="11.25">
      <c r="B351" s="192"/>
      <c r="C351" s="193"/>
      <c r="D351" s="187" t="s">
        <v>158</v>
      </c>
      <c r="E351" s="194" t="s">
        <v>19</v>
      </c>
      <c r="F351" s="195" t="s">
        <v>1392</v>
      </c>
      <c r="G351" s="193"/>
      <c r="H351" s="196">
        <v>-0.086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158</v>
      </c>
      <c r="AU351" s="202" t="s">
        <v>88</v>
      </c>
      <c r="AV351" s="12" t="s">
        <v>88</v>
      </c>
      <c r="AW351" s="12" t="s">
        <v>34</v>
      </c>
      <c r="AX351" s="12" t="s">
        <v>72</v>
      </c>
      <c r="AY351" s="202" t="s">
        <v>143</v>
      </c>
    </row>
    <row r="352" spans="2:51" s="12" customFormat="1" ht="11.25">
      <c r="B352" s="192"/>
      <c r="C352" s="193"/>
      <c r="D352" s="187" t="s">
        <v>158</v>
      </c>
      <c r="E352" s="194" t="s">
        <v>19</v>
      </c>
      <c r="F352" s="195" t="s">
        <v>1393</v>
      </c>
      <c r="G352" s="193"/>
      <c r="H352" s="196">
        <v>-0.276</v>
      </c>
      <c r="I352" s="197"/>
      <c r="J352" s="193"/>
      <c r="K352" s="193"/>
      <c r="L352" s="198"/>
      <c r="M352" s="199"/>
      <c r="N352" s="200"/>
      <c r="O352" s="200"/>
      <c r="P352" s="200"/>
      <c r="Q352" s="200"/>
      <c r="R352" s="200"/>
      <c r="S352" s="200"/>
      <c r="T352" s="201"/>
      <c r="AT352" s="202" t="s">
        <v>158</v>
      </c>
      <c r="AU352" s="202" t="s">
        <v>88</v>
      </c>
      <c r="AV352" s="12" t="s">
        <v>88</v>
      </c>
      <c r="AW352" s="12" t="s">
        <v>34</v>
      </c>
      <c r="AX352" s="12" t="s">
        <v>72</v>
      </c>
      <c r="AY352" s="202" t="s">
        <v>143</v>
      </c>
    </row>
    <row r="353" spans="2:51" s="12" customFormat="1" ht="11.25">
      <c r="B353" s="192"/>
      <c r="C353" s="193"/>
      <c r="D353" s="187" t="s">
        <v>158</v>
      </c>
      <c r="E353" s="194" t="s">
        <v>19</v>
      </c>
      <c r="F353" s="195" t="s">
        <v>1394</v>
      </c>
      <c r="G353" s="193"/>
      <c r="H353" s="196">
        <v>-0.213</v>
      </c>
      <c r="I353" s="197"/>
      <c r="J353" s="193"/>
      <c r="K353" s="193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158</v>
      </c>
      <c r="AU353" s="202" t="s">
        <v>88</v>
      </c>
      <c r="AV353" s="12" t="s">
        <v>88</v>
      </c>
      <c r="AW353" s="12" t="s">
        <v>34</v>
      </c>
      <c r="AX353" s="12" t="s">
        <v>72</v>
      </c>
      <c r="AY353" s="202" t="s">
        <v>143</v>
      </c>
    </row>
    <row r="354" spans="2:51" s="12" customFormat="1" ht="11.25">
      <c r="B354" s="192"/>
      <c r="C354" s="193"/>
      <c r="D354" s="187" t="s">
        <v>158</v>
      </c>
      <c r="E354" s="194" t="s">
        <v>19</v>
      </c>
      <c r="F354" s="195" t="s">
        <v>1395</v>
      </c>
      <c r="G354" s="193"/>
      <c r="H354" s="196">
        <v>-0.255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158</v>
      </c>
      <c r="AU354" s="202" t="s">
        <v>88</v>
      </c>
      <c r="AV354" s="12" t="s">
        <v>88</v>
      </c>
      <c r="AW354" s="12" t="s">
        <v>34</v>
      </c>
      <c r="AX354" s="12" t="s">
        <v>72</v>
      </c>
      <c r="AY354" s="202" t="s">
        <v>143</v>
      </c>
    </row>
    <row r="355" spans="2:51" s="12" customFormat="1" ht="11.25">
      <c r="B355" s="192"/>
      <c r="C355" s="193"/>
      <c r="D355" s="187" t="s">
        <v>158</v>
      </c>
      <c r="E355" s="194" t="s">
        <v>19</v>
      </c>
      <c r="F355" s="195" t="s">
        <v>1396</v>
      </c>
      <c r="G355" s="193"/>
      <c r="H355" s="196">
        <v>-0.523</v>
      </c>
      <c r="I355" s="197"/>
      <c r="J355" s="193"/>
      <c r="K355" s="193"/>
      <c r="L355" s="198"/>
      <c r="M355" s="199"/>
      <c r="N355" s="200"/>
      <c r="O355" s="200"/>
      <c r="P355" s="200"/>
      <c r="Q355" s="200"/>
      <c r="R355" s="200"/>
      <c r="S355" s="200"/>
      <c r="T355" s="201"/>
      <c r="AT355" s="202" t="s">
        <v>158</v>
      </c>
      <c r="AU355" s="202" t="s">
        <v>88</v>
      </c>
      <c r="AV355" s="12" t="s">
        <v>88</v>
      </c>
      <c r="AW355" s="12" t="s">
        <v>34</v>
      </c>
      <c r="AX355" s="12" t="s">
        <v>72</v>
      </c>
      <c r="AY355" s="202" t="s">
        <v>143</v>
      </c>
    </row>
    <row r="356" spans="2:51" s="12" customFormat="1" ht="11.25">
      <c r="B356" s="192"/>
      <c r="C356" s="193"/>
      <c r="D356" s="187" t="s">
        <v>158</v>
      </c>
      <c r="E356" s="194" t="s">
        <v>19</v>
      </c>
      <c r="F356" s="195" t="s">
        <v>1397</v>
      </c>
      <c r="G356" s="193"/>
      <c r="H356" s="196">
        <v>-1.116</v>
      </c>
      <c r="I356" s="197"/>
      <c r="J356" s="193"/>
      <c r="K356" s="193"/>
      <c r="L356" s="198"/>
      <c r="M356" s="199"/>
      <c r="N356" s="200"/>
      <c r="O356" s="200"/>
      <c r="P356" s="200"/>
      <c r="Q356" s="200"/>
      <c r="R356" s="200"/>
      <c r="S356" s="200"/>
      <c r="T356" s="201"/>
      <c r="AT356" s="202" t="s">
        <v>158</v>
      </c>
      <c r="AU356" s="202" t="s">
        <v>88</v>
      </c>
      <c r="AV356" s="12" t="s">
        <v>88</v>
      </c>
      <c r="AW356" s="12" t="s">
        <v>34</v>
      </c>
      <c r="AX356" s="12" t="s">
        <v>72</v>
      </c>
      <c r="AY356" s="202" t="s">
        <v>143</v>
      </c>
    </row>
    <row r="357" spans="2:51" s="12" customFormat="1" ht="11.25">
      <c r="B357" s="192"/>
      <c r="C357" s="193"/>
      <c r="D357" s="187" t="s">
        <v>158</v>
      </c>
      <c r="E357" s="194" t="s">
        <v>19</v>
      </c>
      <c r="F357" s="195" t="s">
        <v>1398</v>
      </c>
      <c r="G357" s="193"/>
      <c r="H357" s="196">
        <v>-0.495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158</v>
      </c>
      <c r="AU357" s="202" t="s">
        <v>88</v>
      </c>
      <c r="AV357" s="12" t="s">
        <v>88</v>
      </c>
      <c r="AW357" s="12" t="s">
        <v>34</v>
      </c>
      <c r="AX357" s="12" t="s">
        <v>72</v>
      </c>
      <c r="AY357" s="202" t="s">
        <v>143</v>
      </c>
    </row>
    <row r="358" spans="2:51" s="12" customFormat="1" ht="11.25">
      <c r="B358" s="192"/>
      <c r="C358" s="193"/>
      <c r="D358" s="187" t="s">
        <v>158</v>
      </c>
      <c r="E358" s="194" t="s">
        <v>19</v>
      </c>
      <c r="F358" s="195" t="s">
        <v>1399</v>
      </c>
      <c r="G358" s="193"/>
      <c r="H358" s="196">
        <v>-0.213</v>
      </c>
      <c r="I358" s="197"/>
      <c r="J358" s="193"/>
      <c r="K358" s="193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158</v>
      </c>
      <c r="AU358" s="202" t="s">
        <v>88</v>
      </c>
      <c r="AV358" s="12" t="s">
        <v>88</v>
      </c>
      <c r="AW358" s="12" t="s">
        <v>34</v>
      </c>
      <c r="AX358" s="12" t="s">
        <v>72</v>
      </c>
      <c r="AY358" s="202" t="s">
        <v>143</v>
      </c>
    </row>
    <row r="359" spans="2:51" s="16" customFormat="1" ht="11.25">
      <c r="B359" s="239"/>
      <c r="C359" s="240"/>
      <c r="D359" s="187" t="s">
        <v>158</v>
      </c>
      <c r="E359" s="241" t="s">
        <v>19</v>
      </c>
      <c r="F359" s="242" t="s">
        <v>539</v>
      </c>
      <c r="G359" s="240"/>
      <c r="H359" s="243">
        <v>-10.685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158</v>
      </c>
      <c r="AU359" s="249" t="s">
        <v>88</v>
      </c>
      <c r="AV359" s="16" t="s">
        <v>153</v>
      </c>
      <c r="AW359" s="16" t="s">
        <v>34</v>
      </c>
      <c r="AX359" s="16" t="s">
        <v>72</v>
      </c>
      <c r="AY359" s="249" t="s">
        <v>143</v>
      </c>
    </row>
    <row r="360" spans="2:51" s="13" customFormat="1" ht="11.25">
      <c r="B360" s="203"/>
      <c r="C360" s="204"/>
      <c r="D360" s="187" t="s">
        <v>158</v>
      </c>
      <c r="E360" s="205" t="s">
        <v>19</v>
      </c>
      <c r="F360" s="206" t="s">
        <v>161</v>
      </c>
      <c r="G360" s="204"/>
      <c r="H360" s="207">
        <v>1049.313</v>
      </c>
      <c r="I360" s="208"/>
      <c r="J360" s="204"/>
      <c r="K360" s="204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158</v>
      </c>
      <c r="AU360" s="213" t="s">
        <v>88</v>
      </c>
      <c r="AV360" s="13" t="s">
        <v>149</v>
      </c>
      <c r="AW360" s="13" t="s">
        <v>34</v>
      </c>
      <c r="AX360" s="13" t="s">
        <v>80</v>
      </c>
      <c r="AY360" s="213" t="s">
        <v>143</v>
      </c>
    </row>
    <row r="361" spans="1:65" s="2" customFormat="1" ht="16.5" customHeight="1">
      <c r="A361" s="37"/>
      <c r="B361" s="38"/>
      <c r="C361" s="250" t="s">
        <v>188</v>
      </c>
      <c r="D361" s="250" t="s">
        <v>542</v>
      </c>
      <c r="E361" s="251" t="s">
        <v>848</v>
      </c>
      <c r="F361" s="252" t="s">
        <v>849</v>
      </c>
      <c r="G361" s="253" t="s">
        <v>269</v>
      </c>
      <c r="H361" s="254">
        <v>1993.695</v>
      </c>
      <c r="I361" s="255"/>
      <c r="J361" s="256">
        <f>ROUND(I361*H361,2)</f>
        <v>0</v>
      </c>
      <c r="K361" s="252" t="s">
        <v>496</v>
      </c>
      <c r="L361" s="257"/>
      <c r="M361" s="258" t="s">
        <v>19</v>
      </c>
      <c r="N361" s="259" t="s">
        <v>44</v>
      </c>
      <c r="O361" s="67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5" t="s">
        <v>164</v>
      </c>
      <c r="AT361" s="185" t="s">
        <v>542</v>
      </c>
      <c r="AU361" s="185" t="s">
        <v>88</v>
      </c>
      <c r="AY361" s="20" t="s">
        <v>143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20" t="s">
        <v>88</v>
      </c>
      <c r="BK361" s="186">
        <f>ROUND(I361*H361,2)</f>
        <v>0</v>
      </c>
      <c r="BL361" s="20" t="s">
        <v>149</v>
      </c>
      <c r="BM361" s="185" t="s">
        <v>1400</v>
      </c>
    </row>
    <row r="362" spans="1:47" s="2" customFormat="1" ht="39">
      <c r="A362" s="37"/>
      <c r="B362" s="38"/>
      <c r="C362" s="39"/>
      <c r="D362" s="187" t="s">
        <v>150</v>
      </c>
      <c r="E362" s="39"/>
      <c r="F362" s="188" t="s">
        <v>1401</v>
      </c>
      <c r="G362" s="39"/>
      <c r="H362" s="39"/>
      <c r="I362" s="189"/>
      <c r="J362" s="39"/>
      <c r="K362" s="39"/>
      <c r="L362" s="42"/>
      <c r="M362" s="190"/>
      <c r="N362" s="191"/>
      <c r="O362" s="67"/>
      <c r="P362" s="67"/>
      <c r="Q362" s="67"/>
      <c r="R362" s="67"/>
      <c r="S362" s="67"/>
      <c r="T362" s="68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20" t="s">
        <v>150</v>
      </c>
      <c r="AU362" s="20" t="s">
        <v>88</v>
      </c>
    </row>
    <row r="363" spans="2:51" s="12" customFormat="1" ht="11.25">
      <c r="B363" s="192"/>
      <c r="C363" s="193"/>
      <c r="D363" s="187" t="s">
        <v>158</v>
      </c>
      <c r="E363" s="193"/>
      <c r="F363" s="195" t="s">
        <v>1402</v>
      </c>
      <c r="G363" s="193"/>
      <c r="H363" s="196">
        <v>1993.695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158</v>
      </c>
      <c r="AU363" s="202" t="s">
        <v>88</v>
      </c>
      <c r="AV363" s="12" t="s">
        <v>88</v>
      </c>
      <c r="AW363" s="12" t="s">
        <v>4</v>
      </c>
      <c r="AX363" s="12" t="s">
        <v>80</v>
      </c>
      <c r="AY363" s="202" t="s">
        <v>143</v>
      </c>
    </row>
    <row r="364" spans="1:65" s="2" customFormat="1" ht="66.75" customHeight="1">
      <c r="A364" s="37"/>
      <c r="B364" s="38"/>
      <c r="C364" s="174" t="s">
        <v>229</v>
      </c>
      <c r="D364" s="174" t="s">
        <v>144</v>
      </c>
      <c r="E364" s="175" t="s">
        <v>549</v>
      </c>
      <c r="F364" s="176" t="s">
        <v>550</v>
      </c>
      <c r="G364" s="177" t="s">
        <v>171</v>
      </c>
      <c r="H364" s="178">
        <v>242.813</v>
      </c>
      <c r="I364" s="179"/>
      <c r="J364" s="180">
        <f>ROUND(I364*H364,2)</f>
        <v>0</v>
      </c>
      <c r="K364" s="176" t="s">
        <v>496</v>
      </c>
      <c r="L364" s="42"/>
      <c r="M364" s="181" t="s">
        <v>19</v>
      </c>
      <c r="N364" s="182" t="s">
        <v>44</v>
      </c>
      <c r="O364" s="67"/>
      <c r="P364" s="183">
        <f>O364*H364</f>
        <v>0</v>
      </c>
      <c r="Q364" s="183">
        <v>0</v>
      </c>
      <c r="R364" s="183">
        <f>Q364*H364</f>
        <v>0</v>
      </c>
      <c r="S364" s="183">
        <v>0</v>
      </c>
      <c r="T364" s="184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5" t="s">
        <v>149</v>
      </c>
      <c r="AT364" s="185" t="s">
        <v>144</v>
      </c>
      <c r="AU364" s="185" t="s">
        <v>88</v>
      </c>
      <c r="AY364" s="20" t="s">
        <v>143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20" t="s">
        <v>88</v>
      </c>
      <c r="BK364" s="186">
        <f>ROUND(I364*H364,2)</f>
        <v>0</v>
      </c>
      <c r="BL364" s="20" t="s">
        <v>149</v>
      </c>
      <c r="BM364" s="185" t="s">
        <v>1403</v>
      </c>
    </row>
    <row r="365" spans="1:47" s="2" customFormat="1" ht="11.25">
      <c r="A365" s="37"/>
      <c r="B365" s="38"/>
      <c r="C365" s="39"/>
      <c r="D365" s="227" t="s">
        <v>498</v>
      </c>
      <c r="E365" s="39"/>
      <c r="F365" s="228" t="s">
        <v>552</v>
      </c>
      <c r="G365" s="39"/>
      <c r="H365" s="39"/>
      <c r="I365" s="189"/>
      <c r="J365" s="39"/>
      <c r="K365" s="39"/>
      <c r="L365" s="42"/>
      <c r="M365" s="190"/>
      <c r="N365" s="191"/>
      <c r="O365" s="67"/>
      <c r="P365" s="67"/>
      <c r="Q365" s="67"/>
      <c r="R365" s="67"/>
      <c r="S365" s="67"/>
      <c r="T365" s="68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20" t="s">
        <v>498</v>
      </c>
      <c r="AU365" s="20" t="s">
        <v>88</v>
      </c>
    </row>
    <row r="366" spans="1:47" s="2" customFormat="1" ht="19.5">
      <c r="A366" s="37"/>
      <c r="B366" s="38"/>
      <c r="C366" s="39"/>
      <c r="D366" s="187" t="s">
        <v>150</v>
      </c>
      <c r="E366" s="39"/>
      <c r="F366" s="188" t="s">
        <v>853</v>
      </c>
      <c r="G366" s="39"/>
      <c r="H366" s="39"/>
      <c r="I366" s="189"/>
      <c r="J366" s="39"/>
      <c r="K366" s="39"/>
      <c r="L366" s="42"/>
      <c r="M366" s="190"/>
      <c r="N366" s="191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20" t="s">
        <v>150</v>
      </c>
      <c r="AU366" s="20" t="s">
        <v>88</v>
      </c>
    </row>
    <row r="367" spans="2:51" s="12" customFormat="1" ht="11.25">
      <c r="B367" s="192"/>
      <c r="C367" s="193"/>
      <c r="D367" s="187" t="s">
        <v>158</v>
      </c>
      <c r="E367" s="194" t="s">
        <v>19</v>
      </c>
      <c r="F367" s="195" t="s">
        <v>1404</v>
      </c>
      <c r="G367" s="193"/>
      <c r="H367" s="196">
        <v>9.425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158</v>
      </c>
      <c r="AU367" s="202" t="s">
        <v>88</v>
      </c>
      <c r="AV367" s="12" t="s">
        <v>88</v>
      </c>
      <c r="AW367" s="12" t="s">
        <v>34</v>
      </c>
      <c r="AX367" s="12" t="s">
        <v>72</v>
      </c>
      <c r="AY367" s="202" t="s">
        <v>143</v>
      </c>
    </row>
    <row r="368" spans="2:51" s="12" customFormat="1" ht="11.25">
      <c r="B368" s="192"/>
      <c r="C368" s="193"/>
      <c r="D368" s="187" t="s">
        <v>158</v>
      </c>
      <c r="E368" s="194" t="s">
        <v>19</v>
      </c>
      <c r="F368" s="195" t="s">
        <v>1405</v>
      </c>
      <c r="G368" s="193"/>
      <c r="H368" s="196">
        <v>15.012</v>
      </c>
      <c r="I368" s="197"/>
      <c r="J368" s="193"/>
      <c r="K368" s="193"/>
      <c r="L368" s="198"/>
      <c r="M368" s="199"/>
      <c r="N368" s="200"/>
      <c r="O368" s="200"/>
      <c r="P368" s="200"/>
      <c r="Q368" s="200"/>
      <c r="R368" s="200"/>
      <c r="S368" s="200"/>
      <c r="T368" s="201"/>
      <c r="AT368" s="202" t="s">
        <v>158</v>
      </c>
      <c r="AU368" s="202" t="s">
        <v>88</v>
      </c>
      <c r="AV368" s="12" t="s">
        <v>88</v>
      </c>
      <c r="AW368" s="12" t="s">
        <v>34</v>
      </c>
      <c r="AX368" s="12" t="s">
        <v>72</v>
      </c>
      <c r="AY368" s="202" t="s">
        <v>143</v>
      </c>
    </row>
    <row r="369" spans="2:51" s="12" customFormat="1" ht="11.25">
      <c r="B369" s="192"/>
      <c r="C369" s="193"/>
      <c r="D369" s="187" t="s">
        <v>158</v>
      </c>
      <c r="E369" s="194" t="s">
        <v>19</v>
      </c>
      <c r="F369" s="195" t="s">
        <v>1406</v>
      </c>
      <c r="G369" s="193"/>
      <c r="H369" s="196">
        <v>6.326</v>
      </c>
      <c r="I369" s="197"/>
      <c r="J369" s="193"/>
      <c r="K369" s="193"/>
      <c r="L369" s="198"/>
      <c r="M369" s="199"/>
      <c r="N369" s="200"/>
      <c r="O369" s="200"/>
      <c r="P369" s="200"/>
      <c r="Q369" s="200"/>
      <c r="R369" s="200"/>
      <c r="S369" s="200"/>
      <c r="T369" s="201"/>
      <c r="AT369" s="202" t="s">
        <v>158</v>
      </c>
      <c r="AU369" s="202" t="s">
        <v>88</v>
      </c>
      <c r="AV369" s="12" t="s">
        <v>88</v>
      </c>
      <c r="AW369" s="12" t="s">
        <v>34</v>
      </c>
      <c r="AX369" s="12" t="s">
        <v>72</v>
      </c>
      <c r="AY369" s="202" t="s">
        <v>143</v>
      </c>
    </row>
    <row r="370" spans="2:51" s="12" customFormat="1" ht="11.25">
      <c r="B370" s="192"/>
      <c r="C370" s="193"/>
      <c r="D370" s="187" t="s">
        <v>158</v>
      </c>
      <c r="E370" s="194" t="s">
        <v>19</v>
      </c>
      <c r="F370" s="195" t="s">
        <v>1407</v>
      </c>
      <c r="G370" s="193"/>
      <c r="H370" s="196">
        <v>2.83</v>
      </c>
      <c r="I370" s="197"/>
      <c r="J370" s="193"/>
      <c r="K370" s="193"/>
      <c r="L370" s="198"/>
      <c r="M370" s="199"/>
      <c r="N370" s="200"/>
      <c r="O370" s="200"/>
      <c r="P370" s="200"/>
      <c r="Q370" s="200"/>
      <c r="R370" s="200"/>
      <c r="S370" s="200"/>
      <c r="T370" s="201"/>
      <c r="AT370" s="202" t="s">
        <v>158</v>
      </c>
      <c r="AU370" s="202" t="s">
        <v>88</v>
      </c>
      <c r="AV370" s="12" t="s">
        <v>88</v>
      </c>
      <c r="AW370" s="12" t="s">
        <v>34</v>
      </c>
      <c r="AX370" s="12" t="s">
        <v>72</v>
      </c>
      <c r="AY370" s="202" t="s">
        <v>143</v>
      </c>
    </row>
    <row r="371" spans="2:51" s="12" customFormat="1" ht="11.25">
      <c r="B371" s="192"/>
      <c r="C371" s="193"/>
      <c r="D371" s="187" t="s">
        <v>158</v>
      </c>
      <c r="E371" s="194" t="s">
        <v>19</v>
      </c>
      <c r="F371" s="195" t="s">
        <v>1408</v>
      </c>
      <c r="G371" s="193"/>
      <c r="H371" s="196">
        <v>7.949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158</v>
      </c>
      <c r="AU371" s="202" t="s">
        <v>88</v>
      </c>
      <c r="AV371" s="12" t="s">
        <v>88</v>
      </c>
      <c r="AW371" s="12" t="s">
        <v>34</v>
      </c>
      <c r="AX371" s="12" t="s">
        <v>72</v>
      </c>
      <c r="AY371" s="202" t="s">
        <v>143</v>
      </c>
    </row>
    <row r="372" spans="2:51" s="12" customFormat="1" ht="11.25">
      <c r="B372" s="192"/>
      <c r="C372" s="193"/>
      <c r="D372" s="187" t="s">
        <v>158</v>
      </c>
      <c r="E372" s="194" t="s">
        <v>19</v>
      </c>
      <c r="F372" s="195" t="s">
        <v>1409</v>
      </c>
      <c r="G372" s="193"/>
      <c r="H372" s="196">
        <v>14.508</v>
      </c>
      <c r="I372" s="197"/>
      <c r="J372" s="193"/>
      <c r="K372" s="193"/>
      <c r="L372" s="198"/>
      <c r="M372" s="199"/>
      <c r="N372" s="200"/>
      <c r="O372" s="200"/>
      <c r="P372" s="200"/>
      <c r="Q372" s="200"/>
      <c r="R372" s="200"/>
      <c r="S372" s="200"/>
      <c r="T372" s="201"/>
      <c r="AT372" s="202" t="s">
        <v>158</v>
      </c>
      <c r="AU372" s="202" t="s">
        <v>88</v>
      </c>
      <c r="AV372" s="12" t="s">
        <v>88</v>
      </c>
      <c r="AW372" s="12" t="s">
        <v>34</v>
      </c>
      <c r="AX372" s="12" t="s">
        <v>72</v>
      </c>
      <c r="AY372" s="202" t="s">
        <v>143</v>
      </c>
    </row>
    <row r="373" spans="2:51" s="12" customFormat="1" ht="11.25">
      <c r="B373" s="192"/>
      <c r="C373" s="193"/>
      <c r="D373" s="187" t="s">
        <v>158</v>
      </c>
      <c r="E373" s="194" t="s">
        <v>19</v>
      </c>
      <c r="F373" s="195" t="s">
        <v>1410</v>
      </c>
      <c r="G373" s="193"/>
      <c r="H373" s="196">
        <v>8.186</v>
      </c>
      <c r="I373" s="197"/>
      <c r="J373" s="193"/>
      <c r="K373" s="193"/>
      <c r="L373" s="198"/>
      <c r="M373" s="199"/>
      <c r="N373" s="200"/>
      <c r="O373" s="200"/>
      <c r="P373" s="200"/>
      <c r="Q373" s="200"/>
      <c r="R373" s="200"/>
      <c r="S373" s="200"/>
      <c r="T373" s="201"/>
      <c r="AT373" s="202" t="s">
        <v>158</v>
      </c>
      <c r="AU373" s="202" t="s">
        <v>88</v>
      </c>
      <c r="AV373" s="12" t="s">
        <v>88</v>
      </c>
      <c r="AW373" s="12" t="s">
        <v>34</v>
      </c>
      <c r="AX373" s="12" t="s">
        <v>72</v>
      </c>
      <c r="AY373" s="202" t="s">
        <v>143</v>
      </c>
    </row>
    <row r="374" spans="2:51" s="12" customFormat="1" ht="11.25">
      <c r="B374" s="192"/>
      <c r="C374" s="193"/>
      <c r="D374" s="187" t="s">
        <v>158</v>
      </c>
      <c r="E374" s="194" t="s">
        <v>19</v>
      </c>
      <c r="F374" s="195" t="s">
        <v>1410</v>
      </c>
      <c r="G374" s="193"/>
      <c r="H374" s="196">
        <v>8.186</v>
      </c>
      <c r="I374" s="197"/>
      <c r="J374" s="193"/>
      <c r="K374" s="193"/>
      <c r="L374" s="198"/>
      <c r="M374" s="199"/>
      <c r="N374" s="200"/>
      <c r="O374" s="200"/>
      <c r="P374" s="200"/>
      <c r="Q374" s="200"/>
      <c r="R374" s="200"/>
      <c r="S374" s="200"/>
      <c r="T374" s="201"/>
      <c r="AT374" s="202" t="s">
        <v>158</v>
      </c>
      <c r="AU374" s="202" t="s">
        <v>88</v>
      </c>
      <c r="AV374" s="12" t="s">
        <v>88</v>
      </c>
      <c r="AW374" s="12" t="s">
        <v>34</v>
      </c>
      <c r="AX374" s="12" t="s">
        <v>72</v>
      </c>
      <c r="AY374" s="202" t="s">
        <v>143</v>
      </c>
    </row>
    <row r="375" spans="2:51" s="12" customFormat="1" ht="11.25">
      <c r="B375" s="192"/>
      <c r="C375" s="193"/>
      <c r="D375" s="187" t="s">
        <v>158</v>
      </c>
      <c r="E375" s="194" t="s">
        <v>19</v>
      </c>
      <c r="F375" s="195" t="s">
        <v>1411</v>
      </c>
      <c r="G375" s="193"/>
      <c r="H375" s="196">
        <v>8.014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158</v>
      </c>
      <c r="AU375" s="202" t="s">
        <v>88</v>
      </c>
      <c r="AV375" s="12" t="s">
        <v>88</v>
      </c>
      <c r="AW375" s="12" t="s">
        <v>34</v>
      </c>
      <c r="AX375" s="12" t="s">
        <v>72</v>
      </c>
      <c r="AY375" s="202" t="s">
        <v>143</v>
      </c>
    </row>
    <row r="376" spans="2:51" s="12" customFormat="1" ht="11.25">
      <c r="B376" s="192"/>
      <c r="C376" s="193"/>
      <c r="D376" s="187" t="s">
        <v>158</v>
      </c>
      <c r="E376" s="194" t="s">
        <v>19</v>
      </c>
      <c r="F376" s="195" t="s">
        <v>1412</v>
      </c>
      <c r="G376" s="193"/>
      <c r="H376" s="196">
        <v>3.226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158</v>
      </c>
      <c r="AU376" s="202" t="s">
        <v>88</v>
      </c>
      <c r="AV376" s="12" t="s">
        <v>88</v>
      </c>
      <c r="AW376" s="12" t="s">
        <v>34</v>
      </c>
      <c r="AX376" s="12" t="s">
        <v>72</v>
      </c>
      <c r="AY376" s="202" t="s">
        <v>143</v>
      </c>
    </row>
    <row r="377" spans="2:51" s="12" customFormat="1" ht="11.25">
      <c r="B377" s="192"/>
      <c r="C377" s="193"/>
      <c r="D377" s="187" t="s">
        <v>158</v>
      </c>
      <c r="E377" s="194" t="s">
        <v>19</v>
      </c>
      <c r="F377" s="195" t="s">
        <v>1413</v>
      </c>
      <c r="G377" s="193"/>
      <c r="H377" s="196">
        <v>5.712</v>
      </c>
      <c r="I377" s="197"/>
      <c r="J377" s="193"/>
      <c r="K377" s="193"/>
      <c r="L377" s="198"/>
      <c r="M377" s="199"/>
      <c r="N377" s="200"/>
      <c r="O377" s="200"/>
      <c r="P377" s="200"/>
      <c r="Q377" s="200"/>
      <c r="R377" s="200"/>
      <c r="S377" s="200"/>
      <c r="T377" s="201"/>
      <c r="AT377" s="202" t="s">
        <v>158</v>
      </c>
      <c r="AU377" s="202" t="s">
        <v>88</v>
      </c>
      <c r="AV377" s="12" t="s">
        <v>88</v>
      </c>
      <c r="AW377" s="12" t="s">
        <v>34</v>
      </c>
      <c r="AX377" s="12" t="s">
        <v>72</v>
      </c>
      <c r="AY377" s="202" t="s">
        <v>143</v>
      </c>
    </row>
    <row r="378" spans="2:51" s="12" customFormat="1" ht="11.25">
      <c r="B378" s="192"/>
      <c r="C378" s="193"/>
      <c r="D378" s="187" t="s">
        <v>158</v>
      </c>
      <c r="E378" s="194" t="s">
        <v>19</v>
      </c>
      <c r="F378" s="195" t="s">
        <v>1414</v>
      </c>
      <c r="G378" s="193"/>
      <c r="H378" s="196">
        <v>15.59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158</v>
      </c>
      <c r="AU378" s="202" t="s">
        <v>88</v>
      </c>
      <c r="AV378" s="12" t="s">
        <v>88</v>
      </c>
      <c r="AW378" s="12" t="s">
        <v>34</v>
      </c>
      <c r="AX378" s="12" t="s">
        <v>72</v>
      </c>
      <c r="AY378" s="202" t="s">
        <v>143</v>
      </c>
    </row>
    <row r="379" spans="2:51" s="12" customFormat="1" ht="11.25">
      <c r="B379" s="192"/>
      <c r="C379" s="193"/>
      <c r="D379" s="187" t="s">
        <v>158</v>
      </c>
      <c r="E379" s="194" t="s">
        <v>19</v>
      </c>
      <c r="F379" s="195" t="s">
        <v>1415</v>
      </c>
      <c r="G379" s="193"/>
      <c r="H379" s="196">
        <v>15.293</v>
      </c>
      <c r="I379" s="197"/>
      <c r="J379" s="193"/>
      <c r="K379" s="193"/>
      <c r="L379" s="198"/>
      <c r="M379" s="199"/>
      <c r="N379" s="200"/>
      <c r="O379" s="200"/>
      <c r="P379" s="200"/>
      <c r="Q379" s="200"/>
      <c r="R379" s="200"/>
      <c r="S379" s="200"/>
      <c r="T379" s="201"/>
      <c r="AT379" s="202" t="s">
        <v>158</v>
      </c>
      <c r="AU379" s="202" t="s">
        <v>88</v>
      </c>
      <c r="AV379" s="12" t="s">
        <v>88</v>
      </c>
      <c r="AW379" s="12" t="s">
        <v>34</v>
      </c>
      <c r="AX379" s="12" t="s">
        <v>72</v>
      </c>
      <c r="AY379" s="202" t="s">
        <v>143</v>
      </c>
    </row>
    <row r="380" spans="2:51" s="12" customFormat="1" ht="11.25">
      <c r="B380" s="192"/>
      <c r="C380" s="193"/>
      <c r="D380" s="187" t="s">
        <v>158</v>
      </c>
      <c r="E380" s="194" t="s">
        <v>19</v>
      </c>
      <c r="F380" s="195" t="s">
        <v>1416</v>
      </c>
      <c r="G380" s="193"/>
      <c r="H380" s="196">
        <v>19.171</v>
      </c>
      <c r="I380" s="197"/>
      <c r="J380" s="193"/>
      <c r="K380" s="193"/>
      <c r="L380" s="198"/>
      <c r="M380" s="199"/>
      <c r="N380" s="200"/>
      <c r="O380" s="200"/>
      <c r="P380" s="200"/>
      <c r="Q380" s="200"/>
      <c r="R380" s="200"/>
      <c r="S380" s="200"/>
      <c r="T380" s="201"/>
      <c r="AT380" s="202" t="s">
        <v>158</v>
      </c>
      <c r="AU380" s="202" t="s">
        <v>88</v>
      </c>
      <c r="AV380" s="12" t="s">
        <v>88</v>
      </c>
      <c r="AW380" s="12" t="s">
        <v>34</v>
      </c>
      <c r="AX380" s="12" t="s">
        <v>72</v>
      </c>
      <c r="AY380" s="202" t="s">
        <v>143</v>
      </c>
    </row>
    <row r="381" spans="2:51" s="12" customFormat="1" ht="11.25">
      <c r="B381" s="192"/>
      <c r="C381" s="193"/>
      <c r="D381" s="187" t="s">
        <v>158</v>
      </c>
      <c r="E381" s="194" t="s">
        <v>19</v>
      </c>
      <c r="F381" s="195" t="s">
        <v>1417</v>
      </c>
      <c r="G381" s="193"/>
      <c r="H381" s="196">
        <v>9.302</v>
      </c>
      <c r="I381" s="197"/>
      <c r="J381" s="193"/>
      <c r="K381" s="193"/>
      <c r="L381" s="198"/>
      <c r="M381" s="199"/>
      <c r="N381" s="200"/>
      <c r="O381" s="200"/>
      <c r="P381" s="200"/>
      <c r="Q381" s="200"/>
      <c r="R381" s="200"/>
      <c r="S381" s="200"/>
      <c r="T381" s="201"/>
      <c r="AT381" s="202" t="s">
        <v>158</v>
      </c>
      <c r="AU381" s="202" t="s">
        <v>88</v>
      </c>
      <c r="AV381" s="12" t="s">
        <v>88</v>
      </c>
      <c r="AW381" s="12" t="s">
        <v>34</v>
      </c>
      <c r="AX381" s="12" t="s">
        <v>72</v>
      </c>
      <c r="AY381" s="202" t="s">
        <v>143</v>
      </c>
    </row>
    <row r="382" spans="2:51" s="12" customFormat="1" ht="11.25">
      <c r="B382" s="192"/>
      <c r="C382" s="193"/>
      <c r="D382" s="187" t="s">
        <v>158</v>
      </c>
      <c r="E382" s="194" t="s">
        <v>19</v>
      </c>
      <c r="F382" s="195" t="s">
        <v>1418</v>
      </c>
      <c r="G382" s="193"/>
      <c r="H382" s="196">
        <v>7.622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158</v>
      </c>
      <c r="AU382" s="202" t="s">
        <v>88</v>
      </c>
      <c r="AV382" s="12" t="s">
        <v>88</v>
      </c>
      <c r="AW382" s="12" t="s">
        <v>34</v>
      </c>
      <c r="AX382" s="12" t="s">
        <v>72</v>
      </c>
      <c r="AY382" s="202" t="s">
        <v>143</v>
      </c>
    </row>
    <row r="383" spans="2:51" s="12" customFormat="1" ht="11.25">
      <c r="B383" s="192"/>
      <c r="C383" s="193"/>
      <c r="D383" s="187" t="s">
        <v>158</v>
      </c>
      <c r="E383" s="194" t="s">
        <v>19</v>
      </c>
      <c r="F383" s="195" t="s">
        <v>1419</v>
      </c>
      <c r="G383" s="193"/>
      <c r="H383" s="196">
        <v>11.902</v>
      </c>
      <c r="I383" s="197"/>
      <c r="J383" s="193"/>
      <c r="K383" s="193"/>
      <c r="L383" s="198"/>
      <c r="M383" s="199"/>
      <c r="N383" s="200"/>
      <c r="O383" s="200"/>
      <c r="P383" s="200"/>
      <c r="Q383" s="200"/>
      <c r="R383" s="200"/>
      <c r="S383" s="200"/>
      <c r="T383" s="201"/>
      <c r="AT383" s="202" t="s">
        <v>158</v>
      </c>
      <c r="AU383" s="202" t="s">
        <v>88</v>
      </c>
      <c r="AV383" s="12" t="s">
        <v>88</v>
      </c>
      <c r="AW383" s="12" t="s">
        <v>34</v>
      </c>
      <c r="AX383" s="12" t="s">
        <v>72</v>
      </c>
      <c r="AY383" s="202" t="s">
        <v>143</v>
      </c>
    </row>
    <row r="384" spans="2:51" s="12" customFormat="1" ht="11.25">
      <c r="B384" s="192"/>
      <c r="C384" s="193"/>
      <c r="D384" s="187" t="s">
        <v>158</v>
      </c>
      <c r="E384" s="194" t="s">
        <v>19</v>
      </c>
      <c r="F384" s="195" t="s">
        <v>1420</v>
      </c>
      <c r="G384" s="193"/>
      <c r="H384" s="196">
        <v>5.874</v>
      </c>
      <c r="I384" s="197"/>
      <c r="J384" s="193"/>
      <c r="K384" s="193"/>
      <c r="L384" s="198"/>
      <c r="M384" s="199"/>
      <c r="N384" s="200"/>
      <c r="O384" s="200"/>
      <c r="P384" s="200"/>
      <c r="Q384" s="200"/>
      <c r="R384" s="200"/>
      <c r="S384" s="200"/>
      <c r="T384" s="201"/>
      <c r="AT384" s="202" t="s">
        <v>158</v>
      </c>
      <c r="AU384" s="202" t="s">
        <v>88</v>
      </c>
      <c r="AV384" s="12" t="s">
        <v>88</v>
      </c>
      <c r="AW384" s="12" t="s">
        <v>34</v>
      </c>
      <c r="AX384" s="12" t="s">
        <v>72</v>
      </c>
      <c r="AY384" s="202" t="s">
        <v>143</v>
      </c>
    </row>
    <row r="385" spans="2:51" s="12" customFormat="1" ht="11.25">
      <c r="B385" s="192"/>
      <c r="C385" s="193"/>
      <c r="D385" s="187" t="s">
        <v>158</v>
      </c>
      <c r="E385" s="194" t="s">
        <v>19</v>
      </c>
      <c r="F385" s="195" t="s">
        <v>1421</v>
      </c>
      <c r="G385" s="193"/>
      <c r="H385" s="196">
        <v>5.666</v>
      </c>
      <c r="I385" s="197"/>
      <c r="J385" s="193"/>
      <c r="K385" s="193"/>
      <c r="L385" s="198"/>
      <c r="M385" s="199"/>
      <c r="N385" s="200"/>
      <c r="O385" s="200"/>
      <c r="P385" s="200"/>
      <c r="Q385" s="200"/>
      <c r="R385" s="200"/>
      <c r="S385" s="200"/>
      <c r="T385" s="201"/>
      <c r="AT385" s="202" t="s">
        <v>158</v>
      </c>
      <c r="AU385" s="202" t="s">
        <v>88</v>
      </c>
      <c r="AV385" s="12" t="s">
        <v>88</v>
      </c>
      <c r="AW385" s="12" t="s">
        <v>34</v>
      </c>
      <c r="AX385" s="12" t="s">
        <v>72</v>
      </c>
      <c r="AY385" s="202" t="s">
        <v>143</v>
      </c>
    </row>
    <row r="386" spans="2:51" s="12" customFormat="1" ht="11.25">
      <c r="B386" s="192"/>
      <c r="C386" s="193"/>
      <c r="D386" s="187" t="s">
        <v>158</v>
      </c>
      <c r="E386" s="194" t="s">
        <v>19</v>
      </c>
      <c r="F386" s="195" t="s">
        <v>1422</v>
      </c>
      <c r="G386" s="193"/>
      <c r="H386" s="196">
        <v>7.992</v>
      </c>
      <c r="I386" s="197"/>
      <c r="J386" s="193"/>
      <c r="K386" s="193"/>
      <c r="L386" s="198"/>
      <c r="M386" s="199"/>
      <c r="N386" s="200"/>
      <c r="O386" s="200"/>
      <c r="P386" s="200"/>
      <c r="Q386" s="200"/>
      <c r="R386" s="200"/>
      <c r="S386" s="200"/>
      <c r="T386" s="201"/>
      <c r="AT386" s="202" t="s">
        <v>158</v>
      </c>
      <c r="AU386" s="202" t="s">
        <v>88</v>
      </c>
      <c r="AV386" s="12" t="s">
        <v>88</v>
      </c>
      <c r="AW386" s="12" t="s">
        <v>34</v>
      </c>
      <c r="AX386" s="12" t="s">
        <v>72</v>
      </c>
      <c r="AY386" s="202" t="s">
        <v>143</v>
      </c>
    </row>
    <row r="387" spans="2:51" s="12" customFormat="1" ht="11.25">
      <c r="B387" s="192"/>
      <c r="C387" s="193"/>
      <c r="D387" s="187" t="s">
        <v>158</v>
      </c>
      <c r="E387" s="194" t="s">
        <v>19</v>
      </c>
      <c r="F387" s="195" t="s">
        <v>1423</v>
      </c>
      <c r="G387" s="193"/>
      <c r="H387" s="196">
        <v>8.863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158</v>
      </c>
      <c r="AU387" s="202" t="s">
        <v>88</v>
      </c>
      <c r="AV387" s="12" t="s">
        <v>88</v>
      </c>
      <c r="AW387" s="12" t="s">
        <v>34</v>
      </c>
      <c r="AX387" s="12" t="s">
        <v>72</v>
      </c>
      <c r="AY387" s="202" t="s">
        <v>143</v>
      </c>
    </row>
    <row r="388" spans="2:51" s="12" customFormat="1" ht="11.25">
      <c r="B388" s="192"/>
      <c r="C388" s="193"/>
      <c r="D388" s="187" t="s">
        <v>158</v>
      </c>
      <c r="E388" s="194" t="s">
        <v>19</v>
      </c>
      <c r="F388" s="195" t="s">
        <v>1424</v>
      </c>
      <c r="G388" s="193"/>
      <c r="H388" s="196">
        <v>16.416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158</v>
      </c>
      <c r="AU388" s="202" t="s">
        <v>88</v>
      </c>
      <c r="AV388" s="12" t="s">
        <v>88</v>
      </c>
      <c r="AW388" s="12" t="s">
        <v>34</v>
      </c>
      <c r="AX388" s="12" t="s">
        <v>72</v>
      </c>
      <c r="AY388" s="202" t="s">
        <v>143</v>
      </c>
    </row>
    <row r="389" spans="2:51" s="12" customFormat="1" ht="11.25">
      <c r="B389" s="192"/>
      <c r="C389" s="193"/>
      <c r="D389" s="187" t="s">
        <v>158</v>
      </c>
      <c r="E389" s="194" t="s">
        <v>19</v>
      </c>
      <c r="F389" s="195" t="s">
        <v>1425</v>
      </c>
      <c r="G389" s="193"/>
      <c r="H389" s="196">
        <v>11.448</v>
      </c>
      <c r="I389" s="197"/>
      <c r="J389" s="193"/>
      <c r="K389" s="193"/>
      <c r="L389" s="198"/>
      <c r="M389" s="199"/>
      <c r="N389" s="200"/>
      <c r="O389" s="200"/>
      <c r="P389" s="200"/>
      <c r="Q389" s="200"/>
      <c r="R389" s="200"/>
      <c r="S389" s="200"/>
      <c r="T389" s="201"/>
      <c r="AT389" s="202" t="s">
        <v>158</v>
      </c>
      <c r="AU389" s="202" t="s">
        <v>88</v>
      </c>
      <c r="AV389" s="12" t="s">
        <v>88</v>
      </c>
      <c r="AW389" s="12" t="s">
        <v>34</v>
      </c>
      <c r="AX389" s="12" t="s">
        <v>72</v>
      </c>
      <c r="AY389" s="202" t="s">
        <v>143</v>
      </c>
    </row>
    <row r="390" spans="2:51" s="16" customFormat="1" ht="11.25">
      <c r="B390" s="239"/>
      <c r="C390" s="240"/>
      <c r="D390" s="187" t="s">
        <v>158</v>
      </c>
      <c r="E390" s="241" t="s">
        <v>19</v>
      </c>
      <c r="F390" s="242" t="s">
        <v>539</v>
      </c>
      <c r="G390" s="240"/>
      <c r="H390" s="243">
        <v>224.513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AT390" s="249" t="s">
        <v>158</v>
      </c>
      <c r="AU390" s="249" t="s">
        <v>88</v>
      </c>
      <c r="AV390" s="16" t="s">
        <v>153</v>
      </c>
      <c r="AW390" s="16" t="s">
        <v>34</v>
      </c>
      <c r="AX390" s="16" t="s">
        <v>72</v>
      </c>
      <c r="AY390" s="249" t="s">
        <v>143</v>
      </c>
    </row>
    <row r="391" spans="2:51" s="15" customFormat="1" ht="11.25">
      <c r="B391" s="229"/>
      <c r="C391" s="230"/>
      <c r="D391" s="187" t="s">
        <v>158</v>
      </c>
      <c r="E391" s="231" t="s">
        <v>19</v>
      </c>
      <c r="F391" s="232" t="s">
        <v>1426</v>
      </c>
      <c r="G391" s="230"/>
      <c r="H391" s="231" t="s">
        <v>19</v>
      </c>
      <c r="I391" s="233"/>
      <c r="J391" s="230"/>
      <c r="K391" s="230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158</v>
      </c>
      <c r="AU391" s="238" t="s">
        <v>88</v>
      </c>
      <c r="AV391" s="15" t="s">
        <v>80</v>
      </c>
      <c r="AW391" s="15" t="s">
        <v>34</v>
      </c>
      <c r="AX391" s="15" t="s">
        <v>72</v>
      </c>
      <c r="AY391" s="238" t="s">
        <v>143</v>
      </c>
    </row>
    <row r="392" spans="2:51" s="12" customFormat="1" ht="22.5">
      <c r="B392" s="192"/>
      <c r="C392" s="193"/>
      <c r="D392" s="187" t="s">
        <v>158</v>
      </c>
      <c r="E392" s="194" t="s">
        <v>19</v>
      </c>
      <c r="F392" s="195" t="s">
        <v>1427</v>
      </c>
      <c r="G392" s="193"/>
      <c r="H392" s="196">
        <v>18.3</v>
      </c>
      <c r="I392" s="197"/>
      <c r="J392" s="193"/>
      <c r="K392" s="193"/>
      <c r="L392" s="198"/>
      <c r="M392" s="199"/>
      <c r="N392" s="200"/>
      <c r="O392" s="200"/>
      <c r="P392" s="200"/>
      <c r="Q392" s="200"/>
      <c r="R392" s="200"/>
      <c r="S392" s="200"/>
      <c r="T392" s="201"/>
      <c r="AT392" s="202" t="s">
        <v>158</v>
      </c>
      <c r="AU392" s="202" t="s">
        <v>88</v>
      </c>
      <c r="AV392" s="12" t="s">
        <v>88</v>
      </c>
      <c r="AW392" s="12" t="s">
        <v>34</v>
      </c>
      <c r="AX392" s="12" t="s">
        <v>72</v>
      </c>
      <c r="AY392" s="202" t="s">
        <v>143</v>
      </c>
    </row>
    <row r="393" spans="2:51" s="16" customFormat="1" ht="11.25">
      <c r="B393" s="239"/>
      <c r="C393" s="240"/>
      <c r="D393" s="187" t="s">
        <v>158</v>
      </c>
      <c r="E393" s="241" t="s">
        <v>19</v>
      </c>
      <c r="F393" s="242" t="s">
        <v>539</v>
      </c>
      <c r="G393" s="240"/>
      <c r="H393" s="243">
        <v>18.3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158</v>
      </c>
      <c r="AU393" s="249" t="s">
        <v>88</v>
      </c>
      <c r="AV393" s="16" t="s">
        <v>153</v>
      </c>
      <c r="AW393" s="16" t="s">
        <v>34</v>
      </c>
      <c r="AX393" s="16" t="s">
        <v>72</v>
      </c>
      <c r="AY393" s="249" t="s">
        <v>143</v>
      </c>
    </row>
    <row r="394" spans="2:51" s="13" customFormat="1" ht="11.25">
      <c r="B394" s="203"/>
      <c r="C394" s="204"/>
      <c r="D394" s="187" t="s">
        <v>158</v>
      </c>
      <c r="E394" s="205" t="s">
        <v>19</v>
      </c>
      <c r="F394" s="206" t="s">
        <v>161</v>
      </c>
      <c r="G394" s="204"/>
      <c r="H394" s="207">
        <v>242.813</v>
      </c>
      <c r="I394" s="208"/>
      <c r="J394" s="204"/>
      <c r="K394" s="204"/>
      <c r="L394" s="209"/>
      <c r="M394" s="210"/>
      <c r="N394" s="211"/>
      <c r="O394" s="211"/>
      <c r="P394" s="211"/>
      <c r="Q394" s="211"/>
      <c r="R394" s="211"/>
      <c r="S394" s="211"/>
      <c r="T394" s="212"/>
      <c r="AT394" s="213" t="s">
        <v>158</v>
      </c>
      <c r="AU394" s="213" t="s">
        <v>88</v>
      </c>
      <c r="AV394" s="13" t="s">
        <v>149</v>
      </c>
      <c r="AW394" s="13" t="s">
        <v>34</v>
      </c>
      <c r="AX394" s="13" t="s">
        <v>80</v>
      </c>
      <c r="AY394" s="213" t="s">
        <v>143</v>
      </c>
    </row>
    <row r="395" spans="1:65" s="2" customFormat="1" ht="16.5" customHeight="1">
      <c r="A395" s="37"/>
      <c r="B395" s="38"/>
      <c r="C395" s="250" t="s">
        <v>192</v>
      </c>
      <c r="D395" s="250" t="s">
        <v>542</v>
      </c>
      <c r="E395" s="251" t="s">
        <v>859</v>
      </c>
      <c r="F395" s="252" t="s">
        <v>860</v>
      </c>
      <c r="G395" s="253" t="s">
        <v>269</v>
      </c>
      <c r="H395" s="254">
        <v>265.789</v>
      </c>
      <c r="I395" s="255"/>
      <c r="J395" s="256">
        <f>ROUND(I395*H395,2)</f>
        <v>0</v>
      </c>
      <c r="K395" s="252" t="s">
        <v>496</v>
      </c>
      <c r="L395" s="257"/>
      <c r="M395" s="258" t="s">
        <v>19</v>
      </c>
      <c r="N395" s="259" t="s">
        <v>44</v>
      </c>
      <c r="O395" s="67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5" t="s">
        <v>164</v>
      </c>
      <c r="AT395" s="185" t="s">
        <v>542</v>
      </c>
      <c r="AU395" s="185" t="s">
        <v>88</v>
      </c>
      <c r="AY395" s="20" t="s">
        <v>143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20" t="s">
        <v>88</v>
      </c>
      <c r="BK395" s="186">
        <f>ROUND(I395*H395,2)</f>
        <v>0</v>
      </c>
      <c r="BL395" s="20" t="s">
        <v>149</v>
      </c>
      <c r="BM395" s="185" t="s">
        <v>1428</v>
      </c>
    </row>
    <row r="396" spans="1:47" s="2" customFormat="1" ht="19.5">
      <c r="A396" s="37"/>
      <c r="B396" s="38"/>
      <c r="C396" s="39"/>
      <c r="D396" s="187" t="s">
        <v>150</v>
      </c>
      <c r="E396" s="39"/>
      <c r="F396" s="188" t="s">
        <v>862</v>
      </c>
      <c r="G396" s="39"/>
      <c r="H396" s="39"/>
      <c r="I396" s="189"/>
      <c r="J396" s="39"/>
      <c r="K396" s="39"/>
      <c r="L396" s="42"/>
      <c r="M396" s="190"/>
      <c r="N396" s="191"/>
      <c r="O396" s="67"/>
      <c r="P396" s="67"/>
      <c r="Q396" s="67"/>
      <c r="R396" s="67"/>
      <c r="S396" s="67"/>
      <c r="T396" s="68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20" t="s">
        <v>150</v>
      </c>
      <c r="AU396" s="20" t="s">
        <v>88</v>
      </c>
    </row>
    <row r="397" spans="2:51" s="12" customFormat="1" ht="11.25">
      <c r="B397" s="192"/>
      <c r="C397" s="193"/>
      <c r="D397" s="187" t="s">
        <v>158</v>
      </c>
      <c r="E397" s="194" t="s">
        <v>19</v>
      </c>
      <c r="F397" s="195" t="s">
        <v>1404</v>
      </c>
      <c r="G397" s="193"/>
      <c r="H397" s="196">
        <v>9.425</v>
      </c>
      <c r="I397" s="197"/>
      <c r="J397" s="193"/>
      <c r="K397" s="193"/>
      <c r="L397" s="198"/>
      <c r="M397" s="199"/>
      <c r="N397" s="200"/>
      <c r="O397" s="200"/>
      <c r="P397" s="200"/>
      <c r="Q397" s="200"/>
      <c r="R397" s="200"/>
      <c r="S397" s="200"/>
      <c r="T397" s="201"/>
      <c r="AT397" s="202" t="s">
        <v>158</v>
      </c>
      <c r="AU397" s="202" t="s">
        <v>88</v>
      </c>
      <c r="AV397" s="12" t="s">
        <v>88</v>
      </c>
      <c r="AW397" s="12" t="s">
        <v>34</v>
      </c>
      <c r="AX397" s="12" t="s">
        <v>72</v>
      </c>
      <c r="AY397" s="202" t="s">
        <v>143</v>
      </c>
    </row>
    <row r="398" spans="2:51" s="12" customFormat="1" ht="11.25">
      <c r="B398" s="192"/>
      <c r="C398" s="193"/>
      <c r="D398" s="187" t="s">
        <v>158</v>
      </c>
      <c r="E398" s="194" t="s">
        <v>19</v>
      </c>
      <c r="F398" s="195" t="s">
        <v>1405</v>
      </c>
      <c r="G398" s="193"/>
      <c r="H398" s="196">
        <v>15.012</v>
      </c>
      <c r="I398" s="197"/>
      <c r="J398" s="193"/>
      <c r="K398" s="193"/>
      <c r="L398" s="198"/>
      <c r="M398" s="199"/>
      <c r="N398" s="200"/>
      <c r="O398" s="200"/>
      <c r="P398" s="200"/>
      <c r="Q398" s="200"/>
      <c r="R398" s="200"/>
      <c r="S398" s="200"/>
      <c r="T398" s="201"/>
      <c r="AT398" s="202" t="s">
        <v>158</v>
      </c>
      <c r="AU398" s="202" t="s">
        <v>88</v>
      </c>
      <c r="AV398" s="12" t="s">
        <v>88</v>
      </c>
      <c r="AW398" s="12" t="s">
        <v>34</v>
      </c>
      <c r="AX398" s="12" t="s">
        <v>72</v>
      </c>
      <c r="AY398" s="202" t="s">
        <v>143</v>
      </c>
    </row>
    <row r="399" spans="2:51" s="12" customFormat="1" ht="11.25">
      <c r="B399" s="192"/>
      <c r="C399" s="193"/>
      <c r="D399" s="187" t="s">
        <v>158</v>
      </c>
      <c r="E399" s="194" t="s">
        <v>19</v>
      </c>
      <c r="F399" s="195" t="s">
        <v>1406</v>
      </c>
      <c r="G399" s="193"/>
      <c r="H399" s="196">
        <v>6.326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158</v>
      </c>
      <c r="AU399" s="202" t="s">
        <v>88</v>
      </c>
      <c r="AV399" s="12" t="s">
        <v>88</v>
      </c>
      <c r="AW399" s="12" t="s">
        <v>34</v>
      </c>
      <c r="AX399" s="12" t="s">
        <v>72</v>
      </c>
      <c r="AY399" s="202" t="s">
        <v>143</v>
      </c>
    </row>
    <row r="400" spans="2:51" s="12" customFormat="1" ht="11.25">
      <c r="B400" s="192"/>
      <c r="C400" s="193"/>
      <c r="D400" s="187" t="s">
        <v>158</v>
      </c>
      <c r="E400" s="194" t="s">
        <v>19</v>
      </c>
      <c r="F400" s="195" t="s">
        <v>1407</v>
      </c>
      <c r="G400" s="193"/>
      <c r="H400" s="196">
        <v>2.83</v>
      </c>
      <c r="I400" s="197"/>
      <c r="J400" s="193"/>
      <c r="K400" s="193"/>
      <c r="L400" s="198"/>
      <c r="M400" s="199"/>
      <c r="N400" s="200"/>
      <c r="O400" s="200"/>
      <c r="P400" s="200"/>
      <c r="Q400" s="200"/>
      <c r="R400" s="200"/>
      <c r="S400" s="200"/>
      <c r="T400" s="201"/>
      <c r="AT400" s="202" t="s">
        <v>158</v>
      </c>
      <c r="AU400" s="202" t="s">
        <v>88</v>
      </c>
      <c r="AV400" s="12" t="s">
        <v>88</v>
      </c>
      <c r="AW400" s="12" t="s">
        <v>34</v>
      </c>
      <c r="AX400" s="12" t="s">
        <v>72</v>
      </c>
      <c r="AY400" s="202" t="s">
        <v>143</v>
      </c>
    </row>
    <row r="401" spans="2:51" s="12" customFormat="1" ht="11.25">
      <c r="B401" s="192"/>
      <c r="C401" s="193"/>
      <c r="D401" s="187" t="s">
        <v>158</v>
      </c>
      <c r="E401" s="194" t="s">
        <v>19</v>
      </c>
      <c r="F401" s="195" t="s">
        <v>1408</v>
      </c>
      <c r="G401" s="193"/>
      <c r="H401" s="196">
        <v>7.949</v>
      </c>
      <c r="I401" s="197"/>
      <c r="J401" s="193"/>
      <c r="K401" s="193"/>
      <c r="L401" s="198"/>
      <c r="M401" s="199"/>
      <c r="N401" s="200"/>
      <c r="O401" s="200"/>
      <c r="P401" s="200"/>
      <c r="Q401" s="200"/>
      <c r="R401" s="200"/>
      <c r="S401" s="200"/>
      <c r="T401" s="201"/>
      <c r="AT401" s="202" t="s">
        <v>158</v>
      </c>
      <c r="AU401" s="202" t="s">
        <v>88</v>
      </c>
      <c r="AV401" s="12" t="s">
        <v>88</v>
      </c>
      <c r="AW401" s="12" t="s">
        <v>34</v>
      </c>
      <c r="AX401" s="12" t="s">
        <v>72</v>
      </c>
      <c r="AY401" s="202" t="s">
        <v>143</v>
      </c>
    </row>
    <row r="402" spans="2:51" s="12" customFormat="1" ht="11.25">
      <c r="B402" s="192"/>
      <c r="C402" s="193"/>
      <c r="D402" s="187" t="s">
        <v>158</v>
      </c>
      <c r="E402" s="194" t="s">
        <v>19</v>
      </c>
      <c r="F402" s="195" t="s">
        <v>1409</v>
      </c>
      <c r="G402" s="193"/>
      <c r="H402" s="196">
        <v>14.508</v>
      </c>
      <c r="I402" s="197"/>
      <c r="J402" s="193"/>
      <c r="K402" s="193"/>
      <c r="L402" s="198"/>
      <c r="M402" s="199"/>
      <c r="N402" s="200"/>
      <c r="O402" s="200"/>
      <c r="P402" s="200"/>
      <c r="Q402" s="200"/>
      <c r="R402" s="200"/>
      <c r="S402" s="200"/>
      <c r="T402" s="201"/>
      <c r="AT402" s="202" t="s">
        <v>158</v>
      </c>
      <c r="AU402" s="202" t="s">
        <v>88</v>
      </c>
      <c r="AV402" s="12" t="s">
        <v>88</v>
      </c>
      <c r="AW402" s="12" t="s">
        <v>34</v>
      </c>
      <c r="AX402" s="12" t="s">
        <v>72</v>
      </c>
      <c r="AY402" s="202" t="s">
        <v>143</v>
      </c>
    </row>
    <row r="403" spans="2:51" s="12" customFormat="1" ht="11.25">
      <c r="B403" s="192"/>
      <c r="C403" s="193"/>
      <c r="D403" s="187" t="s">
        <v>158</v>
      </c>
      <c r="E403" s="194" t="s">
        <v>19</v>
      </c>
      <c r="F403" s="195" t="s">
        <v>1410</v>
      </c>
      <c r="G403" s="193"/>
      <c r="H403" s="196">
        <v>8.186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158</v>
      </c>
      <c r="AU403" s="202" t="s">
        <v>88</v>
      </c>
      <c r="AV403" s="12" t="s">
        <v>88</v>
      </c>
      <c r="AW403" s="12" t="s">
        <v>34</v>
      </c>
      <c r="AX403" s="12" t="s">
        <v>72</v>
      </c>
      <c r="AY403" s="202" t="s">
        <v>143</v>
      </c>
    </row>
    <row r="404" spans="2:51" s="12" customFormat="1" ht="11.25">
      <c r="B404" s="192"/>
      <c r="C404" s="193"/>
      <c r="D404" s="187" t="s">
        <v>158</v>
      </c>
      <c r="E404" s="194" t="s">
        <v>19</v>
      </c>
      <c r="F404" s="195" t="s">
        <v>1410</v>
      </c>
      <c r="G404" s="193"/>
      <c r="H404" s="196">
        <v>8.186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158</v>
      </c>
      <c r="AU404" s="202" t="s">
        <v>88</v>
      </c>
      <c r="AV404" s="12" t="s">
        <v>88</v>
      </c>
      <c r="AW404" s="12" t="s">
        <v>34</v>
      </c>
      <c r="AX404" s="12" t="s">
        <v>72</v>
      </c>
      <c r="AY404" s="202" t="s">
        <v>143</v>
      </c>
    </row>
    <row r="405" spans="2:51" s="12" customFormat="1" ht="11.25">
      <c r="B405" s="192"/>
      <c r="C405" s="193"/>
      <c r="D405" s="187" t="s">
        <v>158</v>
      </c>
      <c r="E405" s="194" t="s">
        <v>19</v>
      </c>
      <c r="F405" s="195" t="s">
        <v>1411</v>
      </c>
      <c r="G405" s="193"/>
      <c r="H405" s="196">
        <v>8.014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158</v>
      </c>
      <c r="AU405" s="202" t="s">
        <v>88</v>
      </c>
      <c r="AV405" s="12" t="s">
        <v>88</v>
      </c>
      <c r="AW405" s="12" t="s">
        <v>34</v>
      </c>
      <c r="AX405" s="12" t="s">
        <v>72</v>
      </c>
      <c r="AY405" s="202" t="s">
        <v>143</v>
      </c>
    </row>
    <row r="406" spans="2:51" s="12" customFormat="1" ht="11.25">
      <c r="B406" s="192"/>
      <c r="C406" s="193"/>
      <c r="D406" s="187" t="s">
        <v>158</v>
      </c>
      <c r="E406" s="194" t="s">
        <v>19</v>
      </c>
      <c r="F406" s="195" t="s">
        <v>1416</v>
      </c>
      <c r="G406" s="193"/>
      <c r="H406" s="196">
        <v>19.171</v>
      </c>
      <c r="I406" s="197"/>
      <c r="J406" s="193"/>
      <c r="K406" s="193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158</v>
      </c>
      <c r="AU406" s="202" t="s">
        <v>88</v>
      </c>
      <c r="AV406" s="12" t="s">
        <v>88</v>
      </c>
      <c r="AW406" s="12" t="s">
        <v>34</v>
      </c>
      <c r="AX406" s="12" t="s">
        <v>72</v>
      </c>
      <c r="AY406" s="202" t="s">
        <v>143</v>
      </c>
    </row>
    <row r="407" spans="2:51" s="12" customFormat="1" ht="11.25">
      <c r="B407" s="192"/>
      <c r="C407" s="193"/>
      <c r="D407" s="187" t="s">
        <v>158</v>
      </c>
      <c r="E407" s="194" t="s">
        <v>19</v>
      </c>
      <c r="F407" s="195" t="s">
        <v>1417</v>
      </c>
      <c r="G407" s="193"/>
      <c r="H407" s="196">
        <v>9.302</v>
      </c>
      <c r="I407" s="197"/>
      <c r="J407" s="193"/>
      <c r="K407" s="193"/>
      <c r="L407" s="198"/>
      <c r="M407" s="199"/>
      <c r="N407" s="200"/>
      <c r="O407" s="200"/>
      <c r="P407" s="200"/>
      <c r="Q407" s="200"/>
      <c r="R407" s="200"/>
      <c r="S407" s="200"/>
      <c r="T407" s="201"/>
      <c r="AT407" s="202" t="s">
        <v>158</v>
      </c>
      <c r="AU407" s="202" t="s">
        <v>88</v>
      </c>
      <c r="AV407" s="12" t="s">
        <v>88</v>
      </c>
      <c r="AW407" s="12" t="s">
        <v>34</v>
      </c>
      <c r="AX407" s="12" t="s">
        <v>72</v>
      </c>
      <c r="AY407" s="202" t="s">
        <v>143</v>
      </c>
    </row>
    <row r="408" spans="2:51" s="12" customFormat="1" ht="11.25">
      <c r="B408" s="192"/>
      <c r="C408" s="193"/>
      <c r="D408" s="187" t="s">
        <v>158</v>
      </c>
      <c r="E408" s="194" t="s">
        <v>19</v>
      </c>
      <c r="F408" s="195" t="s">
        <v>1420</v>
      </c>
      <c r="G408" s="193"/>
      <c r="H408" s="196">
        <v>5.874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158</v>
      </c>
      <c r="AU408" s="202" t="s">
        <v>88</v>
      </c>
      <c r="AV408" s="12" t="s">
        <v>88</v>
      </c>
      <c r="AW408" s="12" t="s">
        <v>34</v>
      </c>
      <c r="AX408" s="12" t="s">
        <v>72</v>
      </c>
      <c r="AY408" s="202" t="s">
        <v>143</v>
      </c>
    </row>
    <row r="409" spans="2:51" s="12" customFormat="1" ht="11.25">
      <c r="B409" s="192"/>
      <c r="C409" s="193"/>
      <c r="D409" s="187" t="s">
        <v>158</v>
      </c>
      <c r="E409" s="194" t="s">
        <v>19</v>
      </c>
      <c r="F409" s="195" t="s">
        <v>1421</v>
      </c>
      <c r="G409" s="193"/>
      <c r="H409" s="196">
        <v>5.666</v>
      </c>
      <c r="I409" s="197"/>
      <c r="J409" s="193"/>
      <c r="K409" s="193"/>
      <c r="L409" s="198"/>
      <c r="M409" s="199"/>
      <c r="N409" s="200"/>
      <c r="O409" s="200"/>
      <c r="P409" s="200"/>
      <c r="Q409" s="200"/>
      <c r="R409" s="200"/>
      <c r="S409" s="200"/>
      <c r="T409" s="201"/>
      <c r="AT409" s="202" t="s">
        <v>158</v>
      </c>
      <c r="AU409" s="202" t="s">
        <v>88</v>
      </c>
      <c r="AV409" s="12" t="s">
        <v>88</v>
      </c>
      <c r="AW409" s="12" t="s">
        <v>34</v>
      </c>
      <c r="AX409" s="12" t="s">
        <v>72</v>
      </c>
      <c r="AY409" s="202" t="s">
        <v>143</v>
      </c>
    </row>
    <row r="410" spans="2:51" s="12" customFormat="1" ht="11.25">
      <c r="B410" s="192"/>
      <c r="C410" s="193"/>
      <c r="D410" s="187" t="s">
        <v>158</v>
      </c>
      <c r="E410" s="194" t="s">
        <v>19</v>
      </c>
      <c r="F410" s="195" t="s">
        <v>1422</v>
      </c>
      <c r="G410" s="193"/>
      <c r="H410" s="196">
        <v>7.992</v>
      </c>
      <c r="I410" s="197"/>
      <c r="J410" s="193"/>
      <c r="K410" s="193"/>
      <c r="L410" s="198"/>
      <c r="M410" s="199"/>
      <c r="N410" s="200"/>
      <c r="O410" s="200"/>
      <c r="P410" s="200"/>
      <c r="Q410" s="200"/>
      <c r="R410" s="200"/>
      <c r="S410" s="200"/>
      <c r="T410" s="201"/>
      <c r="AT410" s="202" t="s">
        <v>158</v>
      </c>
      <c r="AU410" s="202" t="s">
        <v>88</v>
      </c>
      <c r="AV410" s="12" t="s">
        <v>88</v>
      </c>
      <c r="AW410" s="12" t="s">
        <v>34</v>
      </c>
      <c r="AX410" s="12" t="s">
        <v>72</v>
      </c>
      <c r="AY410" s="202" t="s">
        <v>143</v>
      </c>
    </row>
    <row r="411" spans="2:51" s="12" customFormat="1" ht="11.25">
      <c r="B411" s="192"/>
      <c r="C411" s="193"/>
      <c r="D411" s="187" t="s">
        <v>158</v>
      </c>
      <c r="E411" s="194" t="s">
        <v>19</v>
      </c>
      <c r="F411" s="195" t="s">
        <v>1425</v>
      </c>
      <c r="G411" s="193"/>
      <c r="H411" s="196">
        <v>11.448</v>
      </c>
      <c r="I411" s="197"/>
      <c r="J411" s="193"/>
      <c r="K411" s="193"/>
      <c r="L411" s="198"/>
      <c r="M411" s="199"/>
      <c r="N411" s="200"/>
      <c r="O411" s="200"/>
      <c r="P411" s="200"/>
      <c r="Q411" s="200"/>
      <c r="R411" s="200"/>
      <c r="S411" s="200"/>
      <c r="T411" s="201"/>
      <c r="AT411" s="202" t="s">
        <v>158</v>
      </c>
      <c r="AU411" s="202" t="s">
        <v>88</v>
      </c>
      <c r="AV411" s="12" t="s">
        <v>88</v>
      </c>
      <c r="AW411" s="12" t="s">
        <v>34</v>
      </c>
      <c r="AX411" s="12" t="s">
        <v>72</v>
      </c>
      <c r="AY411" s="202" t="s">
        <v>143</v>
      </c>
    </row>
    <row r="412" spans="2:51" s="13" customFormat="1" ht="11.25">
      <c r="B412" s="203"/>
      <c r="C412" s="204"/>
      <c r="D412" s="187" t="s">
        <v>158</v>
      </c>
      <c r="E412" s="205" t="s">
        <v>19</v>
      </c>
      <c r="F412" s="206" t="s">
        <v>161</v>
      </c>
      <c r="G412" s="204"/>
      <c r="H412" s="207">
        <v>139.889</v>
      </c>
      <c r="I412" s="208"/>
      <c r="J412" s="204"/>
      <c r="K412" s="204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158</v>
      </c>
      <c r="AU412" s="213" t="s">
        <v>88</v>
      </c>
      <c r="AV412" s="13" t="s">
        <v>149</v>
      </c>
      <c r="AW412" s="13" t="s">
        <v>34</v>
      </c>
      <c r="AX412" s="13" t="s">
        <v>80</v>
      </c>
      <c r="AY412" s="213" t="s">
        <v>143</v>
      </c>
    </row>
    <row r="413" spans="2:51" s="12" customFormat="1" ht="11.25">
      <c r="B413" s="192"/>
      <c r="C413" s="193"/>
      <c r="D413" s="187" t="s">
        <v>158</v>
      </c>
      <c r="E413" s="193"/>
      <c r="F413" s="195" t="s">
        <v>1429</v>
      </c>
      <c r="G413" s="193"/>
      <c r="H413" s="196">
        <v>265.789</v>
      </c>
      <c r="I413" s="197"/>
      <c r="J413" s="193"/>
      <c r="K413" s="193"/>
      <c r="L413" s="198"/>
      <c r="M413" s="199"/>
      <c r="N413" s="200"/>
      <c r="O413" s="200"/>
      <c r="P413" s="200"/>
      <c r="Q413" s="200"/>
      <c r="R413" s="200"/>
      <c r="S413" s="200"/>
      <c r="T413" s="201"/>
      <c r="AT413" s="202" t="s">
        <v>158</v>
      </c>
      <c r="AU413" s="202" t="s">
        <v>88</v>
      </c>
      <c r="AV413" s="12" t="s">
        <v>88</v>
      </c>
      <c r="AW413" s="12" t="s">
        <v>4</v>
      </c>
      <c r="AX413" s="12" t="s">
        <v>80</v>
      </c>
      <c r="AY413" s="202" t="s">
        <v>143</v>
      </c>
    </row>
    <row r="414" spans="1:65" s="2" customFormat="1" ht="16.5" customHeight="1">
      <c r="A414" s="37"/>
      <c r="B414" s="38"/>
      <c r="C414" s="250" t="s">
        <v>240</v>
      </c>
      <c r="D414" s="250" t="s">
        <v>542</v>
      </c>
      <c r="E414" s="251" t="s">
        <v>1430</v>
      </c>
      <c r="F414" s="252" t="s">
        <v>1431</v>
      </c>
      <c r="G414" s="253" t="s">
        <v>269</v>
      </c>
      <c r="H414" s="254">
        <v>261.695</v>
      </c>
      <c r="I414" s="255"/>
      <c r="J414" s="256">
        <f>ROUND(I414*H414,2)</f>
        <v>0</v>
      </c>
      <c r="K414" s="252" t="s">
        <v>496</v>
      </c>
      <c r="L414" s="257"/>
      <c r="M414" s="258" t="s">
        <v>19</v>
      </c>
      <c r="N414" s="259" t="s">
        <v>44</v>
      </c>
      <c r="O414" s="67"/>
      <c r="P414" s="183">
        <f>O414*H414</f>
        <v>0</v>
      </c>
      <c r="Q414" s="183">
        <v>0</v>
      </c>
      <c r="R414" s="183">
        <f>Q414*H414</f>
        <v>0</v>
      </c>
      <c r="S414" s="183">
        <v>0</v>
      </c>
      <c r="T414" s="184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5" t="s">
        <v>164</v>
      </c>
      <c r="AT414" s="185" t="s">
        <v>542</v>
      </c>
      <c r="AU414" s="185" t="s">
        <v>88</v>
      </c>
      <c r="AY414" s="20" t="s">
        <v>143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20" t="s">
        <v>88</v>
      </c>
      <c r="BK414" s="186">
        <f>ROUND(I414*H414,2)</f>
        <v>0</v>
      </c>
      <c r="BL414" s="20" t="s">
        <v>149</v>
      </c>
      <c r="BM414" s="185" t="s">
        <v>1432</v>
      </c>
    </row>
    <row r="415" spans="1:47" s="2" customFormat="1" ht="19.5">
      <c r="A415" s="37"/>
      <c r="B415" s="38"/>
      <c r="C415" s="39"/>
      <c r="D415" s="187" t="s">
        <v>150</v>
      </c>
      <c r="E415" s="39"/>
      <c r="F415" s="188" t="s">
        <v>862</v>
      </c>
      <c r="G415" s="39"/>
      <c r="H415" s="39"/>
      <c r="I415" s="189"/>
      <c r="J415" s="39"/>
      <c r="K415" s="39"/>
      <c r="L415" s="42"/>
      <c r="M415" s="190"/>
      <c r="N415" s="191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20" t="s">
        <v>150</v>
      </c>
      <c r="AU415" s="20" t="s">
        <v>88</v>
      </c>
    </row>
    <row r="416" spans="2:51" s="15" customFormat="1" ht="11.25">
      <c r="B416" s="229"/>
      <c r="C416" s="230"/>
      <c r="D416" s="187" t="s">
        <v>158</v>
      </c>
      <c r="E416" s="231" t="s">
        <v>19</v>
      </c>
      <c r="F416" s="232" t="s">
        <v>1426</v>
      </c>
      <c r="G416" s="230"/>
      <c r="H416" s="231" t="s">
        <v>19</v>
      </c>
      <c r="I416" s="233"/>
      <c r="J416" s="230"/>
      <c r="K416" s="230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158</v>
      </c>
      <c r="AU416" s="238" t="s">
        <v>88</v>
      </c>
      <c r="AV416" s="15" t="s">
        <v>80</v>
      </c>
      <c r="AW416" s="15" t="s">
        <v>34</v>
      </c>
      <c r="AX416" s="15" t="s">
        <v>72</v>
      </c>
      <c r="AY416" s="238" t="s">
        <v>143</v>
      </c>
    </row>
    <row r="417" spans="2:51" s="12" customFormat="1" ht="22.5">
      <c r="B417" s="192"/>
      <c r="C417" s="193"/>
      <c r="D417" s="187" t="s">
        <v>158</v>
      </c>
      <c r="E417" s="194" t="s">
        <v>19</v>
      </c>
      <c r="F417" s="195" t="s">
        <v>1427</v>
      </c>
      <c r="G417" s="193"/>
      <c r="H417" s="196">
        <v>18.3</v>
      </c>
      <c r="I417" s="197"/>
      <c r="J417" s="193"/>
      <c r="K417" s="193"/>
      <c r="L417" s="198"/>
      <c r="M417" s="199"/>
      <c r="N417" s="200"/>
      <c r="O417" s="200"/>
      <c r="P417" s="200"/>
      <c r="Q417" s="200"/>
      <c r="R417" s="200"/>
      <c r="S417" s="200"/>
      <c r="T417" s="201"/>
      <c r="AT417" s="202" t="s">
        <v>158</v>
      </c>
      <c r="AU417" s="202" t="s">
        <v>88</v>
      </c>
      <c r="AV417" s="12" t="s">
        <v>88</v>
      </c>
      <c r="AW417" s="12" t="s">
        <v>34</v>
      </c>
      <c r="AX417" s="12" t="s">
        <v>72</v>
      </c>
      <c r="AY417" s="202" t="s">
        <v>143</v>
      </c>
    </row>
    <row r="418" spans="2:51" s="12" customFormat="1" ht="22.5">
      <c r="B418" s="192"/>
      <c r="C418" s="193"/>
      <c r="D418" s="187" t="s">
        <v>158</v>
      </c>
      <c r="E418" s="194" t="s">
        <v>19</v>
      </c>
      <c r="F418" s="195" t="s">
        <v>1433</v>
      </c>
      <c r="G418" s="193"/>
      <c r="H418" s="196">
        <v>119.434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158</v>
      </c>
      <c r="AU418" s="202" t="s">
        <v>88</v>
      </c>
      <c r="AV418" s="12" t="s">
        <v>88</v>
      </c>
      <c r="AW418" s="12" t="s">
        <v>34</v>
      </c>
      <c r="AX418" s="12" t="s">
        <v>72</v>
      </c>
      <c r="AY418" s="202" t="s">
        <v>143</v>
      </c>
    </row>
    <row r="419" spans="2:51" s="13" customFormat="1" ht="11.25">
      <c r="B419" s="203"/>
      <c r="C419" s="204"/>
      <c r="D419" s="187" t="s">
        <v>158</v>
      </c>
      <c r="E419" s="205" t="s">
        <v>19</v>
      </c>
      <c r="F419" s="206" t="s">
        <v>161</v>
      </c>
      <c r="G419" s="204"/>
      <c r="H419" s="207">
        <v>137.734</v>
      </c>
      <c r="I419" s="208"/>
      <c r="J419" s="204"/>
      <c r="K419" s="204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158</v>
      </c>
      <c r="AU419" s="213" t="s">
        <v>88</v>
      </c>
      <c r="AV419" s="13" t="s">
        <v>149</v>
      </c>
      <c r="AW419" s="13" t="s">
        <v>34</v>
      </c>
      <c r="AX419" s="13" t="s">
        <v>80</v>
      </c>
      <c r="AY419" s="213" t="s">
        <v>143</v>
      </c>
    </row>
    <row r="420" spans="2:51" s="12" customFormat="1" ht="11.25">
      <c r="B420" s="192"/>
      <c r="C420" s="193"/>
      <c r="D420" s="187" t="s">
        <v>158</v>
      </c>
      <c r="E420" s="193"/>
      <c r="F420" s="195" t="s">
        <v>1434</v>
      </c>
      <c r="G420" s="193"/>
      <c r="H420" s="196">
        <v>261.695</v>
      </c>
      <c r="I420" s="197"/>
      <c r="J420" s="193"/>
      <c r="K420" s="193"/>
      <c r="L420" s="198"/>
      <c r="M420" s="199"/>
      <c r="N420" s="200"/>
      <c r="O420" s="200"/>
      <c r="P420" s="200"/>
      <c r="Q420" s="200"/>
      <c r="R420" s="200"/>
      <c r="S420" s="200"/>
      <c r="T420" s="201"/>
      <c r="AT420" s="202" t="s">
        <v>158</v>
      </c>
      <c r="AU420" s="202" t="s">
        <v>88</v>
      </c>
      <c r="AV420" s="12" t="s">
        <v>88</v>
      </c>
      <c r="AW420" s="12" t="s">
        <v>4</v>
      </c>
      <c r="AX420" s="12" t="s">
        <v>80</v>
      </c>
      <c r="AY420" s="202" t="s">
        <v>143</v>
      </c>
    </row>
    <row r="421" spans="1:65" s="2" customFormat="1" ht="24.2" customHeight="1">
      <c r="A421" s="37"/>
      <c r="B421" s="38"/>
      <c r="C421" s="250" t="s">
        <v>195</v>
      </c>
      <c r="D421" s="250" t="s">
        <v>542</v>
      </c>
      <c r="E421" s="251" t="s">
        <v>1435</v>
      </c>
      <c r="F421" s="252" t="s">
        <v>1436</v>
      </c>
      <c r="G421" s="253" t="s">
        <v>147</v>
      </c>
      <c r="H421" s="254">
        <v>67.1</v>
      </c>
      <c r="I421" s="255"/>
      <c r="J421" s="256">
        <f>ROUND(I421*H421,2)</f>
        <v>0</v>
      </c>
      <c r="K421" s="252" t="s">
        <v>496</v>
      </c>
      <c r="L421" s="257"/>
      <c r="M421" s="258" t="s">
        <v>19</v>
      </c>
      <c r="N421" s="259" t="s">
        <v>44</v>
      </c>
      <c r="O421" s="67"/>
      <c r="P421" s="183">
        <f>O421*H421</f>
        <v>0</v>
      </c>
      <c r="Q421" s="183">
        <v>0.00096</v>
      </c>
      <c r="R421" s="183">
        <f>Q421*H421</f>
        <v>0.064416</v>
      </c>
      <c r="S421" s="183">
        <v>0</v>
      </c>
      <c r="T421" s="18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5" t="s">
        <v>164</v>
      </c>
      <c r="AT421" s="185" t="s">
        <v>542</v>
      </c>
      <c r="AU421" s="185" t="s">
        <v>88</v>
      </c>
      <c r="AY421" s="20" t="s">
        <v>143</v>
      </c>
      <c r="BE421" s="186">
        <f>IF(N421="základní",J421,0)</f>
        <v>0</v>
      </c>
      <c r="BF421" s="186">
        <f>IF(N421="snížená",J421,0)</f>
        <v>0</v>
      </c>
      <c r="BG421" s="186">
        <f>IF(N421="zákl. přenesená",J421,0)</f>
        <v>0</v>
      </c>
      <c r="BH421" s="186">
        <f>IF(N421="sníž. přenesená",J421,0)</f>
        <v>0</v>
      </c>
      <c r="BI421" s="186">
        <f>IF(N421="nulová",J421,0)</f>
        <v>0</v>
      </c>
      <c r="BJ421" s="20" t="s">
        <v>88</v>
      </c>
      <c r="BK421" s="186">
        <f>ROUND(I421*H421,2)</f>
        <v>0</v>
      </c>
      <c r="BL421" s="20" t="s">
        <v>149</v>
      </c>
      <c r="BM421" s="185" t="s">
        <v>1437</v>
      </c>
    </row>
    <row r="422" spans="2:51" s="12" customFormat="1" ht="22.5">
      <c r="B422" s="192"/>
      <c r="C422" s="193"/>
      <c r="D422" s="187" t="s">
        <v>158</v>
      </c>
      <c r="E422" s="194" t="s">
        <v>19</v>
      </c>
      <c r="F422" s="195" t="s">
        <v>1438</v>
      </c>
      <c r="G422" s="193"/>
      <c r="H422" s="196">
        <v>61</v>
      </c>
      <c r="I422" s="197"/>
      <c r="J422" s="193"/>
      <c r="K422" s="193"/>
      <c r="L422" s="198"/>
      <c r="M422" s="199"/>
      <c r="N422" s="200"/>
      <c r="O422" s="200"/>
      <c r="P422" s="200"/>
      <c r="Q422" s="200"/>
      <c r="R422" s="200"/>
      <c r="S422" s="200"/>
      <c r="T422" s="201"/>
      <c r="AT422" s="202" t="s">
        <v>158</v>
      </c>
      <c r="AU422" s="202" t="s">
        <v>88</v>
      </c>
      <c r="AV422" s="12" t="s">
        <v>88</v>
      </c>
      <c r="AW422" s="12" t="s">
        <v>34</v>
      </c>
      <c r="AX422" s="12" t="s">
        <v>80</v>
      </c>
      <c r="AY422" s="202" t="s">
        <v>143</v>
      </c>
    </row>
    <row r="423" spans="2:51" s="12" customFormat="1" ht="11.25">
      <c r="B423" s="192"/>
      <c r="C423" s="193"/>
      <c r="D423" s="187" t="s">
        <v>158</v>
      </c>
      <c r="E423" s="193"/>
      <c r="F423" s="195" t="s">
        <v>1439</v>
      </c>
      <c r="G423" s="193"/>
      <c r="H423" s="196">
        <v>67.1</v>
      </c>
      <c r="I423" s="197"/>
      <c r="J423" s="193"/>
      <c r="K423" s="193"/>
      <c r="L423" s="198"/>
      <c r="M423" s="199"/>
      <c r="N423" s="200"/>
      <c r="O423" s="200"/>
      <c r="P423" s="200"/>
      <c r="Q423" s="200"/>
      <c r="R423" s="200"/>
      <c r="S423" s="200"/>
      <c r="T423" s="201"/>
      <c r="AT423" s="202" t="s">
        <v>158</v>
      </c>
      <c r="AU423" s="202" t="s">
        <v>88</v>
      </c>
      <c r="AV423" s="12" t="s">
        <v>88</v>
      </c>
      <c r="AW423" s="12" t="s">
        <v>4</v>
      </c>
      <c r="AX423" s="12" t="s">
        <v>80</v>
      </c>
      <c r="AY423" s="202" t="s">
        <v>143</v>
      </c>
    </row>
    <row r="424" spans="1:65" s="2" customFormat="1" ht="44.25" customHeight="1">
      <c r="A424" s="37"/>
      <c r="B424" s="38"/>
      <c r="C424" s="174" t="s">
        <v>7</v>
      </c>
      <c r="D424" s="174" t="s">
        <v>144</v>
      </c>
      <c r="E424" s="175" t="s">
        <v>1440</v>
      </c>
      <c r="F424" s="176" t="s">
        <v>1441</v>
      </c>
      <c r="G424" s="177" t="s">
        <v>257</v>
      </c>
      <c r="H424" s="178">
        <v>11.1</v>
      </c>
      <c r="I424" s="179"/>
      <c r="J424" s="180">
        <f>ROUND(I424*H424,2)</f>
        <v>0</v>
      </c>
      <c r="K424" s="176" t="s">
        <v>496</v>
      </c>
      <c r="L424" s="42"/>
      <c r="M424" s="181" t="s">
        <v>19</v>
      </c>
      <c r="N424" s="182" t="s">
        <v>44</v>
      </c>
      <c r="O424" s="67"/>
      <c r="P424" s="183">
        <f>O424*H424</f>
        <v>0</v>
      </c>
      <c r="Q424" s="183">
        <v>0</v>
      </c>
      <c r="R424" s="183">
        <f>Q424*H424</f>
        <v>0</v>
      </c>
      <c r="S424" s="183">
        <v>0</v>
      </c>
      <c r="T424" s="184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85" t="s">
        <v>149</v>
      </c>
      <c r="AT424" s="185" t="s">
        <v>144</v>
      </c>
      <c r="AU424" s="185" t="s">
        <v>88</v>
      </c>
      <c r="AY424" s="20" t="s">
        <v>143</v>
      </c>
      <c r="BE424" s="186">
        <f>IF(N424="základní",J424,0)</f>
        <v>0</v>
      </c>
      <c r="BF424" s="186">
        <f>IF(N424="snížená",J424,0)</f>
        <v>0</v>
      </c>
      <c r="BG424" s="186">
        <f>IF(N424="zákl. přenesená",J424,0)</f>
        <v>0</v>
      </c>
      <c r="BH424" s="186">
        <f>IF(N424="sníž. přenesená",J424,0)</f>
        <v>0</v>
      </c>
      <c r="BI424" s="186">
        <f>IF(N424="nulová",J424,0)</f>
        <v>0</v>
      </c>
      <c r="BJ424" s="20" t="s">
        <v>88</v>
      </c>
      <c r="BK424" s="186">
        <f>ROUND(I424*H424,2)</f>
        <v>0</v>
      </c>
      <c r="BL424" s="20" t="s">
        <v>149</v>
      </c>
      <c r="BM424" s="185" t="s">
        <v>1442</v>
      </c>
    </row>
    <row r="425" spans="1:47" s="2" customFormat="1" ht="11.25">
      <c r="A425" s="37"/>
      <c r="B425" s="38"/>
      <c r="C425" s="39"/>
      <c r="D425" s="227" t="s">
        <v>498</v>
      </c>
      <c r="E425" s="39"/>
      <c r="F425" s="228" t="s">
        <v>1443</v>
      </c>
      <c r="G425" s="39"/>
      <c r="H425" s="39"/>
      <c r="I425" s="189"/>
      <c r="J425" s="39"/>
      <c r="K425" s="39"/>
      <c r="L425" s="42"/>
      <c r="M425" s="190"/>
      <c r="N425" s="191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498</v>
      </c>
      <c r="AU425" s="20" t="s">
        <v>88</v>
      </c>
    </row>
    <row r="426" spans="2:51" s="12" customFormat="1" ht="11.25">
      <c r="B426" s="192"/>
      <c r="C426" s="193"/>
      <c r="D426" s="187" t="s">
        <v>158</v>
      </c>
      <c r="E426" s="194" t="s">
        <v>19</v>
      </c>
      <c r="F426" s="195" t="s">
        <v>1444</v>
      </c>
      <c r="G426" s="193"/>
      <c r="H426" s="196">
        <v>11.1</v>
      </c>
      <c r="I426" s="197"/>
      <c r="J426" s="193"/>
      <c r="K426" s="193"/>
      <c r="L426" s="198"/>
      <c r="M426" s="199"/>
      <c r="N426" s="200"/>
      <c r="O426" s="200"/>
      <c r="P426" s="200"/>
      <c r="Q426" s="200"/>
      <c r="R426" s="200"/>
      <c r="S426" s="200"/>
      <c r="T426" s="201"/>
      <c r="AT426" s="202" t="s">
        <v>158</v>
      </c>
      <c r="AU426" s="202" t="s">
        <v>88</v>
      </c>
      <c r="AV426" s="12" t="s">
        <v>88</v>
      </c>
      <c r="AW426" s="12" t="s">
        <v>34</v>
      </c>
      <c r="AX426" s="12" t="s">
        <v>80</v>
      </c>
      <c r="AY426" s="202" t="s">
        <v>143</v>
      </c>
    </row>
    <row r="427" spans="1:65" s="2" customFormat="1" ht="24.2" customHeight="1">
      <c r="A427" s="37"/>
      <c r="B427" s="38"/>
      <c r="C427" s="250" t="s">
        <v>201</v>
      </c>
      <c r="D427" s="250" t="s">
        <v>542</v>
      </c>
      <c r="E427" s="251" t="s">
        <v>1445</v>
      </c>
      <c r="F427" s="252" t="s">
        <v>1446</v>
      </c>
      <c r="G427" s="253" t="s">
        <v>147</v>
      </c>
      <c r="H427" s="254">
        <v>26.64</v>
      </c>
      <c r="I427" s="255"/>
      <c r="J427" s="256">
        <f>ROUND(I427*H427,2)</f>
        <v>0</v>
      </c>
      <c r="K427" s="252" t="s">
        <v>496</v>
      </c>
      <c r="L427" s="257"/>
      <c r="M427" s="258" t="s">
        <v>19</v>
      </c>
      <c r="N427" s="259" t="s">
        <v>44</v>
      </c>
      <c r="O427" s="67"/>
      <c r="P427" s="183">
        <f>O427*H427</f>
        <v>0</v>
      </c>
      <c r="Q427" s="183">
        <v>0.0008</v>
      </c>
      <c r="R427" s="183">
        <f>Q427*H427</f>
        <v>0.021312</v>
      </c>
      <c r="S427" s="183">
        <v>0</v>
      </c>
      <c r="T427" s="184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85" t="s">
        <v>164</v>
      </c>
      <c r="AT427" s="185" t="s">
        <v>542</v>
      </c>
      <c r="AU427" s="185" t="s">
        <v>88</v>
      </c>
      <c r="AY427" s="20" t="s">
        <v>143</v>
      </c>
      <c r="BE427" s="186">
        <f>IF(N427="základní",J427,0)</f>
        <v>0</v>
      </c>
      <c r="BF427" s="186">
        <f>IF(N427="snížená",J427,0)</f>
        <v>0</v>
      </c>
      <c r="BG427" s="186">
        <f>IF(N427="zákl. přenesená",J427,0)</f>
        <v>0</v>
      </c>
      <c r="BH427" s="186">
        <f>IF(N427="sníž. přenesená",J427,0)</f>
        <v>0</v>
      </c>
      <c r="BI427" s="186">
        <f>IF(N427="nulová",J427,0)</f>
        <v>0</v>
      </c>
      <c r="BJ427" s="20" t="s">
        <v>88</v>
      </c>
      <c r="BK427" s="186">
        <f>ROUND(I427*H427,2)</f>
        <v>0</v>
      </c>
      <c r="BL427" s="20" t="s">
        <v>149</v>
      </c>
      <c r="BM427" s="185" t="s">
        <v>1447</v>
      </c>
    </row>
    <row r="428" spans="2:51" s="12" customFormat="1" ht="11.25">
      <c r="B428" s="192"/>
      <c r="C428" s="193"/>
      <c r="D428" s="187" t="s">
        <v>158</v>
      </c>
      <c r="E428" s="193"/>
      <c r="F428" s="195" t="s">
        <v>1448</v>
      </c>
      <c r="G428" s="193"/>
      <c r="H428" s="196">
        <v>26.64</v>
      </c>
      <c r="I428" s="197"/>
      <c r="J428" s="193"/>
      <c r="K428" s="193"/>
      <c r="L428" s="198"/>
      <c r="M428" s="199"/>
      <c r="N428" s="200"/>
      <c r="O428" s="200"/>
      <c r="P428" s="200"/>
      <c r="Q428" s="200"/>
      <c r="R428" s="200"/>
      <c r="S428" s="200"/>
      <c r="T428" s="201"/>
      <c r="AT428" s="202" t="s">
        <v>158</v>
      </c>
      <c r="AU428" s="202" t="s">
        <v>88</v>
      </c>
      <c r="AV428" s="12" t="s">
        <v>88</v>
      </c>
      <c r="AW428" s="12" t="s">
        <v>4</v>
      </c>
      <c r="AX428" s="12" t="s">
        <v>80</v>
      </c>
      <c r="AY428" s="202" t="s">
        <v>143</v>
      </c>
    </row>
    <row r="429" spans="2:63" s="11" customFormat="1" ht="22.9" customHeight="1">
      <c r="B429" s="160"/>
      <c r="C429" s="161"/>
      <c r="D429" s="162" t="s">
        <v>71</v>
      </c>
      <c r="E429" s="225" t="s">
        <v>88</v>
      </c>
      <c r="F429" s="225" t="s">
        <v>1449</v>
      </c>
      <c r="G429" s="161"/>
      <c r="H429" s="161"/>
      <c r="I429" s="164"/>
      <c r="J429" s="226">
        <f>BK429</f>
        <v>0</v>
      </c>
      <c r="K429" s="161"/>
      <c r="L429" s="166"/>
      <c r="M429" s="167"/>
      <c r="N429" s="168"/>
      <c r="O429" s="168"/>
      <c r="P429" s="169">
        <f>SUM(P430:P432)</f>
        <v>0</v>
      </c>
      <c r="Q429" s="168"/>
      <c r="R429" s="169">
        <f>SUM(R430:R432)</f>
        <v>25.0187</v>
      </c>
      <c r="S429" s="168"/>
      <c r="T429" s="170">
        <f>SUM(T430:T432)</f>
        <v>0</v>
      </c>
      <c r="AR429" s="171" t="s">
        <v>80</v>
      </c>
      <c r="AT429" s="172" t="s">
        <v>71</v>
      </c>
      <c r="AU429" s="172" t="s">
        <v>80</v>
      </c>
      <c r="AY429" s="171" t="s">
        <v>143</v>
      </c>
      <c r="BK429" s="173">
        <f>SUM(BK430:BK432)</f>
        <v>0</v>
      </c>
    </row>
    <row r="430" spans="1:65" s="2" customFormat="1" ht="24.2" customHeight="1">
      <c r="A430" s="37"/>
      <c r="B430" s="38"/>
      <c r="C430" s="174" t="s">
        <v>261</v>
      </c>
      <c r="D430" s="174" t="s">
        <v>144</v>
      </c>
      <c r="E430" s="175" t="s">
        <v>1450</v>
      </c>
      <c r="F430" s="176" t="s">
        <v>1451</v>
      </c>
      <c r="G430" s="177" t="s">
        <v>171</v>
      </c>
      <c r="H430" s="178">
        <v>10</v>
      </c>
      <c r="I430" s="179"/>
      <c r="J430" s="180">
        <f>ROUND(I430*H430,2)</f>
        <v>0</v>
      </c>
      <c r="K430" s="176" t="s">
        <v>496</v>
      </c>
      <c r="L430" s="42"/>
      <c r="M430" s="181" t="s">
        <v>19</v>
      </c>
      <c r="N430" s="182" t="s">
        <v>44</v>
      </c>
      <c r="O430" s="67"/>
      <c r="P430" s="183">
        <f>O430*H430</f>
        <v>0</v>
      </c>
      <c r="Q430" s="183">
        <v>2.50187</v>
      </c>
      <c r="R430" s="183">
        <f>Q430*H430</f>
        <v>25.0187</v>
      </c>
      <c r="S430" s="183">
        <v>0</v>
      </c>
      <c r="T430" s="184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85" t="s">
        <v>149</v>
      </c>
      <c r="AT430" s="185" t="s">
        <v>144</v>
      </c>
      <c r="AU430" s="185" t="s">
        <v>88</v>
      </c>
      <c r="AY430" s="20" t="s">
        <v>143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20" t="s">
        <v>88</v>
      </c>
      <c r="BK430" s="186">
        <f>ROUND(I430*H430,2)</f>
        <v>0</v>
      </c>
      <c r="BL430" s="20" t="s">
        <v>149</v>
      </c>
      <c r="BM430" s="185" t="s">
        <v>1452</v>
      </c>
    </row>
    <row r="431" spans="1:47" s="2" customFormat="1" ht="11.25">
      <c r="A431" s="37"/>
      <c r="B431" s="38"/>
      <c r="C431" s="39"/>
      <c r="D431" s="227" t="s">
        <v>498</v>
      </c>
      <c r="E431" s="39"/>
      <c r="F431" s="228" t="s">
        <v>1453</v>
      </c>
      <c r="G431" s="39"/>
      <c r="H431" s="39"/>
      <c r="I431" s="189"/>
      <c r="J431" s="39"/>
      <c r="K431" s="39"/>
      <c r="L431" s="42"/>
      <c r="M431" s="190"/>
      <c r="N431" s="191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498</v>
      </c>
      <c r="AU431" s="20" t="s">
        <v>88</v>
      </c>
    </row>
    <row r="432" spans="2:51" s="12" customFormat="1" ht="11.25">
      <c r="B432" s="192"/>
      <c r="C432" s="193"/>
      <c r="D432" s="187" t="s">
        <v>158</v>
      </c>
      <c r="E432" s="194" t="s">
        <v>19</v>
      </c>
      <c r="F432" s="195" t="s">
        <v>1271</v>
      </c>
      <c r="G432" s="193"/>
      <c r="H432" s="196">
        <v>10</v>
      </c>
      <c r="I432" s="197"/>
      <c r="J432" s="193"/>
      <c r="K432" s="193"/>
      <c r="L432" s="198"/>
      <c r="M432" s="199"/>
      <c r="N432" s="200"/>
      <c r="O432" s="200"/>
      <c r="P432" s="200"/>
      <c r="Q432" s="200"/>
      <c r="R432" s="200"/>
      <c r="S432" s="200"/>
      <c r="T432" s="201"/>
      <c r="AT432" s="202" t="s">
        <v>158</v>
      </c>
      <c r="AU432" s="202" t="s">
        <v>88</v>
      </c>
      <c r="AV432" s="12" t="s">
        <v>88</v>
      </c>
      <c r="AW432" s="12" t="s">
        <v>34</v>
      </c>
      <c r="AX432" s="12" t="s">
        <v>80</v>
      </c>
      <c r="AY432" s="202" t="s">
        <v>143</v>
      </c>
    </row>
    <row r="433" spans="2:63" s="11" customFormat="1" ht="22.9" customHeight="1">
      <c r="B433" s="160"/>
      <c r="C433" s="161"/>
      <c r="D433" s="162" t="s">
        <v>71</v>
      </c>
      <c r="E433" s="225" t="s">
        <v>149</v>
      </c>
      <c r="F433" s="225" t="s">
        <v>558</v>
      </c>
      <c r="G433" s="161"/>
      <c r="H433" s="161"/>
      <c r="I433" s="164"/>
      <c r="J433" s="226">
        <f>BK433</f>
        <v>0</v>
      </c>
      <c r="K433" s="161"/>
      <c r="L433" s="166"/>
      <c r="M433" s="167"/>
      <c r="N433" s="168"/>
      <c r="O433" s="168"/>
      <c r="P433" s="169">
        <f>SUM(P434:P467)</f>
        <v>0</v>
      </c>
      <c r="Q433" s="168"/>
      <c r="R433" s="169">
        <f>SUM(R434:R467)</f>
        <v>114.50795928</v>
      </c>
      <c r="S433" s="168"/>
      <c r="T433" s="170">
        <f>SUM(T434:T467)</f>
        <v>0</v>
      </c>
      <c r="AR433" s="171" t="s">
        <v>80</v>
      </c>
      <c r="AT433" s="172" t="s">
        <v>71</v>
      </c>
      <c r="AU433" s="172" t="s">
        <v>80</v>
      </c>
      <c r="AY433" s="171" t="s">
        <v>143</v>
      </c>
      <c r="BK433" s="173">
        <f>SUM(BK434:BK467)</f>
        <v>0</v>
      </c>
    </row>
    <row r="434" spans="1:65" s="2" customFormat="1" ht="33" customHeight="1">
      <c r="A434" s="37"/>
      <c r="B434" s="38"/>
      <c r="C434" s="174" t="s">
        <v>206</v>
      </c>
      <c r="D434" s="174" t="s">
        <v>144</v>
      </c>
      <c r="E434" s="175" t="s">
        <v>559</v>
      </c>
      <c r="F434" s="176" t="s">
        <v>560</v>
      </c>
      <c r="G434" s="177" t="s">
        <v>171</v>
      </c>
      <c r="H434" s="178">
        <v>23.314</v>
      </c>
      <c r="I434" s="179"/>
      <c r="J434" s="180">
        <f>ROUND(I434*H434,2)</f>
        <v>0</v>
      </c>
      <c r="K434" s="176" t="s">
        <v>496</v>
      </c>
      <c r="L434" s="42"/>
      <c r="M434" s="181" t="s">
        <v>19</v>
      </c>
      <c r="N434" s="182" t="s">
        <v>44</v>
      </c>
      <c r="O434" s="67"/>
      <c r="P434" s="183">
        <f>O434*H434</f>
        <v>0</v>
      </c>
      <c r="Q434" s="183">
        <v>0</v>
      </c>
      <c r="R434" s="183">
        <f>Q434*H434</f>
        <v>0</v>
      </c>
      <c r="S434" s="183">
        <v>0</v>
      </c>
      <c r="T434" s="184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85" t="s">
        <v>149</v>
      </c>
      <c r="AT434" s="185" t="s">
        <v>144</v>
      </c>
      <c r="AU434" s="185" t="s">
        <v>88</v>
      </c>
      <c r="AY434" s="20" t="s">
        <v>143</v>
      </c>
      <c r="BE434" s="186">
        <f>IF(N434="základní",J434,0)</f>
        <v>0</v>
      </c>
      <c r="BF434" s="186">
        <f>IF(N434="snížená",J434,0)</f>
        <v>0</v>
      </c>
      <c r="BG434" s="186">
        <f>IF(N434="zákl. přenesená",J434,0)</f>
        <v>0</v>
      </c>
      <c r="BH434" s="186">
        <f>IF(N434="sníž. přenesená",J434,0)</f>
        <v>0</v>
      </c>
      <c r="BI434" s="186">
        <f>IF(N434="nulová",J434,0)</f>
        <v>0</v>
      </c>
      <c r="BJ434" s="20" t="s">
        <v>88</v>
      </c>
      <c r="BK434" s="186">
        <f>ROUND(I434*H434,2)</f>
        <v>0</v>
      </c>
      <c r="BL434" s="20" t="s">
        <v>149</v>
      </c>
      <c r="BM434" s="185" t="s">
        <v>1454</v>
      </c>
    </row>
    <row r="435" spans="1:47" s="2" customFormat="1" ht="11.25">
      <c r="A435" s="37"/>
      <c r="B435" s="38"/>
      <c r="C435" s="39"/>
      <c r="D435" s="227" t="s">
        <v>498</v>
      </c>
      <c r="E435" s="39"/>
      <c r="F435" s="228" t="s">
        <v>562</v>
      </c>
      <c r="G435" s="39"/>
      <c r="H435" s="39"/>
      <c r="I435" s="189"/>
      <c r="J435" s="39"/>
      <c r="K435" s="39"/>
      <c r="L435" s="42"/>
      <c r="M435" s="190"/>
      <c r="N435" s="191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498</v>
      </c>
      <c r="AU435" s="20" t="s">
        <v>88</v>
      </c>
    </row>
    <row r="436" spans="2:51" s="12" customFormat="1" ht="11.25">
      <c r="B436" s="192"/>
      <c r="C436" s="193"/>
      <c r="D436" s="187" t="s">
        <v>158</v>
      </c>
      <c r="E436" s="194" t="s">
        <v>19</v>
      </c>
      <c r="F436" s="195" t="s">
        <v>1455</v>
      </c>
      <c r="G436" s="193"/>
      <c r="H436" s="196">
        <v>1.571</v>
      </c>
      <c r="I436" s="197"/>
      <c r="J436" s="193"/>
      <c r="K436" s="193"/>
      <c r="L436" s="198"/>
      <c r="M436" s="199"/>
      <c r="N436" s="200"/>
      <c r="O436" s="200"/>
      <c r="P436" s="200"/>
      <c r="Q436" s="200"/>
      <c r="R436" s="200"/>
      <c r="S436" s="200"/>
      <c r="T436" s="201"/>
      <c r="AT436" s="202" t="s">
        <v>158</v>
      </c>
      <c r="AU436" s="202" t="s">
        <v>88</v>
      </c>
      <c r="AV436" s="12" t="s">
        <v>88</v>
      </c>
      <c r="AW436" s="12" t="s">
        <v>34</v>
      </c>
      <c r="AX436" s="12" t="s">
        <v>72</v>
      </c>
      <c r="AY436" s="202" t="s">
        <v>143</v>
      </c>
    </row>
    <row r="437" spans="2:51" s="12" customFormat="1" ht="11.25">
      <c r="B437" s="192"/>
      <c r="C437" s="193"/>
      <c r="D437" s="187" t="s">
        <v>158</v>
      </c>
      <c r="E437" s="194" t="s">
        <v>19</v>
      </c>
      <c r="F437" s="195" t="s">
        <v>1456</v>
      </c>
      <c r="G437" s="193"/>
      <c r="H437" s="196">
        <v>2.502</v>
      </c>
      <c r="I437" s="197"/>
      <c r="J437" s="193"/>
      <c r="K437" s="193"/>
      <c r="L437" s="198"/>
      <c r="M437" s="199"/>
      <c r="N437" s="200"/>
      <c r="O437" s="200"/>
      <c r="P437" s="200"/>
      <c r="Q437" s="200"/>
      <c r="R437" s="200"/>
      <c r="S437" s="200"/>
      <c r="T437" s="201"/>
      <c r="AT437" s="202" t="s">
        <v>158</v>
      </c>
      <c r="AU437" s="202" t="s">
        <v>88</v>
      </c>
      <c r="AV437" s="12" t="s">
        <v>88</v>
      </c>
      <c r="AW437" s="12" t="s">
        <v>34</v>
      </c>
      <c r="AX437" s="12" t="s">
        <v>72</v>
      </c>
      <c r="AY437" s="202" t="s">
        <v>143</v>
      </c>
    </row>
    <row r="438" spans="2:51" s="12" customFormat="1" ht="11.25">
      <c r="B438" s="192"/>
      <c r="C438" s="193"/>
      <c r="D438" s="187" t="s">
        <v>158</v>
      </c>
      <c r="E438" s="194" t="s">
        <v>19</v>
      </c>
      <c r="F438" s="195" t="s">
        <v>1457</v>
      </c>
      <c r="G438" s="193"/>
      <c r="H438" s="196">
        <v>1.054</v>
      </c>
      <c r="I438" s="197"/>
      <c r="J438" s="193"/>
      <c r="K438" s="193"/>
      <c r="L438" s="198"/>
      <c r="M438" s="199"/>
      <c r="N438" s="200"/>
      <c r="O438" s="200"/>
      <c r="P438" s="200"/>
      <c r="Q438" s="200"/>
      <c r="R438" s="200"/>
      <c r="S438" s="200"/>
      <c r="T438" s="201"/>
      <c r="AT438" s="202" t="s">
        <v>158</v>
      </c>
      <c r="AU438" s="202" t="s">
        <v>88</v>
      </c>
      <c r="AV438" s="12" t="s">
        <v>88</v>
      </c>
      <c r="AW438" s="12" t="s">
        <v>34</v>
      </c>
      <c r="AX438" s="12" t="s">
        <v>72</v>
      </c>
      <c r="AY438" s="202" t="s">
        <v>143</v>
      </c>
    </row>
    <row r="439" spans="2:51" s="12" customFormat="1" ht="11.25">
      <c r="B439" s="192"/>
      <c r="C439" s="193"/>
      <c r="D439" s="187" t="s">
        <v>158</v>
      </c>
      <c r="E439" s="194" t="s">
        <v>19</v>
      </c>
      <c r="F439" s="195" t="s">
        <v>1458</v>
      </c>
      <c r="G439" s="193"/>
      <c r="H439" s="196">
        <v>0.472</v>
      </c>
      <c r="I439" s="197"/>
      <c r="J439" s="193"/>
      <c r="K439" s="193"/>
      <c r="L439" s="198"/>
      <c r="M439" s="199"/>
      <c r="N439" s="200"/>
      <c r="O439" s="200"/>
      <c r="P439" s="200"/>
      <c r="Q439" s="200"/>
      <c r="R439" s="200"/>
      <c r="S439" s="200"/>
      <c r="T439" s="201"/>
      <c r="AT439" s="202" t="s">
        <v>158</v>
      </c>
      <c r="AU439" s="202" t="s">
        <v>88</v>
      </c>
      <c r="AV439" s="12" t="s">
        <v>88</v>
      </c>
      <c r="AW439" s="12" t="s">
        <v>34</v>
      </c>
      <c r="AX439" s="12" t="s">
        <v>72</v>
      </c>
      <c r="AY439" s="202" t="s">
        <v>143</v>
      </c>
    </row>
    <row r="440" spans="2:51" s="12" customFormat="1" ht="11.25">
      <c r="B440" s="192"/>
      <c r="C440" s="193"/>
      <c r="D440" s="187" t="s">
        <v>158</v>
      </c>
      <c r="E440" s="194" t="s">
        <v>19</v>
      </c>
      <c r="F440" s="195" t="s">
        <v>1459</v>
      </c>
      <c r="G440" s="193"/>
      <c r="H440" s="196">
        <v>1.325</v>
      </c>
      <c r="I440" s="197"/>
      <c r="J440" s="193"/>
      <c r="K440" s="193"/>
      <c r="L440" s="198"/>
      <c r="M440" s="199"/>
      <c r="N440" s="200"/>
      <c r="O440" s="200"/>
      <c r="P440" s="200"/>
      <c r="Q440" s="200"/>
      <c r="R440" s="200"/>
      <c r="S440" s="200"/>
      <c r="T440" s="201"/>
      <c r="AT440" s="202" t="s">
        <v>158</v>
      </c>
      <c r="AU440" s="202" t="s">
        <v>88</v>
      </c>
      <c r="AV440" s="12" t="s">
        <v>88</v>
      </c>
      <c r="AW440" s="12" t="s">
        <v>34</v>
      </c>
      <c r="AX440" s="12" t="s">
        <v>72</v>
      </c>
      <c r="AY440" s="202" t="s">
        <v>143</v>
      </c>
    </row>
    <row r="441" spans="2:51" s="12" customFormat="1" ht="11.25">
      <c r="B441" s="192"/>
      <c r="C441" s="193"/>
      <c r="D441" s="187" t="s">
        <v>158</v>
      </c>
      <c r="E441" s="194" t="s">
        <v>19</v>
      </c>
      <c r="F441" s="195" t="s">
        <v>1460</v>
      </c>
      <c r="G441" s="193"/>
      <c r="H441" s="196">
        <v>2.418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158</v>
      </c>
      <c r="AU441" s="202" t="s">
        <v>88</v>
      </c>
      <c r="AV441" s="12" t="s">
        <v>88</v>
      </c>
      <c r="AW441" s="12" t="s">
        <v>34</v>
      </c>
      <c r="AX441" s="12" t="s">
        <v>72</v>
      </c>
      <c r="AY441" s="202" t="s">
        <v>143</v>
      </c>
    </row>
    <row r="442" spans="2:51" s="12" customFormat="1" ht="11.25">
      <c r="B442" s="192"/>
      <c r="C442" s="193"/>
      <c r="D442" s="187" t="s">
        <v>158</v>
      </c>
      <c r="E442" s="194" t="s">
        <v>19</v>
      </c>
      <c r="F442" s="195" t="s">
        <v>1461</v>
      </c>
      <c r="G442" s="193"/>
      <c r="H442" s="196">
        <v>1.364</v>
      </c>
      <c r="I442" s="197"/>
      <c r="J442" s="193"/>
      <c r="K442" s="193"/>
      <c r="L442" s="198"/>
      <c r="M442" s="199"/>
      <c r="N442" s="200"/>
      <c r="O442" s="200"/>
      <c r="P442" s="200"/>
      <c r="Q442" s="200"/>
      <c r="R442" s="200"/>
      <c r="S442" s="200"/>
      <c r="T442" s="201"/>
      <c r="AT442" s="202" t="s">
        <v>158</v>
      </c>
      <c r="AU442" s="202" t="s">
        <v>88</v>
      </c>
      <c r="AV442" s="12" t="s">
        <v>88</v>
      </c>
      <c r="AW442" s="12" t="s">
        <v>34</v>
      </c>
      <c r="AX442" s="12" t="s">
        <v>72</v>
      </c>
      <c r="AY442" s="202" t="s">
        <v>143</v>
      </c>
    </row>
    <row r="443" spans="2:51" s="12" customFormat="1" ht="11.25">
      <c r="B443" s="192"/>
      <c r="C443" s="193"/>
      <c r="D443" s="187" t="s">
        <v>158</v>
      </c>
      <c r="E443" s="194" t="s">
        <v>19</v>
      </c>
      <c r="F443" s="195" t="s">
        <v>1461</v>
      </c>
      <c r="G443" s="193"/>
      <c r="H443" s="196">
        <v>1.364</v>
      </c>
      <c r="I443" s="197"/>
      <c r="J443" s="193"/>
      <c r="K443" s="193"/>
      <c r="L443" s="198"/>
      <c r="M443" s="199"/>
      <c r="N443" s="200"/>
      <c r="O443" s="200"/>
      <c r="P443" s="200"/>
      <c r="Q443" s="200"/>
      <c r="R443" s="200"/>
      <c r="S443" s="200"/>
      <c r="T443" s="201"/>
      <c r="AT443" s="202" t="s">
        <v>158</v>
      </c>
      <c r="AU443" s="202" t="s">
        <v>88</v>
      </c>
      <c r="AV443" s="12" t="s">
        <v>88</v>
      </c>
      <c r="AW443" s="12" t="s">
        <v>34</v>
      </c>
      <c r="AX443" s="12" t="s">
        <v>72</v>
      </c>
      <c r="AY443" s="202" t="s">
        <v>143</v>
      </c>
    </row>
    <row r="444" spans="2:51" s="12" customFormat="1" ht="11.25">
      <c r="B444" s="192"/>
      <c r="C444" s="193"/>
      <c r="D444" s="187" t="s">
        <v>158</v>
      </c>
      <c r="E444" s="194" t="s">
        <v>19</v>
      </c>
      <c r="F444" s="195" t="s">
        <v>1462</v>
      </c>
      <c r="G444" s="193"/>
      <c r="H444" s="196">
        <v>1.336</v>
      </c>
      <c r="I444" s="197"/>
      <c r="J444" s="193"/>
      <c r="K444" s="193"/>
      <c r="L444" s="198"/>
      <c r="M444" s="199"/>
      <c r="N444" s="200"/>
      <c r="O444" s="200"/>
      <c r="P444" s="200"/>
      <c r="Q444" s="200"/>
      <c r="R444" s="200"/>
      <c r="S444" s="200"/>
      <c r="T444" s="201"/>
      <c r="AT444" s="202" t="s">
        <v>158</v>
      </c>
      <c r="AU444" s="202" t="s">
        <v>88</v>
      </c>
      <c r="AV444" s="12" t="s">
        <v>88</v>
      </c>
      <c r="AW444" s="12" t="s">
        <v>34</v>
      </c>
      <c r="AX444" s="12" t="s">
        <v>72</v>
      </c>
      <c r="AY444" s="202" t="s">
        <v>143</v>
      </c>
    </row>
    <row r="445" spans="2:51" s="12" customFormat="1" ht="11.25">
      <c r="B445" s="192"/>
      <c r="C445" s="193"/>
      <c r="D445" s="187" t="s">
        <v>158</v>
      </c>
      <c r="E445" s="194" t="s">
        <v>19</v>
      </c>
      <c r="F445" s="195" t="s">
        <v>1463</v>
      </c>
      <c r="G445" s="193"/>
      <c r="H445" s="196">
        <v>3.195</v>
      </c>
      <c r="I445" s="197"/>
      <c r="J445" s="193"/>
      <c r="K445" s="193"/>
      <c r="L445" s="198"/>
      <c r="M445" s="199"/>
      <c r="N445" s="200"/>
      <c r="O445" s="200"/>
      <c r="P445" s="200"/>
      <c r="Q445" s="200"/>
      <c r="R445" s="200"/>
      <c r="S445" s="200"/>
      <c r="T445" s="201"/>
      <c r="AT445" s="202" t="s">
        <v>158</v>
      </c>
      <c r="AU445" s="202" t="s">
        <v>88</v>
      </c>
      <c r="AV445" s="12" t="s">
        <v>88</v>
      </c>
      <c r="AW445" s="12" t="s">
        <v>34</v>
      </c>
      <c r="AX445" s="12" t="s">
        <v>72</v>
      </c>
      <c r="AY445" s="202" t="s">
        <v>143</v>
      </c>
    </row>
    <row r="446" spans="2:51" s="12" customFormat="1" ht="11.25">
      <c r="B446" s="192"/>
      <c r="C446" s="193"/>
      <c r="D446" s="187" t="s">
        <v>158</v>
      </c>
      <c r="E446" s="194" t="s">
        <v>19</v>
      </c>
      <c r="F446" s="195" t="s">
        <v>1464</v>
      </c>
      <c r="G446" s="193"/>
      <c r="H446" s="196">
        <v>1.55</v>
      </c>
      <c r="I446" s="197"/>
      <c r="J446" s="193"/>
      <c r="K446" s="193"/>
      <c r="L446" s="198"/>
      <c r="M446" s="199"/>
      <c r="N446" s="200"/>
      <c r="O446" s="200"/>
      <c r="P446" s="200"/>
      <c r="Q446" s="200"/>
      <c r="R446" s="200"/>
      <c r="S446" s="200"/>
      <c r="T446" s="201"/>
      <c r="AT446" s="202" t="s">
        <v>158</v>
      </c>
      <c r="AU446" s="202" t="s">
        <v>88</v>
      </c>
      <c r="AV446" s="12" t="s">
        <v>88</v>
      </c>
      <c r="AW446" s="12" t="s">
        <v>34</v>
      </c>
      <c r="AX446" s="12" t="s">
        <v>72</v>
      </c>
      <c r="AY446" s="202" t="s">
        <v>143</v>
      </c>
    </row>
    <row r="447" spans="2:51" s="12" customFormat="1" ht="11.25">
      <c r="B447" s="192"/>
      <c r="C447" s="193"/>
      <c r="D447" s="187" t="s">
        <v>158</v>
      </c>
      <c r="E447" s="194" t="s">
        <v>19</v>
      </c>
      <c r="F447" s="195" t="s">
        <v>1465</v>
      </c>
      <c r="G447" s="193"/>
      <c r="H447" s="196">
        <v>0.979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158</v>
      </c>
      <c r="AU447" s="202" t="s">
        <v>88</v>
      </c>
      <c r="AV447" s="12" t="s">
        <v>88</v>
      </c>
      <c r="AW447" s="12" t="s">
        <v>34</v>
      </c>
      <c r="AX447" s="12" t="s">
        <v>72</v>
      </c>
      <c r="AY447" s="202" t="s">
        <v>143</v>
      </c>
    </row>
    <row r="448" spans="2:51" s="12" customFormat="1" ht="11.25">
      <c r="B448" s="192"/>
      <c r="C448" s="193"/>
      <c r="D448" s="187" t="s">
        <v>158</v>
      </c>
      <c r="E448" s="194" t="s">
        <v>19</v>
      </c>
      <c r="F448" s="195" t="s">
        <v>1466</v>
      </c>
      <c r="G448" s="193"/>
      <c r="H448" s="196">
        <v>0.944</v>
      </c>
      <c r="I448" s="197"/>
      <c r="J448" s="193"/>
      <c r="K448" s="193"/>
      <c r="L448" s="198"/>
      <c r="M448" s="199"/>
      <c r="N448" s="200"/>
      <c r="O448" s="200"/>
      <c r="P448" s="200"/>
      <c r="Q448" s="200"/>
      <c r="R448" s="200"/>
      <c r="S448" s="200"/>
      <c r="T448" s="201"/>
      <c r="AT448" s="202" t="s">
        <v>158</v>
      </c>
      <c r="AU448" s="202" t="s">
        <v>88</v>
      </c>
      <c r="AV448" s="12" t="s">
        <v>88</v>
      </c>
      <c r="AW448" s="12" t="s">
        <v>34</v>
      </c>
      <c r="AX448" s="12" t="s">
        <v>72</v>
      </c>
      <c r="AY448" s="202" t="s">
        <v>143</v>
      </c>
    </row>
    <row r="449" spans="2:51" s="12" customFormat="1" ht="11.25">
      <c r="B449" s="192"/>
      <c r="C449" s="193"/>
      <c r="D449" s="187" t="s">
        <v>158</v>
      </c>
      <c r="E449" s="194" t="s">
        <v>19</v>
      </c>
      <c r="F449" s="195" t="s">
        <v>1467</v>
      </c>
      <c r="G449" s="193"/>
      <c r="H449" s="196">
        <v>1.332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158</v>
      </c>
      <c r="AU449" s="202" t="s">
        <v>88</v>
      </c>
      <c r="AV449" s="12" t="s">
        <v>88</v>
      </c>
      <c r="AW449" s="12" t="s">
        <v>34</v>
      </c>
      <c r="AX449" s="12" t="s">
        <v>72</v>
      </c>
      <c r="AY449" s="202" t="s">
        <v>143</v>
      </c>
    </row>
    <row r="450" spans="2:51" s="12" customFormat="1" ht="11.25">
      <c r="B450" s="192"/>
      <c r="C450" s="193"/>
      <c r="D450" s="187" t="s">
        <v>158</v>
      </c>
      <c r="E450" s="194" t="s">
        <v>19</v>
      </c>
      <c r="F450" s="195" t="s">
        <v>1468</v>
      </c>
      <c r="G450" s="193"/>
      <c r="H450" s="196">
        <v>1.908</v>
      </c>
      <c r="I450" s="197"/>
      <c r="J450" s="193"/>
      <c r="K450" s="193"/>
      <c r="L450" s="198"/>
      <c r="M450" s="199"/>
      <c r="N450" s="200"/>
      <c r="O450" s="200"/>
      <c r="P450" s="200"/>
      <c r="Q450" s="200"/>
      <c r="R450" s="200"/>
      <c r="S450" s="200"/>
      <c r="T450" s="201"/>
      <c r="AT450" s="202" t="s">
        <v>158</v>
      </c>
      <c r="AU450" s="202" t="s">
        <v>88</v>
      </c>
      <c r="AV450" s="12" t="s">
        <v>88</v>
      </c>
      <c r="AW450" s="12" t="s">
        <v>34</v>
      </c>
      <c r="AX450" s="12" t="s">
        <v>72</v>
      </c>
      <c r="AY450" s="202" t="s">
        <v>143</v>
      </c>
    </row>
    <row r="451" spans="2:51" s="13" customFormat="1" ht="11.25">
      <c r="B451" s="203"/>
      <c r="C451" s="204"/>
      <c r="D451" s="187" t="s">
        <v>158</v>
      </c>
      <c r="E451" s="205" t="s">
        <v>19</v>
      </c>
      <c r="F451" s="206" t="s">
        <v>161</v>
      </c>
      <c r="G451" s="204"/>
      <c r="H451" s="207">
        <v>23.314</v>
      </c>
      <c r="I451" s="208"/>
      <c r="J451" s="204"/>
      <c r="K451" s="204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158</v>
      </c>
      <c r="AU451" s="213" t="s">
        <v>88</v>
      </c>
      <c r="AV451" s="13" t="s">
        <v>149</v>
      </c>
      <c r="AW451" s="13" t="s">
        <v>34</v>
      </c>
      <c r="AX451" s="13" t="s">
        <v>80</v>
      </c>
      <c r="AY451" s="213" t="s">
        <v>143</v>
      </c>
    </row>
    <row r="452" spans="1:65" s="2" customFormat="1" ht="49.15" customHeight="1">
      <c r="A452" s="37"/>
      <c r="B452" s="38"/>
      <c r="C452" s="174" t="s">
        <v>272</v>
      </c>
      <c r="D452" s="174" t="s">
        <v>144</v>
      </c>
      <c r="E452" s="175" t="s">
        <v>927</v>
      </c>
      <c r="F452" s="176" t="s">
        <v>928</v>
      </c>
      <c r="G452" s="177" t="s">
        <v>171</v>
      </c>
      <c r="H452" s="178">
        <v>23.811</v>
      </c>
      <c r="I452" s="179"/>
      <c r="J452" s="180">
        <f>ROUND(I452*H452,2)</f>
        <v>0</v>
      </c>
      <c r="K452" s="176" t="s">
        <v>496</v>
      </c>
      <c r="L452" s="42"/>
      <c r="M452" s="181" t="s">
        <v>19</v>
      </c>
      <c r="N452" s="182" t="s">
        <v>44</v>
      </c>
      <c r="O452" s="67"/>
      <c r="P452" s="183">
        <f>O452*H452</f>
        <v>0</v>
      </c>
      <c r="Q452" s="183">
        <v>0</v>
      </c>
      <c r="R452" s="183">
        <f>Q452*H452</f>
        <v>0</v>
      </c>
      <c r="S452" s="183">
        <v>0</v>
      </c>
      <c r="T452" s="184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5" t="s">
        <v>149</v>
      </c>
      <c r="AT452" s="185" t="s">
        <v>144</v>
      </c>
      <c r="AU452" s="185" t="s">
        <v>88</v>
      </c>
      <c r="AY452" s="20" t="s">
        <v>143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20" t="s">
        <v>88</v>
      </c>
      <c r="BK452" s="186">
        <f>ROUND(I452*H452,2)</f>
        <v>0</v>
      </c>
      <c r="BL452" s="20" t="s">
        <v>149</v>
      </c>
      <c r="BM452" s="185" t="s">
        <v>1469</v>
      </c>
    </row>
    <row r="453" spans="1:47" s="2" customFormat="1" ht="11.25">
      <c r="A453" s="37"/>
      <c r="B453" s="38"/>
      <c r="C453" s="39"/>
      <c r="D453" s="227" t="s">
        <v>498</v>
      </c>
      <c r="E453" s="39"/>
      <c r="F453" s="228" t="s">
        <v>930</v>
      </c>
      <c r="G453" s="39"/>
      <c r="H453" s="39"/>
      <c r="I453" s="189"/>
      <c r="J453" s="39"/>
      <c r="K453" s="39"/>
      <c r="L453" s="42"/>
      <c r="M453" s="190"/>
      <c r="N453" s="191"/>
      <c r="O453" s="67"/>
      <c r="P453" s="67"/>
      <c r="Q453" s="67"/>
      <c r="R453" s="67"/>
      <c r="S453" s="67"/>
      <c r="T453" s="68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20" t="s">
        <v>498</v>
      </c>
      <c r="AU453" s="20" t="s">
        <v>88</v>
      </c>
    </row>
    <row r="454" spans="2:51" s="12" customFormat="1" ht="22.5">
      <c r="B454" s="192"/>
      <c r="C454" s="193"/>
      <c r="D454" s="187" t="s">
        <v>158</v>
      </c>
      <c r="E454" s="194" t="s">
        <v>19</v>
      </c>
      <c r="F454" s="195" t="s">
        <v>1470</v>
      </c>
      <c r="G454" s="193"/>
      <c r="H454" s="196">
        <v>5.856</v>
      </c>
      <c r="I454" s="197"/>
      <c r="J454" s="193"/>
      <c r="K454" s="193"/>
      <c r="L454" s="198"/>
      <c r="M454" s="199"/>
      <c r="N454" s="200"/>
      <c r="O454" s="200"/>
      <c r="P454" s="200"/>
      <c r="Q454" s="200"/>
      <c r="R454" s="200"/>
      <c r="S454" s="200"/>
      <c r="T454" s="201"/>
      <c r="AT454" s="202" t="s">
        <v>158</v>
      </c>
      <c r="AU454" s="202" t="s">
        <v>88</v>
      </c>
      <c r="AV454" s="12" t="s">
        <v>88</v>
      </c>
      <c r="AW454" s="12" t="s">
        <v>34</v>
      </c>
      <c r="AX454" s="12" t="s">
        <v>72</v>
      </c>
      <c r="AY454" s="202" t="s">
        <v>143</v>
      </c>
    </row>
    <row r="455" spans="2:51" s="12" customFormat="1" ht="22.5">
      <c r="B455" s="192"/>
      <c r="C455" s="193"/>
      <c r="D455" s="187" t="s">
        <v>158</v>
      </c>
      <c r="E455" s="194" t="s">
        <v>19</v>
      </c>
      <c r="F455" s="195" t="s">
        <v>1471</v>
      </c>
      <c r="G455" s="193"/>
      <c r="H455" s="196">
        <v>8.064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158</v>
      </c>
      <c r="AU455" s="202" t="s">
        <v>88</v>
      </c>
      <c r="AV455" s="12" t="s">
        <v>88</v>
      </c>
      <c r="AW455" s="12" t="s">
        <v>34</v>
      </c>
      <c r="AX455" s="12" t="s">
        <v>72</v>
      </c>
      <c r="AY455" s="202" t="s">
        <v>143</v>
      </c>
    </row>
    <row r="456" spans="2:51" s="16" customFormat="1" ht="11.25">
      <c r="B456" s="239"/>
      <c r="C456" s="240"/>
      <c r="D456" s="187" t="s">
        <v>158</v>
      </c>
      <c r="E456" s="241" t="s">
        <v>19</v>
      </c>
      <c r="F456" s="242" t="s">
        <v>539</v>
      </c>
      <c r="G456" s="240"/>
      <c r="H456" s="243">
        <v>13.92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AT456" s="249" t="s">
        <v>158</v>
      </c>
      <c r="AU456" s="249" t="s">
        <v>88</v>
      </c>
      <c r="AV456" s="16" t="s">
        <v>153</v>
      </c>
      <c r="AW456" s="16" t="s">
        <v>34</v>
      </c>
      <c r="AX456" s="16" t="s">
        <v>72</v>
      </c>
      <c r="AY456" s="249" t="s">
        <v>143</v>
      </c>
    </row>
    <row r="457" spans="2:51" s="12" customFormat="1" ht="11.25">
      <c r="B457" s="192"/>
      <c r="C457" s="193"/>
      <c r="D457" s="187" t="s">
        <v>158</v>
      </c>
      <c r="E457" s="194" t="s">
        <v>19</v>
      </c>
      <c r="F457" s="195" t="s">
        <v>1472</v>
      </c>
      <c r="G457" s="193"/>
      <c r="H457" s="196">
        <v>0.538</v>
      </c>
      <c r="I457" s="197"/>
      <c r="J457" s="193"/>
      <c r="K457" s="193"/>
      <c r="L457" s="198"/>
      <c r="M457" s="199"/>
      <c r="N457" s="200"/>
      <c r="O457" s="200"/>
      <c r="P457" s="200"/>
      <c r="Q457" s="200"/>
      <c r="R457" s="200"/>
      <c r="S457" s="200"/>
      <c r="T457" s="201"/>
      <c r="AT457" s="202" t="s">
        <v>158</v>
      </c>
      <c r="AU457" s="202" t="s">
        <v>88</v>
      </c>
      <c r="AV457" s="12" t="s">
        <v>88</v>
      </c>
      <c r="AW457" s="12" t="s">
        <v>34</v>
      </c>
      <c r="AX457" s="12" t="s">
        <v>72</v>
      </c>
      <c r="AY457" s="202" t="s">
        <v>143</v>
      </c>
    </row>
    <row r="458" spans="2:51" s="12" customFormat="1" ht="11.25">
      <c r="B458" s="192"/>
      <c r="C458" s="193"/>
      <c r="D458" s="187" t="s">
        <v>158</v>
      </c>
      <c r="E458" s="194" t="s">
        <v>19</v>
      </c>
      <c r="F458" s="195" t="s">
        <v>1473</v>
      </c>
      <c r="G458" s="193"/>
      <c r="H458" s="196">
        <v>0.952</v>
      </c>
      <c r="I458" s="197"/>
      <c r="J458" s="193"/>
      <c r="K458" s="193"/>
      <c r="L458" s="198"/>
      <c r="M458" s="199"/>
      <c r="N458" s="200"/>
      <c r="O458" s="200"/>
      <c r="P458" s="200"/>
      <c r="Q458" s="200"/>
      <c r="R458" s="200"/>
      <c r="S458" s="200"/>
      <c r="T458" s="201"/>
      <c r="AT458" s="202" t="s">
        <v>158</v>
      </c>
      <c r="AU458" s="202" t="s">
        <v>88</v>
      </c>
      <c r="AV458" s="12" t="s">
        <v>88</v>
      </c>
      <c r="AW458" s="12" t="s">
        <v>34</v>
      </c>
      <c r="AX458" s="12" t="s">
        <v>72</v>
      </c>
      <c r="AY458" s="202" t="s">
        <v>143</v>
      </c>
    </row>
    <row r="459" spans="2:51" s="12" customFormat="1" ht="11.25">
      <c r="B459" s="192"/>
      <c r="C459" s="193"/>
      <c r="D459" s="187" t="s">
        <v>158</v>
      </c>
      <c r="E459" s="194" t="s">
        <v>19</v>
      </c>
      <c r="F459" s="195" t="s">
        <v>1474</v>
      </c>
      <c r="G459" s="193"/>
      <c r="H459" s="196">
        <v>2.598</v>
      </c>
      <c r="I459" s="197"/>
      <c r="J459" s="193"/>
      <c r="K459" s="193"/>
      <c r="L459" s="198"/>
      <c r="M459" s="199"/>
      <c r="N459" s="200"/>
      <c r="O459" s="200"/>
      <c r="P459" s="200"/>
      <c r="Q459" s="200"/>
      <c r="R459" s="200"/>
      <c r="S459" s="200"/>
      <c r="T459" s="201"/>
      <c r="AT459" s="202" t="s">
        <v>158</v>
      </c>
      <c r="AU459" s="202" t="s">
        <v>88</v>
      </c>
      <c r="AV459" s="12" t="s">
        <v>88</v>
      </c>
      <c r="AW459" s="12" t="s">
        <v>34</v>
      </c>
      <c r="AX459" s="12" t="s">
        <v>72</v>
      </c>
      <c r="AY459" s="202" t="s">
        <v>143</v>
      </c>
    </row>
    <row r="460" spans="2:51" s="12" customFormat="1" ht="11.25">
      <c r="B460" s="192"/>
      <c r="C460" s="193"/>
      <c r="D460" s="187" t="s">
        <v>158</v>
      </c>
      <c r="E460" s="194" t="s">
        <v>19</v>
      </c>
      <c r="F460" s="195" t="s">
        <v>1475</v>
      </c>
      <c r="G460" s="193"/>
      <c r="H460" s="196">
        <v>2.549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158</v>
      </c>
      <c r="AU460" s="202" t="s">
        <v>88</v>
      </c>
      <c r="AV460" s="12" t="s">
        <v>88</v>
      </c>
      <c r="AW460" s="12" t="s">
        <v>34</v>
      </c>
      <c r="AX460" s="12" t="s">
        <v>72</v>
      </c>
      <c r="AY460" s="202" t="s">
        <v>143</v>
      </c>
    </row>
    <row r="461" spans="2:51" s="12" customFormat="1" ht="11.25">
      <c r="B461" s="192"/>
      <c r="C461" s="193"/>
      <c r="D461" s="187" t="s">
        <v>158</v>
      </c>
      <c r="E461" s="194" t="s">
        <v>19</v>
      </c>
      <c r="F461" s="195" t="s">
        <v>1476</v>
      </c>
      <c r="G461" s="193"/>
      <c r="H461" s="196">
        <v>1.27</v>
      </c>
      <c r="I461" s="197"/>
      <c r="J461" s="193"/>
      <c r="K461" s="193"/>
      <c r="L461" s="198"/>
      <c r="M461" s="199"/>
      <c r="N461" s="200"/>
      <c r="O461" s="200"/>
      <c r="P461" s="200"/>
      <c r="Q461" s="200"/>
      <c r="R461" s="200"/>
      <c r="S461" s="200"/>
      <c r="T461" s="201"/>
      <c r="AT461" s="202" t="s">
        <v>158</v>
      </c>
      <c r="AU461" s="202" t="s">
        <v>88</v>
      </c>
      <c r="AV461" s="12" t="s">
        <v>88</v>
      </c>
      <c r="AW461" s="12" t="s">
        <v>34</v>
      </c>
      <c r="AX461" s="12" t="s">
        <v>72</v>
      </c>
      <c r="AY461" s="202" t="s">
        <v>143</v>
      </c>
    </row>
    <row r="462" spans="2:51" s="12" customFormat="1" ht="11.25">
      <c r="B462" s="192"/>
      <c r="C462" s="193"/>
      <c r="D462" s="187" t="s">
        <v>158</v>
      </c>
      <c r="E462" s="194" t="s">
        <v>19</v>
      </c>
      <c r="F462" s="195" t="s">
        <v>1477</v>
      </c>
      <c r="G462" s="193"/>
      <c r="H462" s="196">
        <v>1.984</v>
      </c>
      <c r="I462" s="197"/>
      <c r="J462" s="193"/>
      <c r="K462" s="193"/>
      <c r="L462" s="198"/>
      <c r="M462" s="199"/>
      <c r="N462" s="200"/>
      <c r="O462" s="200"/>
      <c r="P462" s="200"/>
      <c r="Q462" s="200"/>
      <c r="R462" s="200"/>
      <c r="S462" s="200"/>
      <c r="T462" s="201"/>
      <c r="AT462" s="202" t="s">
        <v>158</v>
      </c>
      <c r="AU462" s="202" t="s">
        <v>88</v>
      </c>
      <c r="AV462" s="12" t="s">
        <v>88</v>
      </c>
      <c r="AW462" s="12" t="s">
        <v>34</v>
      </c>
      <c r="AX462" s="12" t="s">
        <v>72</v>
      </c>
      <c r="AY462" s="202" t="s">
        <v>143</v>
      </c>
    </row>
    <row r="463" spans="2:51" s="16" customFormat="1" ht="11.25">
      <c r="B463" s="239"/>
      <c r="C463" s="240"/>
      <c r="D463" s="187" t="s">
        <v>158</v>
      </c>
      <c r="E463" s="241" t="s">
        <v>19</v>
      </c>
      <c r="F463" s="242" t="s">
        <v>539</v>
      </c>
      <c r="G463" s="240"/>
      <c r="H463" s="243">
        <v>9.891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158</v>
      </c>
      <c r="AU463" s="249" t="s">
        <v>88</v>
      </c>
      <c r="AV463" s="16" t="s">
        <v>153</v>
      </c>
      <c r="AW463" s="16" t="s">
        <v>34</v>
      </c>
      <c r="AX463" s="16" t="s">
        <v>72</v>
      </c>
      <c r="AY463" s="249" t="s">
        <v>143</v>
      </c>
    </row>
    <row r="464" spans="2:51" s="13" customFormat="1" ht="11.25">
      <c r="B464" s="203"/>
      <c r="C464" s="204"/>
      <c r="D464" s="187" t="s">
        <v>158</v>
      </c>
      <c r="E464" s="205" t="s">
        <v>19</v>
      </c>
      <c r="F464" s="206" t="s">
        <v>161</v>
      </c>
      <c r="G464" s="204"/>
      <c r="H464" s="207">
        <v>23.811</v>
      </c>
      <c r="I464" s="208"/>
      <c r="J464" s="204"/>
      <c r="K464" s="204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158</v>
      </c>
      <c r="AU464" s="213" t="s">
        <v>88</v>
      </c>
      <c r="AV464" s="13" t="s">
        <v>149</v>
      </c>
      <c r="AW464" s="13" t="s">
        <v>34</v>
      </c>
      <c r="AX464" s="13" t="s">
        <v>80</v>
      </c>
      <c r="AY464" s="213" t="s">
        <v>143</v>
      </c>
    </row>
    <row r="465" spans="1:65" s="2" customFormat="1" ht="44.25" customHeight="1">
      <c r="A465" s="37"/>
      <c r="B465" s="38"/>
      <c r="C465" s="174" t="s">
        <v>212</v>
      </c>
      <c r="D465" s="174" t="s">
        <v>144</v>
      </c>
      <c r="E465" s="175" t="s">
        <v>1478</v>
      </c>
      <c r="F465" s="176" t="s">
        <v>1479</v>
      </c>
      <c r="G465" s="177" t="s">
        <v>171</v>
      </c>
      <c r="H465" s="178">
        <v>49.764</v>
      </c>
      <c r="I465" s="179"/>
      <c r="J465" s="180">
        <f>ROUND(I465*H465,2)</f>
        <v>0</v>
      </c>
      <c r="K465" s="176" t="s">
        <v>496</v>
      </c>
      <c r="L465" s="42"/>
      <c r="M465" s="181" t="s">
        <v>19</v>
      </c>
      <c r="N465" s="182" t="s">
        <v>44</v>
      </c>
      <c r="O465" s="67"/>
      <c r="P465" s="183">
        <f>O465*H465</f>
        <v>0</v>
      </c>
      <c r="Q465" s="183">
        <v>2.30102</v>
      </c>
      <c r="R465" s="183">
        <f>Q465*H465</f>
        <v>114.50795928</v>
      </c>
      <c r="S465" s="183">
        <v>0</v>
      </c>
      <c r="T465" s="184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85" t="s">
        <v>149</v>
      </c>
      <c r="AT465" s="185" t="s">
        <v>144</v>
      </c>
      <c r="AU465" s="185" t="s">
        <v>88</v>
      </c>
      <c r="AY465" s="20" t="s">
        <v>143</v>
      </c>
      <c r="BE465" s="186">
        <f>IF(N465="základní",J465,0)</f>
        <v>0</v>
      </c>
      <c r="BF465" s="186">
        <f>IF(N465="snížená",J465,0)</f>
        <v>0</v>
      </c>
      <c r="BG465" s="186">
        <f>IF(N465="zákl. přenesená",J465,0)</f>
        <v>0</v>
      </c>
      <c r="BH465" s="186">
        <f>IF(N465="sníž. přenesená",J465,0)</f>
        <v>0</v>
      </c>
      <c r="BI465" s="186">
        <f>IF(N465="nulová",J465,0)</f>
        <v>0</v>
      </c>
      <c r="BJ465" s="20" t="s">
        <v>88</v>
      </c>
      <c r="BK465" s="186">
        <f>ROUND(I465*H465,2)</f>
        <v>0</v>
      </c>
      <c r="BL465" s="20" t="s">
        <v>149</v>
      </c>
      <c r="BM465" s="185" t="s">
        <v>1480</v>
      </c>
    </row>
    <row r="466" spans="1:47" s="2" customFormat="1" ht="11.25">
      <c r="A466" s="37"/>
      <c r="B466" s="38"/>
      <c r="C466" s="39"/>
      <c r="D466" s="227" t="s">
        <v>498</v>
      </c>
      <c r="E466" s="39"/>
      <c r="F466" s="228" t="s">
        <v>1481</v>
      </c>
      <c r="G466" s="39"/>
      <c r="H466" s="39"/>
      <c r="I466" s="189"/>
      <c r="J466" s="39"/>
      <c r="K466" s="39"/>
      <c r="L466" s="42"/>
      <c r="M466" s="190"/>
      <c r="N466" s="191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498</v>
      </c>
      <c r="AU466" s="20" t="s">
        <v>88</v>
      </c>
    </row>
    <row r="467" spans="2:51" s="12" customFormat="1" ht="11.25">
      <c r="B467" s="192"/>
      <c r="C467" s="193"/>
      <c r="D467" s="187" t="s">
        <v>158</v>
      </c>
      <c r="E467" s="194" t="s">
        <v>19</v>
      </c>
      <c r="F467" s="195" t="s">
        <v>1482</v>
      </c>
      <c r="G467" s="193"/>
      <c r="H467" s="196">
        <v>49.764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158</v>
      </c>
      <c r="AU467" s="202" t="s">
        <v>88</v>
      </c>
      <c r="AV467" s="12" t="s">
        <v>88</v>
      </c>
      <c r="AW467" s="12" t="s">
        <v>34</v>
      </c>
      <c r="AX467" s="12" t="s">
        <v>80</v>
      </c>
      <c r="AY467" s="202" t="s">
        <v>143</v>
      </c>
    </row>
    <row r="468" spans="2:63" s="11" customFormat="1" ht="22.9" customHeight="1">
      <c r="B468" s="160"/>
      <c r="C468" s="161"/>
      <c r="D468" s="162" t="s">
        <v>71</v>
      </c>
      <c r="E468" s="225" t="s">
        <v>156</v>
      </c>
      <c r="F468" s="225" t="s">
        <v>970</v>
      </c>
      <c r="G468" s="161"/>
      <c r="H468" s="161"/>
      <c r="I468" s="164"/>
      <c r="J468" s="226">
        <f>BK468</f>
        <v>0</v>
      </c>
      <c r="K468" s="161"/>
      <c r="L468" s="166"/>
      <c r="M468" s="167"/>
      <c r="N468" s="168"/>
      <c r="O468" s="168"/>
      <c r="P468" s="169">
        <f>SUM(P469:P480)</f>
        <v>0</v>
      </c>
      <c r="Q468" s="168"/>
      <c r="R468" s="169">
        <f>SUM(R469:R480)</f>
        <v>5.232</v>
      </c>
      <c r="S468" s="168"/>
      <c r="T468" s="170">
        <f>SUM(T469:T480)</f>
        <v>0</v>
      </c>
      <c r="AR468" s="171" t="s">
        <v>80</v>
      </c>
      <c r="AT468" s="172" t="s">
        <v>71</v>
      </c>
      <c r="AU468" s="172" t="s">
        <v>80</v>
      </c>
      <c r="AY468" s="171" t="s">
        <v>143</v>
      </c>
      <c r="BK468" s="173">
        <f>SUM(BK469:BK480)</f>
        <v>0</v>
      </c>
    </row>
    <row r="469" spans="1:65" s="2" customFormat="1" ht="37.9" customHeight="1">
      <c r="A469" s="37"/>
      <c r="B469" s="38"/>
      <c r="C469" s="174" t="s">
        <v>281</v>
      </c>
      <c r="D469" s="174" t="s">
        <v>144</v>
      </c>
      <c r="E469" s="175" t="s">
        <v>1483</v>
      </c>
      <c r="F469" s="176" t="s">
        <v>1484</v>
      </c>
      <c r="G469" s="177" t="s">
        <v>147</v>
      </c>
      <c r="H469" s="178">
        <v>160</v>
      </c>
      <c r="I469" s="179"/>
      <c r="J469" s="180">
        <f>ROUND(I469*H469,2)</f>
        <v>0</v>
      </c>
      <c r="K469" s="176" t="s">
        <v>496</v>
      </c>
      <c r="L469" s="42"/>
      <c r="M469" s="181" t="s">
        <v>19</v>
      </c>
      <c r="N469" s="182" t="s">
        <v>44</v>
      </c>
      <c r="O469" s="67"/>
      <c r="P469" s="183">
        <f>O469*H469</f>
        <v>0</v>
      </c>
      <c r="Q469" s="183">
        <v>0</v>
      </c>
      <c r="R469" s="183">
        <f>Q469*H469</f>
        <v>0</v>
      </c>
      <c r="S469" s="183">
        <v>0</v>
      </c>
      <c r="T469" s="184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85" t="s">
        <v>149</v>
      </c>
      <c r="AT469" s="185" t="s">
        <v>144</v>
      </c>
      <c r="AU469" s="185" t="s">
        <v>88</v>
      </c>
      <c r="AY469" s="20" t="s">
        <v>143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20" t="s">
        <v>88</v>
      </c>
      <c r="BK469" s="186">
        <f>ROUND(I469*H469,2)</f>
        <v>0</v>
      </c>
      <c r="BL469" s="20" t="s">
        <v>149</v>
      </c>
      <c r="BM469" s="185" t="s">
        <v>1485</v>
      </c>
    </row>
    <row r="470" spans="1:47" s="2" customFormat="1" ht="11.25">
      <c r="A470" s="37"/>
      <c r="B470" s="38"/>
      <c r="C470" s="39"/>
      <c r="D470" s="227" t="s">
        <v>498</v>
      </c>
      <c r="E470" s="39"/>
      <c r="F470" s="228" t="s">
        <v>1486</v>
      </c>
      <c r="G470" s="39"/>
      <c r="H470" s="39"/>
      <c r="I470" s="189"/>
      <c r="J470" s="39"/>
      <c r="K470" s="39"/>
      <c r="L470" s="42"/>
      <c r="M470" s="190"/>
      <c r="N470" s="191"/>
      <c r="O470" s="67"/>
      <c r="P470" s="67"/>
      <c r="Q470" s="67"/>
      <c r="R470" s="67"/>
      <c r="S470" s="67"/>
      <c r="T470" s="68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20" t="s">
        <v>498</v>
      </c>
      <c r="AU470" s="20" t="s">
        <v>88</v>
      </c>
    </row>
    <row r="471" spans="2:51" s="15" customFormat="1" ht="11.25">
      <c r="B471" s="229"/>
      <c r="C471" s="230"/>
      <c r="D471" s="187" t="s">
        <v>158</v>
      </c>
      <c r="E471" s="231" t="s">
        <v>19</v>
      </c>
      <c r="F471" s="232" t="s">
        <v>1487</v>
      </c>
      <c r="G471" s="230"/>
      <c r="H471" s="231" t="s">
        <v>19</v>
      </c>
      <c r="I471" s="233"/>
      <c r="J471" s="230"/>
      <c r="K471" s="230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158</v>
      </c>
      <c r="AU471" s="238" t="s">
        <v>88</v>
      </c>
      <c r="AV471" s="15" t="s">
        <v>80</v>
      </c>
      <c r="AW471" s="15" t="s">
        <v>34</v>
      </c>
      <c r="AX471" s="15" t="s">
        <v>72</v>
      </c>
      <c r="AY471" s="238" t="s">
        <v>143</v>
      </c>
    </row>
    <row r="472" spans="2:51" s="12" customFormat="1" ht="22.5">
      <c r="B472" s="192"/>
      <c r="C472" s="193"/>
      <c r="D472" s="187" t="s">
        <v>158</v>
      </c>
      <c r="E472" s="194" t="s">
        <v>19</v>
      </c>
      <c r="F472" s="195" t="s">
        <v>1488</v>
      </c>
      <c r="G472" s="193"/>
      <c r="H472" s="196">
        <v>160</v>
      </c>
      <c r="I472" s="197"/>
      <c r="J472" s="193"/>
      <c r="K472" s="193"/>
      <c r="L472" s="198"/>
      <c r="M472" s="199"/>
      <c r="N472" s="200"/>
      <c r="O472" s="200"/>
      <c r="P472" s="200"/>
      <c r="Q472" s="200"/>
      <c r="R472" s="200"/>
      <c r="S472" s="200"/>
      <c r="T472" s="201"/>
      <c r="AT472" s="202" t="s">
        <v>158</v>
      </c>
      <c r="AU472" s="202" t="s">
        <v>88</v>
      </c>
      <c r="AV472" s="12" t="s">
        <v>88</v>
      </c>
      <c r="AW472" s="12" t="s">
        <v>34</v>
      </c>
      <c r="AX472" s="12" t="s">
        <v>80</v>
      </c>
      <c r="AY472" s="202" t="s">
        <v>143</v>
      </c>
    </row>
    <row r="473" spans="1:65" s="2" customFormat="1" ht="24.2" customHeight="1">
      <c r="A473" s="37"/>
      <c r="B473" s="38"/>
      <c r="C473" s="174" t="s">
        <v>215</v>
      </c>
      <c r="D473" s="174" t="s">
        <v>144</v>
      </c>
      <c r="E473" s="175" t="s">
        <v>1489</v>
      </c>
      <c r="F473" s="176" t="s">
        <v>1490</v>
      </c>
      <c r="G473" s="177" t="s">
        <v>147</v>
      </c>
      <c r="H473" s="178">
        <v>160</v>
      </c>
      <c r="I473" s="179"/>
      <c r="J473" s="180">
        <f>ROUND(I473*H473,2)</f>
        <v>0</v>
      </c>
      <c r="K473" s="176" t="s">
        <v>496</v>
      </c>
      <c r="L473" s="42"/>
      <c r="M473" s="181" t="s">
        <v>19</v>
      </c>
      <c r="N473" s="182" t="s">
        <v>44</v>
      </c>
      <c r="O473" s="67"/>
      <c r="P473" s="183">
        <f>O473*H473</f>
        <v>0</v>
      </c>
      <c r="Q473" s="183">
        <v>0.0012</v>
      </c>
      <c r="R473" s="183">
        <f>Q473*H473</f>
        <v>0.19199999999999998</v>
      </c>
      <c r="S473" s="183">
        <v>0</v>
      </c>
      <c r="T473" s="184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85" t="s">
        <v>149</v>
      </c>
      <c r="AT473" s="185" t="s">
        <v>144</v>
      </c>
      <c r="AU473" s="185" t="s">
        <v>88</v>
      </c>
      <c r="AY473" s="20" t="s">
        <v>143</v>
      </c>
      <c r="BE473" s="186">
        <f>IF(N473="základní",J473,0)</f>
        <v>0</v>
      </c>
      <c r="BF473" s="186">
        <f>IF(N473="snížená",J473,0)</f>
        <v>0</v>
      </c>
      <c r="BG473" s="186">
        <f>IF(N473="zákl. přenesená",J473,0)</f>
        <v>0</v>
      </c>
      <c r="BH473" s="186">
        <f>IF(N473="sníž. přenesená",J473,0)</f>
        <v>0</v>
      </c>
      <c r="BI473" s="186">
        <f>IF(N473="nulová",J473,0)</f>
        <v>0</v>
      </c>
      <c r="BJ473" s="20" t="s">
        <v>88</v>
      </c>
      <c r="BK473" s="186">
        <f>ROUND(I473*H473,2)</f>
        <v>0</v>
      </c>
      <c r="BL473" s="20" t="s">
        <v>149</v>
      </c>
      <c r="BM473" s="185" t="s">
        <v>1491</v>
      </c>
    </row>
    <row r="474" spans="1:47" s="2" customFormat="1" ht="11.25">
      <c r="A474" s="37"/>
      <c r="B474" s="38"/>
      <c r="C474" s="39"/>
      <c r="D474" s="227" t="s">
        <v>498</v>
      </c>
      <c r="E474" s="39"/>
      <c r="F474" s="228" t="s">
        <v>1492</v>
      </c>
      <c r="G474" s="39"/>
      <c r="H474" s="39"/>
      <c r="I474" s="189"/>
      <c r="J474" s="39"/>
      <c r="K474" s="39"/>
      <c r="L474" s="42"/>
      <c r="M474" s="190"/>
      <c r="N474" s="191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498</v>
      </c>
      <c r="AU474" s="20" t="s">
        <v>88</v>
      </c>
    </row>
    <row r="475" spans="2:51" s="15" customFormat="1" ht="11.25">
      <c r="B475" s="229"/>
      <c r="C475" s="230"/>
      <c r="D475" s="187" t="s">
        <v>158</v>
      </c>
      <c r="E475" s="231" t="s">
        <v>19</v>
      </c>
      <c r="F475" s="232" t="s">
        <v>1487</v>
      </c>
      <c r="G475" s="230"/>
      <c r="H475" s="231" t="s">
        <v>19</v>
      </c>
      <c r="I475" s="233"/>
      <c r="J475" s="230"/>
      <c r="K475" s="230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158</v>
      </c>
      <c r="AU475" s="238" t="s">
        <v>88</v>
      </c>
      <c r="AV475" s="15" t="s">
        <v>80</v>
      </c>
      <c r="AW475" s="15" t="s">
        <v>34</v>
      </c>
      <c r="AX475" s="15" t="s">
        <v>72</v>
      </c>
      <c r="AY475" s="238" t="s">
        <v>143</v>
      </c>
    </row>
    <row r="476" spans="2:51" s="12" customFormat="1" ht="22.5">
      <c r="B476" s="192"/>
      <c r="C476" s="193"/>
      <c r="D476" s="187" t="s">
        <v>158</v>
      </c>
      <c r="E476" s="194" t="s">
        <v>19</v>
      </c>
      <c r="F476" s="195" t="s">
        <v>1488</v>
      </c>
      <c r="G476" s="193"/>
      <c r="H476" s="196">
        <v>160</v>
      </c>
      <c r="I476" s="197"/>
      <c r="J476" s="193"/>
      <c r="K476" s="193"/>
      <c r="L476" s="198"/>
      <c r="M476" s="199"/>
      <c r="N476" s="200"/>
      <c r="O476" s="200"/>
      <c r="P476" s="200"/>
      <c r="Q476" s="200"/>
      <c r="R476" s="200"/>
      <c r="S476" s="200"/>
      <c r="T476" s="201"/>
      <c r="AT476" s="202" t="s">
        <v>158</v>
      </c>
      <c r="AU476" s="202" t="s">
        <v>88</v>
      </c>
      <c r="AV476" s="12" t="s">
        <v>88</v>
      </c>
      <c r="AW476" s="12" t="s">
        <v>34</v>
      </c>
      <c r="AX476" s="12" t="s">
        <v>80</v>
      </c>
      <c r="AY476" s="202" t="s">
        <v>143</v>
      </c>
    </row>
    <row r="477" spans="1:65" s="2" customFormat="1" ht="33" customHeight="1">
      <c r="A477" s="37"/>
      <c r="B477" s="38"/>
      <c r="C477" s="174" t="s">
        <v>289</v>
      </c>
      <c r="D477" s="174" t="s">
        <v>144</v>
      </c>
      <c r="E477" s="175" t="s">
        <v>1493</v>
      </c>
      <c r="F477" s="176" t="s">
        <v>1494</v>
      </c>
      <c r="G477" s="177" t="s">
        <v>147</v>
      </c>
      <c r="H477" s="178">
        <v>160</v>
      </c>
      <c r="I477" s="179"/>
      <c r="J477" s="180">
        <f>ROUND(I477*H477,2)</f>
        <v>0</v>
      </c>
      <c r="K477" s="176" t="s">
        <v>496</v>
      </c>
      <c r="L477" s="42"/>
      <c r="M477" s="181" t="s">
        <v>19</v>
      </c>
      <c r="N477" s="182" t="s">
        <v>44</v>
      </c>
      <c r="O477" s="67"/>
      <c r="P477" s="183">
        <f>O477*H477</f>
        <v>0</v>
      </c>
      <c r="Q477" s="183">
        <v>0.0315</v>
      </c>
      <c r="R477" s="183">
        <f>Q477*H477</f>
        <v>5.04</v>
      </c>
      <c r="S477" s="183">
        <v>0</v>
      </c>
      <c r="T477" s="184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85" t="s">
        <v>149</v>
      </c>
      <c r="AT477" s="185" t="s">
        <v>144</v>
      </c>
      <c r="AU477" s="185" t="s">
        <v>88</v>
      </c>
      <c r="AY477" s="20" t="s">
        <v>143</v>
      </c>
      <c r="BE477" s="186">
        <f>IF(N477="základní",J477,0)</f>
        <v>0</v>
      </c>
      <c r="BF477" s="186">
        <f>IF(N477="snížená",J477,0)</f>
        <v>0</v>
      </c>
      <c r="BG477" s="186">
        <f>IF(N477="zákl. přenesená",J477,0)</f>
        <v>0</v>
      </c>
      <c r="BH477" s="186">
        <f>IF(N477="sníž. přenesená",J477,0)</f>
        <v>0</v>
      </c>
      <c r="BI477" s="186">
        <f>IF(N477="nulová",J477,0)</f>
        <v>0</v>
      </c>
      <c r="BJ477" s="20" t="s">
        <v>88</v>
      </c>
      <c r="BK477" s="186">
        <f>ROUND(I477*H477,2)</f>
        <v>0</v>
      </c>
      <c r="BL477" s="20" t="s">
        <v>149</v>
      </c>
      <c r="BM477" s="185" t="s">
        <v>1495</v>
      </c>
    </row>
    <row r="478" spans="1:47" s="2" customFormat="1" ht="11.25">
      <c r="A478" s="37"/>
      <c r="B478" s="38"/>
      <c r="C478" s="39"/>
      <c r="D478" s="227" t="s">
        <v>498</v>
      </c>
      <c r="E478" s="39"/>
      <c r="F478" s="228" t="s">
        <v>1496</v>
      </c>
      <c r="G478" s="39"/>
      <c r="H478" s="39"/>
      <c r="I478" s="189"/>
      <c r="J478" s="39"/>
      <c r="K478" s="39"/>
      <c r="L478" s="42"/>
      <c r="M478" s="190"/>
      <c r="N478" s="191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498</v>
      </c>
      <c r="AU478" s="20" t="s">
        <v>88</v>
      </c>
    </row>
    <row r="479" spans="2:51" s="15" customFormat="1" ht="11.25">
      <c r="B479" s="229"/>
      <c r="C479" s="230"/>
      <c r="D479" s="187" t="s">
        <v>158</v>
      </c>
      <c r="E479" s="231" t="s">
        <v>19</v>
      </c>
      <c r="F479" s="232" t="s">
        <v>1487</v>
      </c>
      <c r="G479" s="230"/>
      <c r="H479" s="231" t="s">
        <v>19</v>
      </c>
      <c r="I479" s="233"/>
      <c r="J479" s="230"/>
      <c r="K479" s="230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158</v>
      </c>
      <c r="AU479" s="238" t="s">
        <v>88</v>
      </c>
      <c r="AV479" s="15" t="s">
        <v>80</v>
      </c>
      <c r="AW479" s="15" t="s">
        <v>34</v>
      </c>
      <c r="AX479" s="15" t="s">
        <v>72</v>
      </c>
      <c r="AY479" s="238" t="s">
        <v>143</v>
      </c>
    </row>
    <row r="480" spans="2:51" s="12" customFormat="1" ht="22.5">
      <c r="B480" s="192"/>
      <c r="C480" s="193"/>
      <c r="D480" s="187" t="s">
        <v>158</v>
      </c>
      <c r="E480" s="194" t="s">
        <v>19</v>
      </c>
      <c r="F480" s="195" t="s">
        <v>1488</v>
      </c>
      <c r="G480" s="193"/>
      <c r="H480" s="196">
        <v>160</v>
      </c>
      <c r="I480" s="197"/>
      <c r="J480" s="193"/>
      <c r="K480" s="193"/>
      <c r="L480" s="198"/>
      <c r="M480" s="199"/>
      <c r="N480" s="200"/>
      <c r="O480" s="200"/>
      <c r="P480" s="200"/>
      <c r="Q480" s="200"/>
      <c r="R480" s="200"/>
      <c r="S480" s="200"/>
      <c r="T480" s="201"/>
      <c r="AT480" s="202" t="s">
        <v>158</v>
      </c>
      <c r="AU480" s="202" t="s">
        <v>88</v>
      </c>
      <c r="AV480" s="12" t="s">
        <v>88</v>
      </c>
      <c r="AW480" s="12" t="s">
        <v>34</v>
      </c>
      <c r="AX480" s="12" t="s">
        <v>80</v>
      </c>
      <c r="AY480" s="202" t="s">
        <v>143</v>
      </c>
    </row>
    <row r="481" spans="2:63" s="11" customFormat="1" ht="22.9" customHeight="1">
      <c r="B481" s="160"/>
      <c r="C481" s="161"/>
      <c r="D481" s="162" t="s">
        <v>71</v>
      </c>
      <c r="E481" s="225" t="s">
        <v>164</v>
      </c>
      <c r="F481" s="225" t="s">
        <v>564</v>
      </c>
      <c r="G481" s="161"/>
      <c r="H481" s="161"/>
      <c r="I481" s="164"/>
      <c r="J481" s="226">
        <f>BK481</f>
        <v>0</v>
      </c>
      <c r="K481" s="161"/>
      <c r="L481" s="166"/>
      <c r="M481" s="167"/>
      <c r="N481" s="168"/>
      <c r="O481" s="168"/>
      <c r="P481" s="169">
        <f>SUM(P482:P658)</f>
        <v>0</v>
      </c>
      <c r="Q481" s="168"/>
      <c r="R481" s="169">
        <f>SUM(R482:R658)</f>
        <v>5.973923559499999</v>
      </c>
      <c r="S481" s="168"/>
      <c r="T481" s="170">
        <f>SUM(T482:T658)</f>
        <v>0</v>
      </c>
      <c r="AR481" s="171" t="s">
        <v>80</v>
      </c>
      <c r="AT481" s="172" t="s">
        <v>71</v>
      </c>
      <c r="AU481" s="172" t="s">
        <v>80</v>
      </c>
      <c r="AY481" s="171" t="s">
        <v>143</v>
      </c>
      <c r="BK481" s="173">
        <f>SUM(BK482:BK658)</f>
        <v>0</v>
      </c>
    </row>
    <row r="482" spans="1:65" s="2" customFormat="1" ht="24.2" customHeight="1">
      <c r="A482" s="37"/>
      <c r="B482" s="38"/>
      <c r="C482" s="174" t="s">
        <v>222</v>
      </c>
      <c r="D482" s="174" t="s">
        <v>144</v>
      </c>
      <c r="E482" s="175" t="s">
        <v>1497</v>
      </c>
      <c r="F482" s="176" t="s">
        <v>1498</v>
      </c>
      <c r="G482" s="177" t="s">
        <v>257</v>
      </c>
      <c r="H482" s="178">
        <v>10</v>
      </c>
      <c r="I482" s="179"/>
      <c r="J482" s="180">
        <f>ROUND(I482*H482,2)</f>
        <v>0</v>
      </c>
      <c r="K482" s="176" t="s">
        <v>496</v>
      </c>
      <c r="L482" s="42"/>
      <c r="M482" s="181" t="s">
        <v>19</v>
      </c>
      <c r="N482" s="182" t="s">
        <v>44</v>
      </c>
      <c r="O482" s="67"/>
      <c r="P482" s="183">
        <f>O482*H482</f>
        <v>0</v>
      </c>
      <c r="Q482" s="183">
        <v>1E-05</v>
      </c>
      <c r="R482" s="183">
        <f>Q482*H482</f>
        <v>0.0001</v>
      </c>
      <c r="S482" s="183">
        <v>0</v>
      </c>
      <c r="T482" s="184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5" t="s">
        <v>149</v>
      </c>
      <c r="AT482" s="185" t="s">
        <v>144</v>
      </c>
      <c r="AU482" s="185" t="s">
        <v>88</v>
      </c>
      <c r="AY482" s="20" t="s">
        <v>143</v>
      </c>
      <c r="BE482" s="186">
        <f>IF(N482="základní",J482,0)</f>
        <v>0</v>
      </c>
      <c r="BF482" s="186">
        <f>IF(N482="snížená",J482,0)</f>
        <v>0</v>
      </c>
      <c r="BG482" s="186">
        <f>IF(N482="zákl. přenesená",J482,0)</f>
        <v>0</v>
      </c>
      <c r="BH482" s="186">
        <f>IF(N482="sníž. přenesená",J482,0)</f>
        <v>0</v>
      </c>
      <c r="BI482" s="186">
        <f>IF(N482="nulová",J482,0)</f>
        <v>0</v>
      </c>
      <c r="BJ482" s="20" t="s">
        <v>88</v>
      </c>
      <c r="BK482" s="186">
        <f>ROUND(I482*H482,2)</f>
        <v>0</v>
      </c>
      <c r="BL482" s="20" t="s">
        <v>149</v>
      </c>
      <c r="BM482" s="185" t="s">
        <v>1499</v>
      </c>
    </row>
    <row r="483" spans="1:47" s="2" customFormat="1" ht="11.25">
      <c r="A483" s="37"/>
      <c r="B483" s="38"/>
      <c r="C483" s="39"/>
      <c r="D483" s="227" t="s">
        <v>498</v>
      </c>
      <c r="E483" s="39"/>
      <c r="F483" s="228" t="s">
        <v>1500</v>
      </c>
      <c r="G483" s="39"/>
      <c r="H483" s="39"/>
      <c r="I483" s="189"/>
      <c r="J483" s="39"/>
      <c r="K483" s="39"/>
      <c r="L483" s="42"/>
      <c r="M483" s="190"/>
      <c r="N483" s="191"/>
      <c r="O483" s="67"/>
      <c r="P483" s="67"/>
      <c r="Q483" s="67"/>
      <c r="R483" s="67"/>
      <c r="S483" s="67"/>
      <c r="T483" s="68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20" t="s">
        <v>498</v>
      </c>
      <c r="AU483" s="20" t="s">
        <v>88</v>
      </c>
    </row>
    <row r="484" spans="2:51" s="12" customFormat="1" ht="11.25">
      <c r="B484" s="192"/>
      <c r="C484" s="193"/>
      <c r="D484" s="187" t="s">
        <v>158</v>
      </c>
      <c r="E484" s="194" t="s">
        <v>19</v>
      </c>
      <c r="F484" s="195" t="s">
        <v>1501</v>
      </c>
      <c r="G484" s="193"/>
      <c r="H484" s="196">
        <v>10</v>
      </c>
      <c r="I484" s="197"/>
      <c r="J484" s="193"/>
      <c r="K484" s="193"/>
      <c r="L484" s="198"/>
      <c r="M484" s="199"/>
      <c r="N484" s="200"/>
      <c r="O484" s="200"/>
      <c r="P484" s="200"/>
      <c r="Q484" s="200"/>
      <c r="R484" s="200"/>
      <c r="S484" s="200"/>
      <c r="T484" s="201"/>
      <c r="AT484" s="202" t="s">
        <v>158</v>
      </c>
      <c r="AU484" s="202" t="s">
        <v>88</v>
      </c>
      <c r="AV484" s="12" t="s">
        <v>88</v>
      </c>
      <c r="AW484" s="12" t="s">
        <v>34</v>
      </c>
      <c r="AX484" s="12" t="s">
        <v>80</v>
      </c>
      <c r="AY484" s="202" t="s">
        <v>143</v>
      </c>
    </row>
    <row r="485" spans="1:65" s="2" customFormat="1" ht="24.2" customHeight="1">
      <c r="A485" s="37"/>
      <c r="B485" s="38"/>
      <c r="C485" s="250" t="s">
        <v>299</v>
      </c>
      <c r="D485" s="250" t="s">
        <v>542</v>
      </c>
      <c r="E485" s="251" t="s">
        <v>1502</v>
      </c>
      <c r="F485" s="252" t="s">
        <v>1503</v>
      </c>
      <c r="G485" s="253" t="s">
        <v>257</v>
      </c>
      <c r="H485" s="254">
        <v>10.15</v>
      </c>
      <c r="I485" s="255"/>
      <c r="J485" s="256">
        <f>ROUND(I485*H485,2)</f>
        <v>0</v>
      </c>
      <c r="K485" s="252" t="s">
        <v>496</v>
      </c>
      <c r="L485" s="257"/>
      <c r="M485" s="258" t="s">
        <v>19</v>
      </c>
      <c r="N485" s="259" t="s">
        <v>44</v>
      </c>
      <c r="O485" s="67"/>
      <c r="P485" s="183">
        <f>O485*H485</f>
        <v>0</v>
      </c>
      <c r="Q485" s="183">
        <v>0.0014</v>
      </c>
      <c r="R485" s="183">
        <f>Q485*H485</f>
        <v>0.01421</v>
      </c>
      <c r="S485" s="183">
        <v>0</v>
      </c>
      <c r="T485" s="184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85" t="s">
        <v>164</v>
      </c>
      <c r="AT485" s="185" t="s">
        <v>542</v>
      </c>
      <c r="AU485" s="185" t="s">
        <v>88</v>
      </c>
      <c r="AY485" s="20" t="s">
        <v>143</v>
      </c>
      <c r="BE485" s="186">
        <f>IF(N485="základní",J485,0)</f>
        <v>0</v>
      </c>
      <c r="BF485" s="186">
        <f>IF(N485="snížená",J485,0)</f>
        <v>0</v>
      </c>
      <c r="BG485" s="186">
        <f>IF(N485="zákl. přenesená",J485,0)</f>
        <v>0</v>
      </c>
      <c r="BH485" s="186">
        <f>IF(N485="sníž. přenesená",J485,0)</f>
        <v>0</v>
      </c>
      <c r="BI485" s="186">
        <f>IF(N485="nulová",J485,0)</f>
        <v>0</v>
      </c>
      <c r="BJ485" s="20" t="s">
        <v>88</v>
      </c>
      <c r="BK485" s="186">
        <f>ROUND(I485*H485,2)</f>
        <v>0</v>
      </c>
      <c r="BL485" s="20" t="s">
        <v>149</v>
      </c>
      <c r="BM485" s="185" t="s">
        <v>1504</v>
      </c>
    </row>
    <row r="486" spans="2:51" s="12" customFormat="1" ht="11.25">
      <c r="B486" s="192"/>
      <c r="C486" s="193"/>
      <c r="D486" s="187" t="s">
        <v>158</v>
      </c>
      <c r="E486" s="193"/>
      <c r="F486" s="195" t="s">
        <v>1505</v>
      </c>
      <c r="G486" s="193"/>
      <c r="H486" s="196">
        <v>10.15</v>
      </c>
      <c r="I486" s="197"/>
      <c r="J486" s="193"/>
      <c r="K486" s="193"/>
      <c r="L486" s="198"/>
      <c r="M486" s="199"/>
      <c r="N486" s="200"/>
      <c r="O486" s="200"/>
      <c r="P486" s="200"/>
      <c r="Q486" s="200"/>
      <c r="R486" s="200"/>
      <c r="S486" s="200"/>
      <c r="T486" s="201"/>
      <c r="AT486" s="202" t="s">
        <v>158</v>
      </c>
      <c r="AU486" s="202" t="s">
        <v>88</v>
      </c>
      <c r="AV486" s="12" t="s">
        <v>88</v>
      </c>
      <c r="AW486" s="12" t="s">
        <v>4</v>
      </c>
      <c r="AX486" s="12" t="s">
        <v>80</v>
      </c>
      <c r="AY486" s="202" t="s">
        <v>143</v>
      </c>
    </row>
    <row r="487" spans="1:65" s="2" customFormat="1" ht="24.2" customHeight="1">
      <c r="A487" s="37"/>
      <c r="B487" s="38"/>
      <c r="C487" s="174" t="s">
        <v>226</v>
      </c>
      <c r="D487" s="174" t="s">
        <v>144</v>
      </c>
      <c r="E487" s="175" t="s">
        <v>975</v>
      </c>
      <c r="F487" s="176" t="s">
        <v>976</v>
      </c>
      <c r="G487" s="177" t="s">
        <v>257</v>
      </c>
      <c r="H487" s="178">
        <v>284.9</v>
      </c>
      <c r="I487" s="179"/>
      <c r="J487" s="180">
        <f>ROUND(I487*H487,2)</f>
        <v>0</v>
      </c>
      <c r="K487" s="176" t="s">
        <v>496</v>
      </c>
      <c r="L487" s="42"/>
      <c r="M487" s="181" t="s">
        <v>19</v>
      </c>
      <c r="N487" s="182" t="s">
        <v>44</v>
      </c>
      <c r="O487" s="67"/>
      <c r="P487" s="183">
        <f>O487*H487</f>
        <v>0</v>
      </c>
      <c r="Q487" s="183">
        <v>1.3E-05</v>
      </c>
      <c r="R487" s="183">
        <f>Q487*H487</f>
        <v>0.0037036999999999994</v>
      </c>
      <c r="S487" s="183">
        <v>0</v>
      </c>
      <c r="T487" s="184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85" t="s">
        <v>149</v>
      </c>
      <c r="AT487" s="185" t="s">
        <v>144</v>
      </c>
      <c r="AU487" s="185" t="s">
        <v>88</v>
      </c>
      <c r="AY487" s="20" t="s">
        <v>143</v>
      </c>
      <c r="BE487" s="186">
        <f>IF(N487="základní",J487,0)</f>
        <v>0</v>
      </c>
      <c r="BF487" s="186">
        <f>IF(N487="snížená",J487,0)</f>
        <v>0</v>
      </c>
      <c r="BG487" s="186">
        <f>IF(N487="zákl. přenesená",J487,0)</f>
        <v>0</v>
      </c>
      <c r="BH487" s="186">
        <f>IF(N487="sníž. přenesená",J487,0)</f>
        <v>0</v>
      </c>
      <c r="BI487" s="186">
        <f>IF(N487="nulová",J487,0)</f>
        <v>0</v>
      </c>
      <c r="BJ487" s="20" t="s">
        <v>88</v>
      </c>
      <c r="BK487" s="186">
        <f>ROUND(I487*H487,2)</f>
        <v>0</v>
      </c>
      <c r="BL487" s="20" t="s">
        <v>149</v>
      </c>
      <c r="BM487" s="185" t="s">
        <v>1506</v>
      </c>
    </row>
    <row r="488" spans="1:47" s="2" customFormat="1" ht="11.25">
      <c r="A488" s="37"/>
      <c r="B488" s="38"/>
      <c r="C488" s="39"/>
      <c r="D488" s="227" t="s">
        <v>498</v>
      </c>
      <c r="E488" s="39"/>
      <c r="F488" s="228" t="s">
        <v>978</v>
      </c>
      <c r="G488" s="39"/>
      <c r="H488" s="39"/>
      <c r="I488" s="189"/>
      <c r="J488" s="39"/>
      <c r="K488" s="39"/>
      <c r="L488" s="42"/>
      <c r="M488" s="190"/>
      <c r="N488" s="191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498</v>
      </c>
      <c r="AU488" s="20" t="s">
        <v>88</v>
      </c>
    </row>
    <row r="489" spans="2:51" s="12" customFormat="1" ht="11.25">
      <c r="B489" s="192"/>
      <c r="C489" s="193"/>
      <c r="D489" s="187" t="s">
        <v>158</v>
      </c>
      <c r="E489" s="194" t="s">
        <v>19</v>
      </c>
      <c r="F489" s="195" t="s">
        <v>1507</v>
      </c>
      <c r="G489" s="193"/>
      <c r="H489" s="196">
        <v>13.09</v>
      </c>
      <c r="I489" s="197"/>
      <c r="J489" s="193"/>
      <c r="K489" s="193"/>
      <c r="L489" s="198"/>
      <c r="M489" s="199"/>
      <c r="N489" s="200"/>
      <c r="O489" s="200"/>
      <c r="P489" s="200"/>
      <c r="Q489" s="200"/>
      <c r="R489" s="200"/>
      <c r="S489" s="200"/>
      <c r="T489" s="201"/>
      <c r="AT489" s="202" t="s">
        <v>158</v>
      </c>
      <c r="AU489" s="202" t="s">
        <v>88</v>
      </c>
      <c r="AV489" s="12" t="s">
        <v>88</v>
      </c>
      <c r="AW489" s="12" t="s">
        <v>34</v>
      </c>
      <c r="AX489" s="12" t="s">
        <v>72</v>
      </c>
      <c r="AY489" s="202" t="s">
        <v>143</v>
      </c>
    </row>
    <row r="490" spans="2:51" s="12" customFormat="1" ht="11.25">
      <c r="B490" s="192"/>
      <c r="C490" s="193"/>
      <c r="D490" s="187" t="s">
        <v>158</v>
      </c>
      <c r="E490" s="194" t="s">
        <v>19</v>
      </c>
      <c r="F490" s="195" t="s">
        <v>1508</v>
      </c>
      <c r="G490" s="193"/>
      <c r="H490" s="196">
        <v>20.85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158</v>
      </c>
      <c r="AU490" s="202" t="s">
        <v>88</v>
      </c>
      <c r="AV490" s="12" t="s">
        <v>88</v>
      </c>
      <c r="AW490" s="12" t="s">
        <v>34</v>
      </c>
      <c r="AX490" s="12" t="s">
        <v>72</v>
      </c>
      <c r="AY490" s="202" t="s">
        <v>143</v>
      </c>
    </row>
    <row r="491" spans="2:51" s="12" customFormat="1" ht="11.25">
      <c r="B491" s="192"/>
      <c r="C491" s="193"/>
      <c r="D491" s="187" t="s">
        <v>158</v>
      </c>
      <c r="E491" s="194" t="s">
        <v>19</v>
      </c>
      <c r="F491" s="195" t="s">
        <v>1509</v>
      </c>
      <c r="G491" s="193"/>
      <c r="H491" s="196">
        <v>6.59</v>
      </c>
      <c r="I491" s="197"/>
      <c r="J491" s="193"/>
      <c r="K491" s="193"/>
      <c r="L491" s="198"/>
      <c r="M491" s="199"/>
      <c r="N491" s="200"/>
      <c r="O491" s="200"/>
      <c r="P491" s="200"/>
      <c r="Q491" s="200"/>
      <c r="R491" s="200"/>
      <c r="S491" s="200"/>
      <c r="T491" s="201"/>
      <c r="AT491" s="202" t="s">
        <v>158</v>
      </c>
      <c r="AU491" s="202" t="s">
        <v>88</v>
      </c>
      <c r="AV491" s="12" t="s">
        <v>88</v>
      </c>
      <c r="AW491" s="12" t="s">
        <v>34</v>
      </c>
      <c r="AX491" s="12" t="s">
        <v>72</v>
      </c>
      <c r="AY491" s="202" t="s">
        <v>143</v>
      </c>
    </row>
    <row r="492" spans="2:51" s="12" customFormat="1" ht="11.25">
      <c r="B492" s="192"/>
      <c r="C492" s="193"/>
      <c r="D492" s="187" t="s">
        <v>158</v>
      </c>
      <c r="E492" s="194" t="s">
        <v>19</v>
      </c>
      <c r="F492" s="195" t="s">
        <v>1510</v>
      </c>
      <c r="G492" s="193"/>
      <c r="H492" s="196">
        <v>3.93</v>
      </c>
      <c r="I492" s="197"/>
      <c r="J492" s="193"/>
      <c r="K492" s="193"/>
      <c r="L492" s="198"/>
      <c r="M492" s="199"/>
      <c r="N492" s="200"/>
      <c r="O492" s="200"/>
      <c r="P492" s="200"/>
      <c r="Q492" s="200"/>
      <c r="R492" s="200"/>
      <c r="S492" s="200"/>
      <c r="T492" s="201"/>
      <c r="AT492" s="202" t="s">
        <v>158</v>
      </c>
      <c r="AU492" s="202" t="s">
        <v>88</v>
      </c>
      <c r="AV492" s="12" t="s">
        <v>88</v>
      </c>
      <c r="AW492" s="12" t="s">
        <v>34</v>
      </c>
      <c r="AX492" s="12" t="s">
        <v>72</v>
      </c>
      <c r="AY492" s="202" t="s">
        <v>143</v>
      </c>
    </row>
    <row r="493" spans="2:51" s="12" customFormat="1" ht="11.25">
      <c r="B493" s="192"/>
      <c r="C493" s="193"/>
      <c r="D493" s="187" t="s">
        <v>158</v>
      </c>
      <c r="E493" s="194" t="s">
        <v>19</v>
      </c>
      <c r="F493" s="195" t="s">
        <v>1511</v>
      </c>
      <c r="G493" s="193"/>
      <c r="H493" s="196">
        <v>11.04</v>
      </c>
      <c r="I493" s="197"/>
      <c r="J493" s="193"/>
      <c r="K493" s="193"/>
      <c r="L493" s="198"/>
      <c r="M493" s="199"/>
      <c r="N493" s="200"/>
      <c r="O493" s="200"/>
      <c r="P493" s="200"/>
      <c r="Q493" s="200"/>
      <c r="R493" s="200"/>
      <c r="S493" s="200"/>
      <c r="T493" s="201"/>
      <c r="AT493" s="202" t="s">
        <v>158</v>
      </c>
      <c r="AU493" s="202" t="s">
        <v>88</v>
      </c>
      <c r="AV493" s="12" t="s">
        <v>88</v>
      </c>
      <c r="AW493" s="12" t="s">
        <v>34</v>
      </c>
      <c r="AX493" s="12" t="s">
        <v>72</v>
      </c>
      <c r="AY493" s="202" t="s">
        <v>143</v>
      </c>
    </row>
    <row r="494" spans="2:51" s="12" customFormat="1" ht="11.25">
      <c r="B494" s="192"/>
      <c r="C494" s="193"/>
      <c r="D494" s="187" t="s">
        <v>158</v>
      </c>
      <c r="E494" s="194" t="s">
        <v>19</v>
      </c>
      <c r="F494" s="195" t="s">
        <v>1512</v>
      </c>
      <c r="G494" s="193"/>
      <c r="H494" s="196">
        <v>20.15</v>
      </c>
      <c r="I494" s="197"/>
      <c r="J494" s="193"/>
      <c r="K494" s="193"/>
      <c r="L494" s="198"/>
      <c r="M494" s="199"/>
      <c r="N494" s="200"/>
      <c r="O494" s="200"/>
      <c r="P494" s="200"/>
      <c r="Q494" s="200"/>
      <c r="R494" s="200"/>
      <c r="S494" s="200"/>
      <c r="T494" s="201"/>
      <c r="AT494" s="202" t="s">
        <v>158</v>
      </c>
      <c r="AU494" s="202" t="s">
        <v>88</v>
      </c>
      <c r="AV494" s="12" t="s">
        <v>88</v>
      </c>
      <c r="AW494" s="12" t="s">
        <v>34</v>
      </c>
      <c r="AX494" s="12" t="s">
        <v>72</v>
      </c>
      <c r="AY494" s="202" t="s">
        <v>143</v>
      </c>
    </row>
    <row r="495" spans="2:51" s="12" customFormat="1" ht="11.25">
      <c r="B495" s="192"/>
      <c r="C495" s="193"/>
      <c r="D495" s="187" t="s">
        <v>158</v>
      </c>
      <c r="E495" s="194" t="s">
        <v>19</v>
      </c>
      <c r="F495" s="195" t="s">
        <v>1513</v>
      </c>
      <c r="G495" s="193"/>
      <c r="H495" s="196">
        <v>11.37</v>
      </c>
      <c r="I495" s="197"/>
      <c r="J495" s="193"/>
      <c r="K495" s="193"/>
      <c r="L495" s="198"/>
      <c r="M495" s="199"/>
      <c r="N495" s="200"/>
      <c r="O495" s="200"/>
      <c r="P495" s="200"/>
      <c r="Q495" s="200"/>
      <c r="R495" s="200"/>
      <c r="S495" s="200"/>
      <c r="T495" s="201"/>
      <c r="AT495" s="202" t="s">
        <v>158</v>
      </c>
      <c r="AU495" s="202" t="s">
        <v>88</v>
      </c>
      <c r="AV495" s="12" t="s">
        <v>88</v>
      </c>
      <c r="AW495" s="12" t="s">
        <v>34</v>
      </c>
      <c r="AX495" s="12" t="s">
        <v>72</v>
      </c>
      <c r="AY495" s="202" t="s">
        <v>143</v>
      </c>
    </row>
    <row r="496" spans="2:51" s="12" customFormat="1" ht="11.25">
      <c r="B496" s="192"/>
      <c r="C496" s="193"/>
      <c r="D496" s="187" t="s">
        <v>158</v>
      </c>
      <c r="E496" s="194" t="s">
        <v>19</v>
      </c>
      <c r="F496" s="195" t="s">
        <v>1513</v>
      </c>
      <c r="G496" s="193"/>
      <c r="H496" s="196">
        <v>11.37</v>
      </c>
      <c r="I496" s="197"/>
      <c r="J496" s="193"/>
      <c r="K496" s="193"/>
      <c r="L496" s="198"/>
      <c r="M496" s="199"/>
      <c r="N496" s="200"/>
      <c r="O496" s="200"/>
      <c r="P496" s="200"/>
      <c r="Q496" s="200"/>
      <c r="R496" s="200"/>
      <c r="S496" s="200"/>
      <c r="T496" s="201"/>
      <c r="AT496" s="202" t="s">
        <v>158</v>
      </c>
      <c r="AU496" s="202" t="s">
        <v>88</v>
      </c>
      <c r="AV496" s="12" t="s">
        <v>88</v>
      </c>
      <c r="AW496" s="12" t="s">
        <v>34</v>
      </c>
      <c r="AX496" s="12" t="s">
        <v>72</v>
      </c>
      <c r="AY496" s="202" t="s">
        <v>143</v>
      </c>
    </row>
    <row r="497" spans="2:51" s="12" customFormat="1" ht="11.25">
      <c r="B497" s="192"/>
      <c r="C497" s="193"/>
      <c r="D497" s="187" t="s">
        <v>158</v>
      </c>
      <c r="E497" s="194" t="s">
        <v>19</v>
      </c>
      <c r="F497" s="195" t="s">
        <v>1514</v>
      </c>
      <c r="G497" s="193"/>
      <c r="H497" s="196">
        <v>11.13</v>
      </c>
      <c r="I497" s="197"/>
      <c r="J497" s="193"/>
      <c r="K497" s="193"/>
      <c r="L497" s="198"/>
      <c r="M497" s="199"/>
      <c r="N497" s="200"/>
      <c r="O497" s="200"/>
      <c r="P497" s="200"/>
      <c r="Q497" s="200"/>
      <c r="R497" s="200"/>
      <c r="S497" s="200"/>
      <c r="T497" s="201"/>
      <c r="AT497" s="202" t="s">
        <v>158</v>
      </c>
      <c r="AU497" s="202" t="s">
        <v>88</v>
      </c>
      <c r="AV497" s="12" t="s">
        <v>88</v>
      </c>
      <c r="AW497" s="12" t="s">
        <v>34</v>
      </c>
      <c r="AX497" s="12" t="s">
        <v>72</v>
      </c>
      <c r="AY497" s="202" t="s">
        <v>143</v>
      </c>
    </row>
    <row r="498" spans="2:51" s="12" customFormat="1" ht="11.25">
      <c r="B498" s="192"/>
      <c r="C498" s="193"/>
      <c r="D498" s="187" t="s">
        <v>158</v>
      </c>
      <c r="E498" s="194" t="s">
        <v>19</v>
      </c>
      <c r="F498" s="195" t="s">
        <v>1515</v>
      </c>
      <c r="G498" s="193"/>
      <c r="H498" s="196">
        <v>3.36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158</v>
      </c>
      <c r="AU498" s="202" t="s">
        <v>88</v>
      </c>
      <c r="AV498" s="12" t="s">
        <v>88</v>
      </c>
      <c r="AW498" s="12" t="s">
        <v>34</v>
      </c>
      <c r="AX498" s="12" t="s">
        <v>72</v>
      </c>
      <c r="AY498" s="202" t="s">
        <v>143</v>
      </c>
    </row>
    <row r="499" spans="2:51" s="12" customFormat="1" ht="11.25">
      <c r="B499" s="192"/>
      <c r="C499" s="193"/>
      <c r="D499" s="187" t="s">
        <v>158</v>
      </c>
      <c r="E499" s="194" t="s">
        <v>19</v>
      </c>
      <c r="F499" s="195" t="s">
        <v>1516</v>
      </c>
      <c r="G499" s="193"/>
      <c r="H499" s="196">
        <v>5.95</v>
      </c>
      <c r="I499" s="197"/>
      <c r="J499" s="193"/>
      <c r="K499" s="193"/>
      <c r="L499" s="198"/>
      <c r="M499" s="199"/>
      <c r="N499" s="200"/>
      <c r="O499" s="200"/>
      <c r="P499" s="200"/>
      <c r="Q499" s="200"/>
      <c r="R499" s="200"/>
      <c r="S499" s="200"/>
      <c r="T499" s="201"/>
      <c r="AT499" s="202" t="s">
        <v>158</v>
      </c>
      <c r="AU499" s="202" t="s">
        <v>88</v>
      </c>
      <c r="AV499" s="12" t="s">
        <v>88</v>
      </c>
      <c r="AW499" s="12" t="s">
        <v>34</v>
      </c>
      <c r="AX499" s="12" t="s">
        <v>72</v>
      </c>
      <c r="AY499" s="202" t="s">
        <v>143</v>
      </c>
    </row>
    <row r="500" spans="2:51" s="12" customFormat="1" ht="11.25">
      <c r="B500" s="192"/>
      <c r="C500" s="193"/>
      <c r="D500" s="187" t="s">
        <v>158</v>
      </c>
      <c r="E500" s="194" t="s">
        <v>19</v>
      </c>
      <c r="F500" s="195" t="s">
        <v>1517</v>
      </c>
      <c r="G500" s="193"/>
      <c r="H500" s="196">
        <v>16.24</v>
      </c>
      <c r="I500" s="197"/>
      <c r="J500" s="193"/>
      <c r="K500" s="193"/>
      <c r="L500" s="198"/>
      <c r="M500" s="199"/>
      <c r="N500" s="200"/>
      <c r="O500" s="200"/>
      <c r="P500" s="200"/>
      <c r="Q500" s="200"/>
      <c r="R500" s="200"/>
      <c r="S500" s="200"/>
      <c r="T500" s="201"/>
      <c r="AT500" s="202" t="s">
        <v>158</v>
      </c>
      <c r="AU500" s="202" t="s">
        <v>88</v>
      </c>
      <c r="AV500" s="12" t="s">
        <v>88</v>
      </c>
      <c r="AW500" s="12" t="s">
        <v>34</v>
      </c>
      <c r="AX500" s="12" t="s">
        <v>72</v>
      </c>
      <c r="AY500" s="202" t="s">
        <v>143</v>
      </c>
    </row>
    <row r="501" spans="2:51" s="12" customFormat="1" ht="11.25">
      <c r="B501" s="192"/>
      <c r="C501" s="193"/>
      <c r="D501" s="187" t="s">
        <v>158</v>
      </c>
      <c r="E501" s="194" t="s">
        <v>19</v>
      </c>
      <c r="F501" s="195" t="s">
        <v>1518</v>
      </c>
      <c r="G501" s="193"/>
      <c r="H501" s="196">
        <v>15.93</v>
      </c>
      <c r="I501" s="197"/>
      <c r="J501" s="193"/>
      <c r="K501" s="193"/>
      <c r="L501" s="198"/>
      <c r="M501" s="199"/>
      <c r="N501" s="200"/>
      <c r="O501" s="200"/>
      <c r="P501" s="200"/>
      <c r="Q501" s="200"/>
      <c r="R501" s="200"/>
      <c r="S501" s="200"/>
      <c r="T501" s="201"/>
      <c r="AT501" s="202" t="s">
        <v>158</v>
      </c>
      <c r="AU501" s="202" t="s">
        <v>88</v>
      </c>
      <c r="AV501" s="12" t="s">
        <v>88</v>
      </c>
      <c r="AW501" s="12" t="s">
        <v>34</v>
      </c>
      <c r="AX501" s="12" t="s">
        <v>72</v>
      </c>
      <c r="AY501" s="202" t="s">
        <v>143</v>
      </c>
    </row>
    <row r="502" spans="2:51" s="12" customFormat="1" ht="11.25">
      <c r="B502" s="192"/>
      <c r="C502" s="193"/>
      <c r="D502" s="187" t="s">
        <v>158</v>
      </c>
      <c r="E502" s="194" t="s">
        <v>19</v>
      </c>
      <c r="F502" s="195" t="s">
        <v>1519</v>
      </c>
      <c r="G502" s="193"/>
      <c r="H502" s="196">
        <v>19.97</v>
      </c>
      <c r="I502" s="197"/>
      <c r="J502" s="193"/>
      <c r="K502" s="193"/>
      <c r="L502" s="198"/>
      <c r="M502" s="199"/>
      <c r="N502" s="200"/>
      <c r="O502" s="200"/>
      <c r="P502" s="200"/>
      <c r="Q502" s="200"/>
      <c r="R502" s="200"/>
      <c r="S502" s="200"/>
      <c r="T502" s="201"/>
      <c r="AT502" s="202" t="s">
        <v>158</v>
      </c>
      <c r="AU502" s="202" t="s">
        <v>88</v>
      </c>
      <c r="AV502" s="12" t="s">
        <v>88</v>
      </c>
      <c r="AW502" s="12" t="s">
        <v>34</v>
      </c>
      <c r="AX502" s="12" t="s">
        <v>72</v>
      </c>
      <c r="AY502" s="202" t="s">
        <v>143</v>
      </c>
    </row>
    <row r="503" spans="2:51" s="12" customFormat="1" ht="11.25">
      <c r="B503" s="192"/>
      <c r="C503" s="193"/>
      <c r="D503" s="187" t="s">
        <v>158</v>
      </c>
      <c r="E503" s="194" t="s">
        <v>19</v>
      </c>
      <c r="F503" s="195" t="s">
        <v>1520</v>
      </c>
      <c r="G503" s="193"/>
      <c r="H503" s="196">
        <v>9.69</v>
      </c>
      <c r="I503" s="197"/>
      <c r="J503" s="193"/>
      <c r="K503" s="193"/>
      <c r="L503" s="198"/>
      <c r="M503" s="199"/>
      <c r="N503" s="200"/>
      <c r="O503" s="200"/>
      <c r="P503" s="200"/>
      <c r="Q503" s="200"/>
      <c r="R503" s="200"/>
      <c r="S503" s="200"/>
      <c r="T503" s="201"/>
      <c r="AT503" s="202" t="s">
        <v>158</v>
      </c>
      <c r="AU503" s="202" t="s">
        <v>88</v>
      </c>
      <c r="AV503" s="12" t="s">
        <v>88</v>
      </c>
      <c r="AW503" s="12" t="s">
        <v>34</v>
      </c>
      <c r="AX503" s="12" t="s">
        <v>72</v>
      </c>
      <c r="AY503" s="202" t="s">
        <v>143</v>
      </c>
    </row>
    <row r="504" spans="2:51" s="12" customFormat="1" ht="11.25">
      <c r="B504" s="192"/>
      <c r="C504" s="193"/>
      <c r="D504" s="187" t="s">
        <v>158</v>
      </c>
      <c r="E504" s="194" t="s">
        <v>19</v>
      </c>
      <c r="F504" s="195" t="s">
        <v>1521</v>
      </c>
      <c r="G504" s="193"/>
      <c r="H504" s="196">
        <v>7.94</v>
      </c>
      <c r="I504" s="197"/>
      <c r="J504" s="193"/>
      <c r="K504" s="193"/>
      <c r="L504" s="198"/>
      <c r="M504" s="199"/>
      <c r="N504" s="200"/>
      <c r="O504" s="200"/>
      <c r="P504" s="200"/>
      <c r="Q504" s="200"/>
      <c r="R504" s="200"/>
      <c r="S504" s="200"/>
      <c r="T504" s="201"/>
      <c r="AT504" s="202" t="s">
        <v>158</v>
      </c>
      <c r="AU504" s="202" t="s">
        <v>88</v>
      </c>
      <c r="AV504" s="12" t="s">
        <v>88</v>
      </c>
      <c r="AW504" s="12" t="s">
        <v>34</v>
      </c>
      <c r="AX504" s="12" t="s">
        <v>72</v>
      </c>
      <c r="AY504" s="202" t="s">
        <v>143</v>
      </c>
    </row>
    <row r="505" spans="2:51" s="12" customFormat="1" ht="11.25">
      <c r="B505" s="192"/>
      <c r="C505" s="193"/>
      <c r="D505" s="187" t="s">
        <v>158</v>
      </c>
      <c r="E505" s="194" t="s">
        <v>19</v>
      </c>
      <c r="F505" s="195" t="s">
        <v>1522</v>
      </c>
      <c r="G505" s="193"/>
      <c r="H505" s="196">
        <v>16.53</v>
      </c>
      <c r="I505" s="197"/>
      <c r="J505" s="193"/>
      <c r="K505" s="193"/>
      <c r="L505" s="198"/>
      <c r="M505" s="199"/>
      <c r="N505" s="200"/>
      <c r="O505" s="200"/>
      <c r="P505" s="200"/>
      <c r="Q505" s="200"/>
      <c r="R505" s="200"/>
      <c r="S505" s="200"/>
      <c r="T505" s="201"/>
      <c r="AT505" s="202" t="s">
        <v>158</v>
      </c>
      <c r="AU505" s="202" t="s">
        <v>88</v>
      </c>
      <c r="AV505" s="12" t="s">
        <v>88</v>
      </c>
      <c r="AW505" s="12" t="s">
        <v>34</v>
      </c>
      <c r="AX505" s="12" t="s">
        <v>72</v>
      </c>
      <c r="AY505" s="202" t="s">
        <v>143</v>
      </c>
    </row>
    <row r="506" spans="2:51" s="12" customFormat="1" ht="11.25">
      <c r="B506" s="192"/>
      <c r="C506" s="193"/>
      <c r="D506" s="187" t="s">
        <v>158</v>
      </c>
      <c r="E506" s="194" t="s">
        <v>19</v>
      </c>
      <c r="F506" s="195" t="s">
        <v>1523</v>
      </c>
      <c r="G506" s="193"/>
      <c r="H506" s="196">
        <v>9.79</v>
      </c>
      <c r="I506" s="197"/>
      <c r="J506" s="193"/>
      <c r="K506" s="193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158</v>
      </c>
      <c r="AU506" s="202" t="s">
        <v>88</v>
      </c>
      <c r="AV506" s="12" t="s">
        <v>88</v>
      </c>
      <c r="AW506" s="12" t="s">
        <v>34</v>
      </c>
      <c r="AX506" s="12" t="s">
        <v>72</v>
      </c>
      <c r="AY506" s="202" t="s">
        <v>143</v>
      </c>
    </row>
    <row r="507" spans="2:51" s="12" customFormat="1" ht="11.25">
      <c r="B507" s="192"/>
      <c r="C507" s="193"/>
      <c r="D507" s="187" t="s">
        <v>158</v>
      </c>
      <c r="E507" s="194" t="s">
        <v>19</v>
      </c>
      <c r="F507" s="195" t="s">
        <v>1524</v>
      </c>
      <c r="G507" s="193"/>
      <c r="H507" s="196">
        <v>7.87</v>
      </c>
      <c r="I507" s="197"/>
      <c r="J507" s="193"/>
      <c r="K507" s="193"/>
      <c r="L507" s="198"/>
      <c r="M507" s="199"/>
      <c r="N507" s="200"/>
      <c r="O507" s="200"/>
      <c r="P507" s="200"/>
      <c r="Q507" s="200"/>
      <c r="R507" s="200"/>
      <c r="S507" s="200"/>
      <c r="T507" s="201"/>
      <c r="AT507" s="202" t="s">
        <v>158</v>
      </c>
      <c r="AU507" s="202" t="s">
        <v>88</v>
      </c>
      <c r="AV507" s="12" t="s">
        <v>88</v>
      </c>
      <c r="AW507" s="12" t="s">
        <v>34</v>
      </c>
      <c r="AX507" s="12" t="s">
        <v>72</v>
      </c>
      <c r="AY507" s="202" t="s">
        <v>143</v>
      </c>
    </row>
    <row r="508" spans="2:51" s="12" customFormat="1" ht="11.25">
      <c r="B508" s="192"/>
      <c r="C508" s="193"/>
      <c r="D508" s="187" t="s">
        <v>158</v>
      </c>
      <c r="E508" s="194" t="s">
        <v>19</v>
      </c>
      <c r="F508" s="195" t="s">
        <v>1444</v>
      </c>
      <c r="G508" s="193"/>
      <c r="H508" s="196">
        <v>11.1</v>
      </c>
      <c r="I508" s="197"/>
      <c r="J508" s="193"/>
      <c r="K508" s="193"/>
      <c r="L508" s="198"/>
      <c r="M508" s="199"/>
      <c r="N508" s="200"/>
      <c r="O508" s="200"/>
      <c r="P508" s="200"/>
      <c r="Q508" s="200"/>
      <c r="R508" s="200"/>
      <c r="S508" s="200"/>
      <c r="T508" s="201"/>
      <c r="AT508" s="202" t="s">
        <v>158</v>
      </c>
      <c r="AU508" s="202" t="s">
        <v>88</v>
      </c>
      <c r="AV508" s="12" t="s">
        <v>88</v>
      </c>
      <c r="AW508" s="12" t="s">
        <v>34</v>
      </c>
      <c r="AX508" s="12" t="s">
        <v>72</v>
      </c>
      <c r="AY508" s="202" t="s">
        <v>143</v>
      </c>
    </row>
    <row r="509" spans="2:51" s="12" customFormat="1" ht="11.25">
      <c r="B509" s="192"/>
      <c r="C509" s="193"/>
      <c r="D509" s="187" t="s">
        <v>158</v>
      </c>
      <c r="E509" s="194" t="s">
        <v>19</v>
      </c>
      <c r="F509" s="195" t="s">
        <v>1525</v>
      </c>
      <c r="G509" s="193"/>
      <c r="H509" s="196">
        <v>12.31</v>
      </c>
      <c r="I509" s="197"/>
      <c r="J509" s="193"/>
      <c r="K509" s="193"/>
      <c r="L509" s="198"/>
      <c r="M509" s="199"/>
      <c r="N509" s="200"/>
      <c r="O509" s="200"/>
      <c r="P509" s="200"/>
      <c r="Q509" s="200"/>
      <c r="R509" s="200"/>
      <c r="S509" s="200"/>
      <c r="T509" s="201"/>
      <c r="AT509" s="202" t="s">
        <v>158</v>
      </c>
      <c r="AU509" s="202" t="s">
        <v>88</v>
      </c>
      <c r="AV509" s="12" t="s">
        <v>88</v>
      </c>
      <c r="AW509" s="12" t="s">
        <v>34</v>
      </c>
      <c r="AX509" s="12" t="s">
        <v>72</v>
      </c>
      <c r="AY509" s="202" t="s">
        <v>143</v>
      </c>
    </row>
    <row r="510" spans="2:51" s="12" customFormat="1" ht="11.25">
      <c r="B510" s="192"/>
      <c r="C510" s="193"/>
      <c r="D510" s="187" t="s">
        <v>158</v>
      </c>
      <c r="E510" s="194" t="s">
        <v>19</v>
      </c>
      <c r="F510" s="195" t="s">
        <v>1526</v>
      </c>
      <c r="G510" s="193"/>
      <c r="H510" s="196">
        <v>22.8</v>
      </c>
      <c r="I510" s="197"/>
      <c r="J510" s="193"/>
      <c r="K510" s="193"/>
      <c r="L510" s="198"/>
      <c r="M510" s="199"/>
      <c r="N510" s="200"/>
      <c r="O510" s="200"/>
      <c r="P510" s="200"/>
      <c r="Q510" s="200"/>
      <c r="R510" s="200"/>
      <c r="S510" s="200"/>
      <c r="T510" s="201"/>
      <c r="AT510" s="202" t="s">
        <v>158</v>
      </c>
      <c r="AU510" s="202" t="s">
        <v>88</v>
      </c>
      <c r="AV510" s="12" t="s">
        <v>88</v>
      </c>
      <c r="AW510" s="12" t="s">
        <v>34</v>
      </c>
      <c r="AX510" s="12" t="s">
        <v>72</v>
      </c>
      <c r="AY510" s="202" t="s">
        <v>143</v>
      </c>
    </row>
    <row r="511" spans="2:51" s="12" customFormat="1" ht="11.25">
      <c r="B511" s="192"/>
      <c r="C511" s="193"/>
      <c r="D511" s="187" t="s">
        <v>158</v>
      </c>
      <c r="E511" s="194" t="s">
        <v>19</v>
      </c>
      <c r="F511" s="195" t="s">
        <v>1527</v>
      </c>
      <c r="G511" s="193"/>
      <c r="H511" s="196">
        <v>15.9</v>
      </c>
      <c r="I511" s="197"/>
      <c r="J511" s="193"/>
      <c r="K511" s="193"/>
      <c r="L511" s="198"/>
      <c r="M511" s="199"/>
      <c r="N511" s="200"/>
      <c r="O511" s="200"/>
      <c r="P511" s="200"/>
      <c r="Q511" s="200"/>
      <c r="R511" s="200"/>
      <c r="S511" s="200"/>
      <c r="T511" s="201"/>
      <c r="AT511" s="202" t="s">
        <v>158</v>
      </c>
      <c r="AU511" s="202" t="s">
        <v>88</v>
      </c>
      <c r="AV511" s="12" t="s">
        <v>88</v>
      </c>
      <c r="AW511" s="12" t="s">
        <v>34</v>
      </c>
      <c r="AX511" s="12" t="s">
        <v>72</v>
      </c>
      <c r="AY511" s="202" t="s">
        <v>143</v>
      </c>
    </row>
    <row r="512" spans="2:51" s="13" customFormat="1" ht="11.25">
      <c r="B512" s="203"/>
      <c r="C512" s="204"/>
      <c r="D512" s="187" t="s">
        <v>158</v>
      </c>
      <c r="E512" s="205" t="s">
        <v>19</v>
      </c>
      <c r="F512" s="206" t="s">
        <v>161</v>
      </c>
      <c r="G512" s="204"/>
      <c r="H512" s="207">
        <v>284.9</v>
      </c>
      <c r="I512" s="208"/>
      <c r="J512" s="204"/>
      <c r="K512" s="204"/>
      <c r="L512" s="209"/>
      <c r="M512" s="210"/>
      <c r="N512" s="211"/>
      <c r="O512" s="211"/>
      <c r="P512" s="211"/>
      <c r="Q512" s="211"/>
      <c r="R512" s="211"/>
      <c r="S512" s="211"/>
      <c r="T512" s="212"/>
      <c r="AT512" s="213" t="s">
        <v>158</v>
      </c>
      <c r="AU512" s="213" t="s">
        <v>88</v>
      </c>
      <c r="AV512" s="13" t="s">
        <v>149</v>
      </c>
      <c r="AW512" s="13" t="s">
        <v>34</v>
      </c>
      <c r="AX512" s="13" t="s">
        <v>80</v>
      </c>
      <c r="AY512" s="213" t="s">
        <v>143</v>
      </c>
    </row>
    <row r="513" spans="1:65" s="2" customFormat="1" ht="16.5" customHeight="1">
      <c r="A513" s="37"/>
      <c r="B513" s="38"/>
      <c r="C513" s="250" t="s">
        <v>309</v>
      </c>
      <c r="D513" s="250" t="s">
        <v>542</v>
      </c>
      <c r="E513" s="251" t="s">
        <v>980</v>
      </c>
      <c r="F513" s="252" t="s">
        <v>981</v>
      </c>
      <c r="G513" s="253" t="s">
        <v>257</v>
      </c>
      <c r="H513" s="254">
        <v>82.016</v>
      </c>
      <c r="I513" s="255"/>
      <c r="J513" s="256">
        <f>ROUND(I513*H513,2)</f>
        <v>0</v>
      </c>
      <c r="K513" s="252" t="s">
        <v>496</v>
      </c>
      <c r="L513" s="257"/>
      <c r="M513" s="258" t="s">
        <v>19</v>
      </c>
      <c r="N513" s="259" t="s">
        <v>44</v>
      </c>
      <c r="O513" s="67"/>
      <c r="P513" s="183">
        <f>O513*H513</f>
        <v>0</v>
      </c>
      <c r="Q513" s="183">
        <v>0.00427</v>
      </c>
      <c r="R513" s="183">
        <f>Q513*H513</f>
        <v>0.3502083200000001</v>
      </c>
      <c r="S513" s="183">
        <v>0</v>
      </c>
      <c r="T513" s="184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5" t="s">
        <v>164</v>
      </c>
      <c r="AT513" s="185" t="s">
        <v>542</v>
      </c>
      <c r="AU513" s="185" t="s">
        <v>88</v>
      </c>
      <c r="AY513" s="20" t="s">
        <v>143</v>
      </c>
      <c r="BE513" s="186">
        <f>IF(N513="základní",J513,0)</f>
        <v>0</v>
      </c>
      <c r="BF513" s="186">
        <f>IF(N513="snížená",J513,0)</f>
        <v>0</v>
      </c>
      <c r="BG513" s="186">
        <f>IF(N513="zákl. přenesená",J513,0)</f>
        <v>0</v>
      </c>
      <c r="BH513" s="186">
        <f>IF(N513="sníž. přenesená",J513,0)</f>
        <v>0</v>
      </c>
      <c r="BI513" s="186">
        <f>IF(N513="nulová",J513,0)</f>
        <v>0</v>
      </c>
      <c r="BJ513" s="20" t="s">
        <v>88</v>
      </c>
      <c r="BK513" s="186">
        <f>ROUND(I513*H513,2)</f>
        <v>0</v>
      </c>
      <c r="BL513" s="20" t="s">
        <v>149</v>
      </c>
      <c r="BM513" s="185" t="s">
        <v>1528</v>
      </c>
    </row>
    <row r="514" spans="2:51" s="12" customFormat="1" ht="11.25">
      <c r="B514" s="192"/>
      <c r="C514" s="193"/>
      <c r="D514" s="187" t="s">
        <v>158</v>
      </c>
      <c r="E514" s="194" t="s">
        <v>19</v>
      </c>
      <c r="F514" s="195" t="s">
        <v>1519</v>
      </c>
      <c r="G514" s="193"/>
      <c r="H514" s="196">
        <v>19.97</v>
      </c>
      <c r="I514" s="197"/>
      <c r="J514" s="193"/>
      <c r="K514" s="193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158</v>
      </c>
      <c r="AU514" s="202" t="s">
        <v>88</v>
      </c>
      <c r="AV514" s="12" t="s">
        <v>88</v>
      </c>
      <c r="AW514" s="12" t="s">
        <v>34</v>
      </c>
      <c r="AX514" s="12" t="s">
        <v>72</v>
      </c>
      <c r="AY514" s="202" t="s">
        <v>143</v>
      </c>
    </row>
    <row r="515" spans="2:51" s="12" customFormat="1" ht="11.25">
      <c r="B515" s="192"/>
      <c r="C515" s="193"/>
      <c r="D515" s="187" t="s">
        <v>158</v>
      </c>
      <c r="E515" s="194" t="s">
        <v>19</v>
      </c>
      <c r="F515" s="195" t="s">
        <v>1520</v>
      </c>
      <c r="G515" s="193"/>
      <c r="H515" s="196">
        <v>9.69</v>
      </c>
      <c r="I515" s="197"/>
      <c r="J515" s="193"/>
      <c r="K515" s="193"/>
      <c r="L515" s="198"/>
      <c r="M515" s="199"/>
      <c r="N515" s="200"/>
      <c r="O515" s="200"/>
      <c r="P515" s="200"/>
      <c r="Q515" s="200"/>
      <c r="R515" s="200"/>
      <c r="S515" s="200"/>
      <c r="T515" s="201"/>
      <c r="AT515" s="202" t="s">
        <v>158</v>
      </c>
      <c r="AU515" s="202" t="s">
        <v>88</v>
      </c>
      <c r="AV515" s="12" t="s">
        <v>88</v>
      </c>
      <c r="AW515" s="12" t="s">
        <v>34</v>
      </c>
      <c r="AX515" s="12" t="s">
        <v>72</v>
      </c>
      <c r="AY515" s="202" t="s">
        <v>143</v>
      </c>
    </row>
    <row r="516" spans="2:51" s="12" customFormat="1" ht="11.25">
      <c r="B516" s="192"/>
      <c r="C516" s="193"/>
      <c r="D516" s="187" t="s">
        <v>158</v>
      </c>
      <c r="E516" s="194" t="s">
        <v>19</v>
      </c>
      <c r="F516" s="195" t="s">
        <v>1523</v>
      </c>
      <c r="G516" s="193"/>
      <c r="H516" s="196">
        <v>9.79</v>
      </c>
      <c r="I516" s="197"/>
      <c r="J516" s="193"/>
      <c r="K516" s="193"/>
      <c r="L516" s="198"/>
      <c r="M516" s="199"/>
      <c r="N516" s="200"/>
      <c r="O516" s="200"/>
      <c r="P516" s="200"/>
      <c r="Q516" s="200"/>
      <c r="R516" s="200"/>
      <c r="S516" s="200"/>
      <c r="T516" s="201"/>
      <c r="AT516" s="202" t="s">
        <v>158</v>
      </c>
      <c r="AU516" s="202" t="s">
        <v>88</v>
      </c>
      <c r="AV516" s="12" t="s">
        <v>88</v>
      </c>
      <c r="AW516" s="12" t="s">
        <v>34</v>
      </c>
      <c r="AX516" s="12" t="s">
        <v>72</v>
      </c>
      <c r="AY516" s="202" t="s">
        <v>143</v>
      </c>
    </row>
    <row r="517" spans="2:51" s="12" customFormat="1" ht="11.25">
      <c r="B517" s="192"/>
      <c r="C517" s="193"/>
      <c r="D517" s="187" t="s">
        <v>158</v>
      </c>
      <c r="E517" s="194" t="s">
        <v>19</v>
      </c>
      <c r="F517" s="195" t="s">
        <v>1525</v>
      </c>
      <c r="G517" s="193"/>
      <c r="H517" s="196">
        <v>12.31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158</v>
      </c>
      <c r="AU517" s="202" t="s">
        <v>88</v>
      </c>
      <c r="AV517" s="12" t="s">
        <v>88</v>
      </c>
      <c r="AW517" s="12" t="s">
        <v>34</v>
      </c>
      <c r="AX517" s="12" t="s">
        <v>72</v>
      </c>
      <c r="AY517" s="202" t="s">
        <v>143</v>
      </c>
    </row>
    <row r="518" spans="2:51" s="12" customFormat="1" ht="11.25">
      <c r="B518" s="192"/>
      <c r="C518" s="193"/>
      <c r="D518" s="187" t="s">
        <v>158</v>
      </c>
      <c r="E518" s="194" t="s">
        <v>19</v>
      </c>
      <c r="F518" s="195" t="s">
        <v>1526</v>
      </c>
      <c r="G518" s="193"/>
      <c r="H518" s="196">
        <v>22.8</v>
      </c>
      <c r="I518" s="197"/>
      <c r="J518" s="193"/>
      <c r="K518" s="193"/>
      <c r="L518" s="198"/>
      <c r="M518" s="199"/>
      <c r="N518" s="200"/>
      <c r="O518" s="200"/>
      <c r="P518" s="200"/>
      <c r="Q518" s="200"/>
      <c r="R518" s="200"/>
      <c r="S518" s="200"/>
      <c r="T518" s="201"/>
      <c r="AT518" s="202" t="s">
        <v>158</v>
      </c>
      <c r="AU518" s="202" t="s">
        <v>88</v>
      </c>
      <c r="AV518" s="12" t="s">
        <v>88</v>
      </c>
      <c r="AW518" s="12" t="s">
        <v>34</v>
      </c>
      <c r="AX518" s="12" t="s">
        <v>72</v>
      </c>
      <c r="AY518" s="202" t="s">
        <v>143</v>
      </c>
    </row>
    <row r="519" spans="2:51" s="13" customFormat="1" ht="11.25">
      <c r="B519" s="203"/>
      <c r="C519" s="204"/>
      <c r="D519" s="187" t="s">
        <v>158</v>
      </c>
      <c r="E519" s="205" t="s">
        <v>19</v>
      </c>
      <c r="F519" s="206" t="s">
        <v>161</v>
      </c>
      <c r="G519" s="204"/>
      <c r="H519" s="207">
        <v>74.56</v>
      </c>
      <c r="I519" s="208"/>
      <c r="J519" s="204"/>
      <c r="K519" s="204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158</v>
      </c>
      <c r="AU519" s="213" t="s">
        <v>88</v>
      </c>
      <c r="AV519" s="13" t="s">
        <v>149</v>
      </c>
      <c r="AW519" s="13" t="s">
        <v>34</v>
      </c>
      <c r="AX519" s="13" t="s">
        <v>80</v>
      </c>
      <c r="AY519" s="213" t="s">
        <v>143</v>
      </c>
    </row>
    <row r="520" spans="2:51" s="12" customFormat="1" ht="11.25">
      <c r="B520" s="192"/>
      <c r="C520" s="193"/>
      <c r="D520" s="187" t="s">
        <v>158</v>
      </c>
      <c r="E520" s="193"/>
      <c r="F520" s="195" t="s">
        <v>1529</v>
      </c>
      <c r="G520" s="193"/>
      <c r="H520" s="196">
        <v>82.016</v>
      </c>
      <c r="I520" s="197"/>
      <c r="J520" s="193"/>
      <c r="K520" s="193"/>
      <c r="L520" s="198"/>
      <c r="M520" s="199"/>
      <c r="N520" s="200"/>
      <c r="O520" s="200"/>
      <c r="P520" s="200"/>
      <c r="Q520" s="200"/>
      <c r="R520" s="200"/>
      <c r="S520" s="200"/>
      <c r="T520" s="201"/>
      <c r="AT520" s="202" t="s">
        <v>158</v>
      </c>
      <c r="AU520" s="202" t="s">
        <v>88</v>
      </c>
      <c r="AV520" s="12" t="s">
        <v>88</v>
      </c>
      <c r="AW520" s="12" t="s">
        <v>4</v>
      </c>
      <c r="AX520" s="12" t="s">
        <v>80</v>
      </c>
      <c r="AY520" s="202" t="s">
        <v>143</v>
      </c>
    </row>
    <row r="521" spans="1:65" s="2" customFormat="1" ht="16.5" customHeight="1">
      <c r="A521" s="37"/>
      <c r="B521" s="38"/>
      <c r="C521" s="250" t="s">
        <v>232</v>
      </c>
      <c r="D521" s="250" t="s">
        <v>542</v>
      </c>
      <c r="E521" s="251" t="s">
        <v>1530</v>
      </c>
      <c r="F521" s="252" t="s">
        <v>1531</v>
      </c>
      <c r="G521" s="253" t="s">
        <v>257</v>
      </c>
      <c r="H521" s="254">
        <v>48.906</v>
      </c>
      <c r="I521" s="255"/>
      <c r="J521" s="256">
        <f>ROUND(I521*H521,2)</f>
        <v>0</v>
      </c>
      <c r="K521" s="252" t="s">
        <v>545</v>
      </c>
      <c r="L521" s="257"/>
      <c r="M521" s="258" t="s">
        <v>19</v>
      </c>
      <c r="N521" s="259" t="s">
        <v>44</v>
      </c>
      <c r="O521" s="67"/>
      <c r="P521" s="183">
        <f>O521*H521</f>
        <v>0</v>
      </c>
      <c r="Q521" s="183">
        <v>0.00445</v>
      </c>
      <c r="R521" s="183">
        <f>Q521*H521</f>
        <v>0.21763169999999998</v>
      </c>
      <c r="S521" s="183">
        <v>0</v>
      </c>
      <c r="T521" s="184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185" t="s">
        <v>164</v>
      </c>
      <c r="AT521" s="185" t="s">
        <v>542</v>
      </c>
      <c r="AU521" s="185" t="s">
        <v>88</v>
      </c>
      <c r="AY521" s="20" t="s">
        <v>143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20" t="s">
        <v>88</v>
      </c>
      <c r="BK521" s="186">
        <f>ROUND(I521*H521,2)</f>
        <v>0</v>
      </c>
      <c r="BL521" s="20" t="s">
        <v>149</v>
      </c>
      <c r="BM521" s="185" t="s">
        <v>1532</v>
      </c>
    </row>
    <row r="522" spans="2:51" s="12" customFormat="1" ht="11.25">
      <c r="B522" s="192"/>
      <c r="C522" s="193"/>
      <c r="D522" s="187" t="s">
        <v>158</v>
      </c>
      <c r="E522" s="194" t="s">
        <v>19</v>
      </c>
      <c r="F522" s="195" t="s">
        <v>1507</v>
      </c>
      <c r="G522" s="193"/>
      <c r="H522" s="196">
        <v>13.09</v>
      </c>
      <c r="I522" s="197"/>
      <c r="J522" s="193"/>
      <c r="K522" s="193"/>
      <c r="L522" s="198"/>
      <c r="M522" s="199"/>
      <c r="N522" s="200"/>
      <c r="O522" s="200"/>
      <c r="P522" s="200"/>
      <c r="Q522" s="200"/>
      <c r="R522" s="200"/>
      <c r="S522" s="200"/>
      <c r="T522" s="201"/>
      <c r="AT522" s="202" t="s">
        <v>158</v>
      </c>
      <c r="AU522" s="202" t="s">
        <v>88</v>
      </c>
      <c r="AV522" s="12" t="s">
        <v>88</v>
      </c>
      <c r="AW522" s="12" t="s">
        <v>34</v>
      </c>
      <c r="AX522" s="12" t="s">
        <v>72</v>
      </c>
      <c r="AY522" s="202" t="s">
        <v>143</v>
      </c>
    </row>
    <row r="523" spans="2:51" s="12" customFormat="1" ht="11.25">
      <c r="B523" s="192"/>
      <c r="C523" s="193"/>
      <c r="D523" s="187" t="s">
        <v>158</v>
      </c>
      <c r="E523" s="194" t="s">
        <v>19</v>
      </c>
      <c r="F523" s="195" t="s">
        <v>1508</v>
      </c>
      <c r="G523" s="193"/>
      <c r="H523" s="196">
        <v>20.85</v>
      </c>
      <c r="I523" s="197"/>
      <c r="J523" s="193"/>
      <c r="K523" s="193"/>
      <c r="L523" s="198"/>
      <c r="M523" s="199"/>
      <c r="N523" s="200"/>
      <c r="O523" s="200"/>
      <c r="P523" s="200"/>
      <c r="Q523" s="200"/>
      <c r="R523" s="200"/>
      <c r="S523" s="200"/>
      <c r="T523" s="201"/>
      <c r="AT523" s="202" t="s">
        <v>158</v>
      </c>
      <c r="AU523" s="202" t="s">
        <v>88</v>
      </c>
      <c r="AV523" s="12" t="s">
        <v>88</v>
      </c>
      <c r="AW523" s="12" t="s">
        <v>34</v>
      </c>
      <c r="AX523" s="12" t="s">
        <v>72</v>
      </c>
      <c r="AY523" s="202" t="s">
        <v>143</v>
      </c>
    </row>
    <row r="524" spans="2:51" s="12" customFormat="1" ht="11.25">
      <c r="B524" s="192"/>
      <c r="C524" s="193"/>
      <c r="D524" s="187" t="s">
        <v>158</v>
      </c>
      <c r="E524" s="194" t="s">
        <v>19</v>
      </c>
      <c r="F524" s="195" t="s">
        <v>1509</v>
      </c>
      <c r="G524" s="193"/>
      <c r="H524" s="196">
        <v>6.59</v>
      </c>
      <c r="I524" s="197"/>
      <c r="J524" s="193"/>
      <c r="K524" s="193"/>
      <c r="L524" s="198"/>
      <c r="M524" s="199"/>
      <c r="N524" s="200"/>
      <c r="O524" s="200"/>
      <c r="P524" s="200"/>
      <c r="Q524" s="200"/>
      <c r="R524" s="200"/>
      <c r="S524" s="200"/>
      <c r="T524" s="201"/>
      <c r="AT524" s="202" t="s">
        <v>158</v>
      </c>
      <c r="AU524" s="202" t="s">
        <v>88</v>
      </c>
      <c r="AV524" s="12" t="s">
        <v>88</v>
      </c>
      <c r="AW524" s="12" t="s">
        <v>34</v>
      </c>
      <c r="AX524" s="12" t="s">
        <v>72</v>
      </c>
      <c r="AY524" s="202" t="s">
        <v>143</v>
      </c>
    </row>
    <row r="525" spans="2:51" s="12" customFormat="1" ht="11.25">
      <c r="B525" s="192"/>
      <c r="C525" s="193"/>
      <c r="D525" s="187" t="s">
        <v>158</v>
      </c>
      <c r="E525" s="194" t="s">
        <v>19</v>
      </c>
      <c r="F525" s="195" t="s">
        <v>1510</v>
      </c>
      <c r="G525" s="193"/>
      <c r="H525" s="196">
        <v>3.93</v>
      </c>
      <c r="I525" s="197"/>
      <c r="J525" s="193"/>
      <c r="K525" s="193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158</v>
      </c>
      <c r="AU525" s="202" t="s">
        <v>88</v>
      </c>
      <c r="AV525" s="12" t="s">
        <v>88</v>
      </c>
      <c r="AW525" s="12" t="s">
        <v>34</v>
      </c>
      <c r="AX525" s="12" t="s">
        <v>72</v>
      </c>
      <c r="AY525" s="202" t="s">
        <v>143</v>
      </c>
    </row>
    <row r="526" spans="2:51" s="13" customFormat="1" ht="11.25">
      <c r="B526" s="203"/>
      <c r="C526" s="204"/>
      <c r="D526" s="187" t="s">
        <v>158</v>
      </c>
      <c r="E526" s="205" t="s">
        <v>19</v>
      </c>
      <c r="F526" s="206" t="s">
        <v>161</v>
      </c>
      <c r="G526" s="204"/>
      <c r="H526" s="207">
        <v>44.46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158</v>
      </c>
      <c r="AU526" s="213" t="s">
        <v>88</v>
      </c>
      <c r="AV526" s="13" t="s">
        <v>149</v>
      </c>
      <c r="AW526" s="13" t="s">
        <v>34</v>
      </c>
      <c r="AX526" s="13" t="s">
        <v>80</v>
      </c>
      <c r="AY526" s="213" t="s">
        <v>143</v>
      </c>
    </row>
    <row r="527" spans="2:51" s="12" customFormat="1" ht="11.25">
      <c r="B527" s="192"/>
      <c r="C527" s="193"/>
      <c r="D527" s="187" t="s">
        <v>158</v>
      </c>
      <c r="E527" s="193"/>
      <c r="F527" s="195" t="s">
        <v>1533</v>
      </c>
      <c r="G527" s="193"/>
      <c r="H527" s="196">
        <v>48.906</v>
      </c>
      <c r="I527" s="197"/>
      <c r="J527" s="193"/>
      <c r="K527" s="193"/>
      <c r="L527" s="198"/>
      <c r="M527" s="199"/>
      <c r="N527" s="200"/>
      <c r="O527" s="200"/>
      <c r="P527" s="200"/>
      <c r="Q527" s="200"/>
      <c r="R527" s="200"/>
      <c r="S527" s="200"/>
      <c r="T527" s="201"/>
      <c r="AT527" s="202" t="s">
        <v>158</v>
      </c>
      <c r="AU527" s="202" t="s">
        <v>88</v>
      </c>
      <c r="AV527" s="12" t="s">
        <v>88</v>
      </c>
      <c r="AW527" s="12" t="s">
        <v>4</v>
      </c>
      <c r="AX527" s="12" t="s">
        <v>80</v>
      </c>
      <c r="AY527" s="202" t="s">
        <v>143</v>
      </c>
    </row>
    <row r="528" spans="1:65" s="2" customFormat="1" ht="16.5" customHeight="1">
      <c r="A528" s="37"/>
      <c r="B528" s="38"/>
      <c r="C528" s="250" t="s">
        <v>317</v>
      </c>
      <c r="D528" s="250" t="s">
        <v>542</v>
      </c>
      <c r="E528" s="251" t="s">
        <v>984</v>
      </c>
      <c r="F528" s="252" t="s">
        <v>985</v>
      </c>
      <c r="G528" s="253" t="s">
        <v>257</v>
      </c>
      <c r="H528" s="254">
        <v>164.285</v>
      </c>
      <c r="I528" s="255"/>
      <c r="J528" s="256">
        <f>ROUND(I528*H528,2)</f>
        <v>0</v>
      </c>
      <c r="K528" s="252" t="s">
        <v>545</v>
      </c>
      <c r="L528" s="257"/>
      <c r="M528" s="258" t="s">
        <v>19</v>
      </c>
      <c r="N528" s="259" t="s">
        <v>44</v>
      </c>
      <c r="O528" s="67"/>
      <c r="P528" s="183">
        <f>O528*H528</f>
        <v>0</v>
      </c>
      <c r="Q528" s="183">
        <v>0.00722</v>
      </c>
      <c r="R528" s="183">
        <f>Q528*H528</f>
        <v>1.1861377</v>
      </c>
      <c r="S528" s="183">
        <v>0</v>
      </c>
      <c r="T528" s="184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185" t="s">
        <v>164</v>
      </c>
      <c r="AT528" s="185" t="s">
        <v>542</v>
      </c>
      <c r="AU528" s="185" t="s">
        <v>88</v>
      </c>
      <c r="AY528" s="20" t="s">
        <v>143</v>
      </c>
      <c r="BE528" s="186">
        <f>IF(N528="základní",J528,0)</f>
        <v>0</v>
      </c>
      <c r="BF528" s="186">
        <f>IF(N528="snížená",J528,0)</f>
        <v>0</v>
      </c>
      <c r="BG528" s="186">
        <f>IF(N528="zákl. přenesená",J528,0)</f>
        <v>0</v>
      </c>
      <c r="BH528" s="186">
        <f>IF(N528="sníž. přenesená",J528,0)</f>
        <v>0</v>
      </c>
      <c r="BI528" s="186">
        <f>IF(N528="nulová",J528,0)</f>
        <v>0</v>
      </c>
      <c r="BJ528" s="20" t="s">
        <v>88</v>
      </c>
      <c r="BK528" s="186">
        <f>ROUND(I528*H528,2)</f>
        <v>0</v>
      </c>
      <c r="BL528" s="20" t="s">
        <v>149</v>
      </c>
      <c r="BM528" s="185" t="s">
        <v>1534</v>
      </c>
    </row>
    <row r="529" spans="2:51" s="12" customFormat="1" ht="11.25">
      <c r="B529" s="192"/>
      <c r="C529" s="193"/>
      <c r="D529" s="187" t="s">
        <v>158</v>
      </c>
      <c r="E529" s="194" t="s">
        <v>19</v>
      </c>
      <c r="F529" s="195" t="s">
        <v>1535</v>
      </c>
      <c r="G529" s="193"/>
      <c r="H529" s="196">
        <v>149.35</v>
      </c>
      <c r="I529" s="197"/>
      <c r="J529" s="193"/>
      <c r="K529" s="193"/>
      <c r="L529" s="198"/>
      <c r="M529" s="199"/>
      <c r="N529" s="200"/>
      <c r="O529" s="200"/>
      <c r="P529" s="200"/>
      <c r="Q529" s="200"/>
      <c r="R529" s="200"/>
      <c r="S529" s="200"/>
      <c r="T529" s="201"/>
      <c r="AT529" s="202" t="s">
        <v>158</v>
      </c>
      <c r="AU529" s="202" t="s">
        <v>88</v>
      </c>
      <c r="AV529" s="12" t="s">
        <v>88</v>
      </c>
      <c r="AW529" s="12" t="s">
        <v>34</v>
      </c>
      <c r="AX529" s="12" t="s">
        <v>80</v>
      </c>
      <c r="AY529" s="202" t="s">
        <v>143</v>
      </c>
    </row>
    <row r="530" spans="2:51" s="12" customFormat="1" ht="11.25">
      <c r="B530" s="192"/>
      <c r="C530" s="193"/>
      <c r="D530" s="187" t="s">
        <v>158</v>
      </c>
      <c r="E530" s="193"/>
      <c r="F530" s="195" t="s">
        <v>1536</v>
      </c>
      <c r="G530" s="193"/>
      <c r="H530" s="196">
        <v>164.285</v>
      </c>
      <c r="I530" s="197"/>
      <c r="J530" s="193"/>
      <c r="K530" s="193"/>
      <c r="L530" s="198"/>
      <c r="M530" s="199"/>
      <c r="N530" s="200"/>
      <c r="O530" s="200"/>
      <c r="P530" s="200"/>
      <c r="Q530" s="200"/>
      <c r="R530" s="200"/>
      <c r="S530" s="200"/>
      <c r="T530" s="201"/>
      <c r="AT530" s="202" t="s">
        <v>158</v>
      </c>
      <c r="AU530" s="202" t="s">
        <v>88</v>
      </c>
      <c r="AV530" s="12" t="s">
        <v>88</v>
      </c>
      <c r="AW530" s="12" t="s">
        <v>4</v>
      </c>
      <c r="AX530" s="12" t="s">
        <v>80</v>
      </c>
      <c r="AY530" s="202" t="s">
        <v>143</v>
      </c>
    </row>
    <row r="531" spans="1:65" s="2" customFormat="1" ht="16.5" customHeight="1">
      <c r="A531" s="37"/>
      <c r="B531" s="38"/>
      <c r="C531" s="250" t="s">
        <v>238</v>
      </c>
      <c r="D531" s="250" t="s">
        <v>542</v>
      </c>
      <c r="E531" s="251" t="s">
        <v>1537</v>
      </c>
      <c r="F531" s="252" t="s">
        <v>1538</v>
      </c>
      <c r="G531" s="253" t="s">
        <v>257</v>
      </c>
      <c r="H531" s="254">
        <v>18.183</v>
      </c>
      <c r="I531" s="255"/>
      <c r="J531" s="256">
        <f>ROUND(I531*H531,2)</f>
        <v>0</v>
      </c>
      <c r="K531" s="252" t="s">
        <v>545</v>
      </c>
      <c r="L531" s="257"/>
      <c r="M531" s="258" t="s">
        <v>19</v>
      </c>
      <c r="N531" s="259" t="s">
        <v>44</v>
      </c>
      <c r="O531" s="67"/>
      <c r="P531" s="183">
        <f>O531*H531</f>
        <v>0</v>
      </c>
      <c r="Q531" s="183">
        <v>0.00722</v>
      </c>
      <c r="R531" s="183">
        <f>Q531*H531</f>
        <v>0.13128125999999998</v>
      </c>
      <c r="S531" s="183">
        <v>0</v>
      </c>
      <c r="T531" s="18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85" t="s">
        <v>164</v>
      </c>
      <c r="AT531" s="185" t="s">
        <v>542</v>
      </c>
      <c r="AU531" s="185" t="s">
        <v>88</v>
      </c>
      <c r="AY531" s="20" t="s">
        <v>143</v>
      </c>
      <c r="BE531" s="186">
        <f>IF(N531="základní",J531,0)</f>
        <v>0</v>
      </c>
      <c r="BF531" s="186">
        <f>IF(N531="snížená",J531,0)</f>
        <v>0</v>
      </c>
      <c r="BG531" s="186">
        <f>IF(N531="zákl. přenesená",J531,0)</f>
        <v>0</v>
      </c>
      <c r="BH531" s="186">
        <f>IF(N531="sníž. přenesená",J531,0)</f>
        <v>0</v>
      </c>
      <c r="BI531" s="186">
        <f>IF(N531="nulová",J531,0)</f>
        <v>0</v>
      </c>
      <c r="BJ531" s="20" t="s">
        <v>88</v>
      </c>
      <c r="BK531" s="186">
        <f>ROUND(I531*H531,2)</f>
        <v>0</v>
      </c>
      <c r="BL531" s="20" t="s">
        <v>149</v>
      </c>
      <c r="BM531" s="185" t="s">
        <v>1539</v>
      </c>
    </row>
    <row r="532" spans="2:51" s="12" customFormat="1" ht="11.25">
      <c r="B532" s="192"/>
      <c r="C532" s="193"/>
      <c r="D532" s="187" t="s">
        <v>158</v>
      </c>
      <c r="E532" s="194" t="s">
        <v>19</v>
      </c>
      <c r="F532" s="195" t="s">
        <v>1522</v>
      </c>
      <c r="G532" s="193"/>
      <c r="H532" s="196">
        <v>16.53</v>
      </c>
      <c r="I532" s="197"/>
      <c r="J532" s="193"/>
      <c r="K532" s="193"/>
      <c r="L532" s="198"/>
      <c r="M532" s="199"/>
      <c r="N532" s="200"/>
      <c r="O532" s="200"/>
      <c r="P532" s="200"/>
      <c r="Q532" s="200"/>
      <c r="R532" s="200"/>
      <c r="S532" s="200"/>
      <c r="T532" s="201"/>
      <c r="AT532" s="202" t="s">
        <v>158</v>
      </c>
      <c r="AU532" s="202" t="s">
        <v>88</v>
      </c>
      <c r="AV532" s="12" t="s">
        <v>88</v>
      </c>
      <c r="AW532" s="12" t="s">
        <v>34</v>
      </c>
      <c r="AX532" s="12" t="s">
        <v>80</v>
      </c>
      <c r="AY532" s="202" t="s">
        <v>143</v>
      </c>
    </row>
    <row r="533" spans="2:51" s="12" customFormat="1" ht="11.25">
      <c r="B533" s="192"/>
      <c r="C533" s="193"/>
      <c r="D533" s="187" t="s">
        <v>158</v>
      </c>
      <c r="E533" s="193"/>
      <c r="F533" s="195" t="s">
        <v>1540</v>
      </c>
      <c r="G533" s="193"/>
      <c r="H533" s="196">
        <v>18.183</v>
      </c>
      <c r="I533" s="197"/>
      <c r="J533" s="193"/>
      <c r="K533" s="193"/>
      <c r="L533" s="198"/>
      <c r="M533" s="199"/>
      <c r="N533" s="200"/>
      <c r="O533" s="200"/>
      <c r="P533" s="200"/>
      <c r="Q533" s="200"/>
      <c r="R533" s="200"/>
      <c r="S533" s="200"/>
      <c r="T533" s="201"/>
      <c r="AT533" s="202" t="s">
        <v>158</v>
      </c>
      <c r="AU533" s="202" t="s">
        <v>88</v>
      </c>
      <c r="AV533" s="12" t="s">
        <v>88</v>
      </c>
      <c r="AW533" s="12" t="s">
        <v>4</v>
      </c>
      <c r="AX533" s="12" t="s">
        <v>80</v>
      </c>
      <c r="AY533" s="202" t="s">
        <v>143</v>
      </c>
    </row>
    <row r="534" spans="1:65" s="2" customFormat="1" ht="37.9" customHeight="1">
      <c r="A534" s="37"/>
      <c r="B534" s="38"/>
      <c r="C534" s="174" t="s">
        <v>326</v>
      </c>
      <c r="D534" s="174" t="s">
        <v>144</v>
      </c>
      <c r="E534" s="175" t="s">
        <v>989</v>
      </c>
      <c r="F534" s="176" t="s">
        <v>990</v>
      </c>
      <c r="G534" s="177" t="s">
        <v>583</v>
      </c>
      <c r="H534" s="178">
        <v>5</v>
      </c>
      <c r="I534" s="179"/>
      <c r="J534" s="180">
        <f>ROUND(I534*H534,2)</f>
        <v>0</v>
      </c>
      <c r="K534" s="176" t="s">
        <v>496</v>
      </c>
      <c r="L534" s="42"/>
      <c r="M534" s="181" t="s">
        <v>19</v>
      </c>
      <c r="N534" s="182" t="s">
        <v>44</v>
      </c>
      <c r="O534" s="67"/>
      <c r="P534" s="183">
        <f>O534*H534</f>
        <v>0</v>
      </c>
      <c r="Q534" s="183">
        <v>0.04907145</v>
      </c>
      <c r="R534" s="183">
        <f>Q534*H534</f>
        <v>0.24535725000000003</v>
      </c>
      <c r="S534" s="183">
        <v>0</v>
      </c>
      <c r="T534" s="184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185" t="s">
        <v>149</v>
      </c>
      <c r="AT534" s="185" t="s">
        <v>144</v>
      </c>
      <c r="AU534" s="185" t="s">
        <v>88</v>
      </c>
      <c r="AY534" s="20" t="s">
        <v>143</v>
      </c>
      <c r="BE534" s="186">
        <f>IF(N534="základní",J534,0)</f>
        <v>0</v>
      </c>
      <c r="BF534" s="186">
        <f>IF(N534="snížená",J534,0)</f>
        <v>0</v>
      </c>
      <c r="BG534" s="186">
        <f>IF(N534="zákl. přenesená",J534,0)</f>
        <v>0</v>
      </c>
      <c r="BH534" s="186">
        <f>IF(N534="sníž. přenesená",J534,0)</f>
        <v>0</v>
      </c>
      <c r="BI534" s="186">
        <f>IF(N534="nulová",J534,0)</f>
        <v>0</v>
      </c>
      <c r="BJ534" s="20" t="s">
        <v>88</v>
      </c>
      <c r="BK534" s="186">
        <f>ROUND(I534*H534,2)</f>
        <v>0</v>
      </c>
      <c r="BL534" s="20" t="s">
        <v>149</v>
      </c>
      <c r="BM534" s="185" t="s">
        <v>1541</v>
      </c>
    </row>
    <row r="535" spans="1:47" s="2" customFormat="1" ht="11.25">
      <c r="A535" s="37"/>
      <c r="B535" s="38"/>
      <c r="C535" s="39"/>
      <c r="D535" s="227" t="s">
        <v>498</v>
      </c>
      <c r="E535" s="39"/>
      <c r="F535" s="228" t="s">
        <v>992</v>
      </c>
      <c r="G535" s="39"/>
      <c r="H535" s="39"/>
      <c r="I535" s="189"/>
      <c r="J535" s="39"/>
      <c r="K535" s="39"/>
      <c r="L535" s="42"/>
      <c r="M535" s="190"/>
      <c r="N535" s="191"/>
      <c r="O535" s="67"/>
      <c r="P535" s="67"/>
      <c r="Q535" s="67"/>
      <c r="R535" s="67"/>
      <c r="S535" s="67"/>
      <c r="T535" s="68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20" t="s">
        <v>498</v>
      </c>
      <c r="AU535" s="20" t="s">
        <v>88</v>
      </c>
    </row>
    <row r="536" spans="2:51" s="12" customFormat="1" ht="11.25">
      <c r="B536" s="192"/>
      <c r="C536" s="193"/>
      <c r="D536" s="187" t="s">
        <v>158</v>
      </c>
      <c r="E536" s="194" t="s">
        <v>19</v>
      </c>
      <c r="F536" s="195" t="s">
        <v>1542</v>
      </c>
      <c r="G536" s="193"/>
      <c r="H536" s="196">
        <v>1</v>
      </c>
      <c r="I536" s="197"/>
      <c r="J536" s="193"/>
      <c r="K536" s="193"/>
      <c r="L536" s="198"/>
      <c r="M536" s="199"/>
      <c r="N536" s="200"/>
      <c r="O536" s="200"/>
      <c r="P536" s="200"/>
      <c r="Q536" s="200"/>
      <c r="R536" s="200"/>
      <c r="S536" s="200"/>
      <c r="T536" s="201"/>
      <c r="AT536" s="202" t="s">
        <v>158</v>
      </c>
      <c r="AU536" s="202" t="s">
        <v>88</v>
      </c>
      <c r="AV536" s="12" t="s">
        <v>88</v>
      </c>
      <c r="AW536" s="12" t="s">
        <v>34</v>
      </c>
      <c r="AX536" s="12" t="s">
        <v>72</v>
      </c>
      <c r="AY536" s="202" t="s">
        <v>143</v>
      </c>
    </row>
    <row r="537" spans="2:51" s="12" customFormat="1" ht="11.25">
      <c r="B537" s="192"/>
      <c r="C537" s="193"/>
      <c r="D537" s="187" t="s">
        <v>158</v>
      </c>
      <c r="E537" s="194" t="s">
        <v>19</v>
      </c>
      <c r="F537" s="195" t="s">
        <v>1543</v>
      </c>
      <c r="G537" s="193"/>
      <c r="H537" s="196">
        <v>1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158</v>
      </c>
      <c r="AU537" s="202" t="s">
        <v>88</v>
      </c>
      <c r="AV537" s="12" t="s">
        <v>88</v>
      </c>
      <c r="AW537" s="12" t="s">
        <v>34</v>
      </c>
      <c r="AX537" s="12" t="s">
        <v>72</v>
      </c>
      <c r="AY537" s="202" t="s">
        <v>143</v>
      </c>
    </row>
    <row r="538" spans="2:51" s="12" customFormat="1" ht="11.25">
      <c r="B538" s="192"/>
      <c r="C538" s="193"/>
      <c r="D538" s="187" t="s">
        <v>158</v>
      </c>
      <c r="E538" s="194" t="s">
        <v>19</v>
      </c>
      <c r="F538" s="195" t="s">
        <v>1544</v>
      </c>
      <c r="G538" s="193"/>
      <c r="H538" s="196">
        <v>1</v>
      </c>
      <c r="I538" s="197"/>
      <c r="J538" s="193"/>
      <c r="K538" s="193"/>
      <c r="L538" s="198"/>
      <c r="M538" s="199"/>
      <c r="N538" s="200"/>
      <c r="O538" s="200"/>
      <c r="P538" s="200"/>
      <c r="Q538" s="200"/>
      <c r="R538" s="200"/>
      <c r="S538" s="200"/>
      <c r="T538" s="201"/>
      <c r="AT538" s="202" t="s">
        <v>158</v>
      </c>
      <c r="AU538" s="202" t="s">
        <v>88</v>
      </c>
      <c r="AV538" s="12" t="s">
        <v>88</v>
      </c>
      <c r="AW538" s="12" t="s">
        <v>34</v>
      </c>
      <c r="AX538" s="12" t="s">
        <v>72</v>
      </c>
      <c r="AY538" s="202" t="s">
        <v>143</v>
      </c>
    </row>
    <row r="539" spans="2:51" s="12" customFormat="1" ht="11.25">
      <c r="B539" s="192"/>
      <c r="C539" s="193"/>
      <c r="D539" s="187" t="s">
        <v>158</v>
      </c>
      <c r="E539" s="194" t="s">
        <v>19</v>
      </c>
      <c r="F539" s="195" t="s">
        <v>1545</v>
      </c>
      <c r="G539" s="193"/>
      <c r="H539" s="196">
        <v>1</v>
      </c>
      <c r="I539" s="197"/>
      <c r="J539" s="193"/>
      <c r="K539" s="193"/>
      <c r="L539" s="198"/>
      <c r="M539" s="199"/>
      <c r="N539" s="200"/>
      <c r="O539" s="200"/>
      <c r="P539" s="200"/>
      <c r="Q539" s="200"/>
      <c r="R539" s="200"/>
      <c r="S539" s="200"/>
      <c r="T539" s="201"/>
      <c r="AT539" s="202" t="s">
        <v>158</v>
      </c>
      <c r="AU539" s="202" t="s">
        <v>88</v>
      </c>
      <c r="AV539" s="12" t="s">
        <v>88</v>
      </c>
      <c r="AW539" s="12" t="s">
        <v>34</v>
      </c>
      <c r="AX539" s="12" t="s">
        <v>72</v>
      </c>
      <c r="AY539" s="202" t="s">
        <v>143</v>
      </c>
    </row>
    <row r="540" spans="2:51" s="12" customFormat="1" ht="11.25">
      <c r="B540" s="192"/>
      <c r="C540" s="193"/>
      <c r="D540" s="187" t="s">
        <v>158</v>
      </c>
      <c r="E540" s="194" t="s">
        <v>19</v>
      </c>
      <c r="F540" s="195" t="s">
        <v>1546</v>
      </c>
      <c r="G540" s="193"/>
      <c r="H540" s="196">
        <v>1</v>
      </c>
      <c r="I540" s="197"/>
      <c r="J540" s="193"/>
      <c r="K540" s="193"/>
      <c r="L540" s="198"/>
      <c r="M540" s="199"/>
      <c r="N540" s="200"/>
      <c r="O540" s="200"/>
      <c r="P540" s="200"/>
      <c r="Q540" s="200"/>
      <c r="R540" s="200"/>
      <c r="S540" s="200"/>
      <c r="T540" s="201"/>
      <c r="AT540" s="202" t="s">
        <v>158</v>
      </c>
      <c r="AU540" s="202" t="s">
        <v>88</v>
      </c>
      <c r="AV540" s="12" t="s">
        <v>88</v>
      </c>
      <c r="AW540" s="12" t="s">
        <v>34</v>
      </c>
      <c r="AX540" s="12" t="s">
        <v>72</v>
      </c>
      <c r="AY540" s="202" t="s">
        <v>143</v>
      </c>
    </row>
    <row r="541" spans="2:51" s="13" customFormat="1" ht="11.25">
      <c r="B541" s="203"/>
      <c r="C541" s="204"/>
      <c r="D541" s="187" t="s">
        <v>158</v>
      </c>
      <c r="E541" s="205" t="s">
        <v>19</v>
      </c>
      <c r="F541" s="206" t="s">
        <v>161</v>
      </c>
      <c r="G541" s="204"/>
      <c r="H541" s="207">
        <v>5</v>
      </c>
      <c r="I541" s="208"/>
      <c r="J541" s="204"/>
      <c r="K541" s="204"/>
      <c r="L541" s="209"/>
      <c r="M541" s="210"/>
      <c r="N541" s="211"/>
      <c r="O541" s="211"/>
      <c r="P541" s="211"/>
      <c r="Q541" s="211"/>
      <c r="R541" s="211"/>
      <c r="S541" s="211"/>
      <c r="T541" s="212"/>
      <c r="AT541" s="213" t="s">
        <v>158</v>
      </c>
      <c r="AU541" s="213" t="s">
        <v>88</v>
      </c>
      <c r="AV541" s="13" t="s">
        <v>149</v>
      </c>
      <c r="AW541" s="13" t="s">
        <v>34</v>
      </c>
      <c r="AX541" s="13" t="s">
        <v>80</v>
      </c>
      <c r="AY541" s="213" t="s">
        <v>143</v>
      </c>
    </row>
    <row r="542" spans="1:65" s="2" customFormat="1" ht="37.9" customHeight="1">
      <c r="A542" s="37"/>
      <c r="B542" s="38"/>
      <c r="C542" s="174" t="s">
        <v>243</v>
      </c>
      <c r="D542" s="174" t="s">
        <v>144</v>
      </c>
      <c r="E542" s="175" t="s">
        <v>995</v>
      </c>
      <c r="F542" s="176" t="s">
        <v>996</v>
      </c>
      <c r="G542" s="177" t="s">
        <v>583</v>
      </c>
      <c r="H542" s="178">
        <v>4</v>
      </c>
      <c r="I542" s="179"/>
      <c r="J542" s="180">
        <f>ROUND(I542*H542,2)</f>
        <v>0</v>
      </c>
      <c r="K542" s="176" t="s">
        <v>496</v>
      </c>
      <c r="L542" s="42"/>
      <c r="M542" s="181" t="s">
        <v>19</v>
      </c>
      <c r="N542" s="182" t="s">
        <v>44</v>
      </c>
      <c r="O542" s="67"/>
      <c r="P542" s="183">
        <f>O542*H542</f>
        <v>0</v>
      </c>
      <c r="Q542" s="183">
        <v>0.006198875</v>
      </c>
      <c r="R542" s="183">
        <f>Q542*H542</f>
        <v>0.0247955</v>
      </c>
      <c r="S542" s="183">
        <v>0</v>
      </c>
      <c r="T542" s="184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185" t="s">
        <v>149</v>
      </c>
      <c r="AT542" s="185" t="s">
        <v>144</v>
      </c>
      <c r="AU542" s="185" t="s">
        <v>88</v>
      </c>
      <c r="AY542" s="20" t="s">
        <v>143</v>
      </c>
      <c r="BE542" s="186">
        <f>IF(N542="základní",J542,0)</f>
        <v>0</v>
      </c>
      <c r="BF542" s="186">
        <f>IF(N542="snížená",J542,0)</f>
        <v>0</v>
      </c>
      <c r="BG542" s="186">
        <f>IF(N542="zákl. přenesená",J542,0)</f>
        <v>0</v>
      </c>
      <c r="BH542" s="186">
        <f>IF(N542="sníž. přenesená",J542,0)</f>
        <v>0</v>
      </c>
      <c r="BI542" s="186">
        <f>IF(N542="nulová",J542,0)</f>
        <v>0</v>
      </c>
      <c r="BJ542" s="20" t="s">
        <v>88</v>
      </c>
      <c r="BK542" s="186">
        <f>ROUND(I542*H542,2)</f>
        <v>0</v>
      </c>
      <c r="BL542" s="20" t="s">
        <v>149</v>
      </c>
      <c r="BM542" s="185" t="s">
        <v>1547</v>
      </c>
    </row>
    <row r="543" spans="1:47" s="2" customFormat="1" ht="11.25">
      <c r="A543" s="37"/>
      <c r="B543" s="38"/>
      <c r="C543" s="39"/>
      <c r="D543" s="227" t="s">
        <v>498</v>
      </c>
      <c r="E543" s="39"/>
      <c r="F543" s="228" t="s">
        <v>998</v>
      </c>
      <c r="G543" s="39"/>
      <c r="H543" s="39"/>
      <c r="I543" s="189"/>
      <c r="J543" s="39"/>
      <c r="K543" s="39"/>
      <c r="L543" s="42"/>
      <c r="M543" s="190"/>
      <c r="N543" s="191"/>
      <c r="O543" s="67"/>
      <c r="P543" s="67"/>
      <c r="Q543" s="67"/>
      <c r="R543" s="67"/>
      <c r="S543" s="67"/>
      <c r="T543" s="68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20" t="s">
        <v>498</v>
      </c>
      <c r="AU543" s="20" t="s">
        <v>88</v>
      </c>
    </row>
    <row r="544" spans="2:51" s="12" customFormat="1" ht="11.25">
      <c r="B544" s="192"/>
      <c r="C544" s="193"/>
      <c r="D544" s="187" t="s">
        <v>158</v>
      </c>
      <c r="E544" s="194" t="s">
        <v>19</v>
      </c>
      <c r="F544" s="195" t="s">
        <v>1542</v>
      </c>
      <c r="G544" s="193"/>
      <c r="H544" s="196">
        <v>1</v>
      </c>
      <c r="I544" s="197"/>
      <c r="J544" s="193"/>
      <c r="K544" s="193"/>
      <c r="L544" s="198"/>
      <c r="M544" s="199"/>
      <c r="N544" s="200"/>
      <c r="O544" s="200"/>
      <c r="P544" s="200"/>
      <c r="Q544" s="200"/>
      <c r="R544" s="200"/>
      <c r="S544" s="200"/>
      <c r="T544" s="201"/>
      <c r="AT544" s="202" t="s">
        <v>158</v>
      </c>
      <c r="AU544" s="202" t="s">
        <v>88</v>
      </c>
      <c r="AV544" s="12" t="s">
        <v>88</v>
      </c>
      <c r="AW544" s="12" t="s">
        <v>34</v>
      </c>
      <c r="AX544" s="12" t="s">
        <v>72</v>
      </c>
      <c r="AY544" s="202" t="s">
        <v>143</v>
      </c>
    </row>
    <row r="545" spans="2:51" s="12" customFormat="1" ht="11.25">
      <c r="B545" s="192"/>
      <c r="C545" s="193"/>
      <c r="D545" s="187" t="s">
        <v>158</v>
      </c>
      <c r="E545" s="194" t="s">
        <v>19</v>
      </c>
      <c r="F545" s="195" t="s">
        <v>1543</v>
      </c>
      <c r="G545" s="193"/>
      <c r="H545" s="196">
        <v>1</v>
      </c>
      <c r="I545" s="197"/>
      <c r="J545" s="193"/>
      <c r="K545" s="193"/>
      <c r="L545" s="198"/>
      <c r="M545" s="199"/>
      <c r="N545" s="200"/>
      <c r="O545" s="200"/>
      <c r="P545" s="200"/>
      <c r="Q545" s="200"/>
      <c r="R545" s="200"/>
      <c r="S545" s="200"/>
      <c r="T545" s="201"/>
      <c r="AT545" s="202" t="s">
        <v>158</v>
      </c>
      <c r="AU545" s="202" t="s">
        <v>88</v>
      </c>
      <c r="AV545" s="12" t="s">
        <v>88</v>
      </c>
      <c r="AW545" s="12" t="s">
        <v>34</v>
      </c>
      <c r="AX545" s="12" t="s">
        <v>72</v>
      </c>
      <c r="AY545" s="202" t="s">
        <v>143</v>
      </c>
    </row>
    <row r="546" spans="2:51" s="12" customFormat="1" ht="11.25">
      <c r="B546" s="192"/>
      <c r="C546" s="193"/>
      <c r="D546" s="187" t="s">
        <v>158</v>
      </c>
      <c r="E546" s="194" t="s">
        <v>19</v>
      </c>
      <c r="F546" s="195" t="s">
        <v>1545</v>
      </c>
      <c r="G546" s="193"/>
      <c r="H546" s="196">
        <v>1</v>
      </c>
      <c r="I546" s="197"/>
      <c r="J546" s="193"/>
      <c r="K546" s="193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158</v>
      </c>
      <c r="AU546" s="202" t="s">
        <v>88</v>
      </c>
      <c r="AV546" s="12" t="s">
        <v>88</v>
      </c>
      <c r="AW546" s="12" t="s">
        <v>34</v>
      </c>
      <c r="AX546" s="12" t="s">
        <v>72</v>
      </c>
      <c r="AY546" s="202" t="s">
        <v>143</v>
      </c>
    </row>
    <row r="547" spans="2:51" s="12" customFormat="1" ht="11.25">
      <c r="B547" s="192"/>
      <c r="C547" s="193"/>
      <c r="D547" s="187" t="s">
        <v>158</v>
      </c>
      <c r="E547" s="194" t="s">
        <v>19</v>
      </c>
      <c r="F547" s="195" t="s">
        <v>1546</v>
      </c>
      <c r="G547" s="193"/>
      <c r="H547" s="196">
        <v>1</v>
      </c>
      <c r="I547" s="197"/>
      <c r="J547" s="193"/>
      <c r="K547" s="193"/>
      <c r="L547" s="198"/>
      <c r="M547" s="199"/>
      <c r="N547" s="200"/>
      <c r="O547" s="200"/>
      <c r="P547" s="200"/>
      <c r="Q547" s="200"/>
      <c r="R547" s="200"/>
      <c r="S547" s="200"/>
      <c r="T547" s="201"/>
      <c r="AT547" s="202" t="s">
        <v>158</v>
      </c>
      <c r="AU547" s="202" t="s">
        <v>88</v>
      </c>
      <c r="AV547" s="12" t="s">
        <v>88</v>
      </c>
      <c r="AW547" s="12" t="s">
        <v>34</v>
      </c>
      <c r="AX547" s="12" t="s">
        <v>72</v>
      </c>
      <c r="AY547" s="202" t="s">
        <v>143</v>
      </c>
    </row>
    <row r="548" spans="2:51" s="13" customFormat="1" ht="11.25">
      <c r="B548" s="203"/>
      <c r="C548" s="204"/>
      <c r="D548" s="187" t="s">
        <v>158</v>
      </c>
      <c r="E548" s="205" t="s">
        <v>19</v>
      </c>
      <c r="F548" s="206" t="s">
        <v>161</v>
      </c>
      <c r="G548" s="204"/>
      <c r="H548" s="207">
        <v>4</v>
      </c>
      <c r="I548" s="208"/>
      <c r="J548" s="204"/>
      <c r="K548" s="204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158</v>
      </c>
      <c r="AU548" s="213" t="s">
        <v>88</v>
      </c>
      <c r="AV548" s="13" t="s">
        <v>149</v>
      </c>
      <c r="AW548" s="13" t="s">
        <v>34</v>
      </c>
      <c r="AX548" s="13" t="s">
        <v>80</v>
      </c>
      <c r="AY548" s="213" t="s">
        <v>143</v>
      </c>
    </row>
    <row r="549" spans="1:65" s="2" customFormat="1" ht="37.9" customHeight="1">
      <c r="A549" s="37"/>
      <c r="B549" s="38"/>
      <c r="C549" s="174" t="s">
        <v>391</v>
      </c>
      <c r="D549" s="174" t="s">
        <v>144</v>
      </c>
      <c r="E549" s="175" t="s">
        <v>1548</v>
      </c>
      <c r="F549" s="176" t="s">
        <v>1549</v>
      </c>
      <c r="G549" s="177" t="s">
        <v>583</v>
      </c>
      <c r="H549" s="178">
        <v>1</v>
      </c>
      <c r="I549" s="179"/>
      <c r="J549" s="180">
        <f>ROUND(I549*H549,2)</f>
        <v>0</v>
      </c>
      <c r="K549" s="176" t="s">
        <v>496</v>
      </c>
      <c r="L549" s="42"/>
      <c r="M549" s="181" t="s">
        <v>19</v>
      </c>
      <c r="N549" s="182" t="s">
        <v>44</v>
      </c>
      <c r="O549" s="67"/>
      <c r="P549" s="183">
        <f>O549*H549</f>
        <v>0</v>
      </c>
      <c r="Q549" s="183">
        <v>0.0102818</v>
      </c>
      <c r="R549" s="183">
        <f>Q549*H549</f>
        <v>0.0102818</v>
      </c>
      <c r="S549" s="183">
        <v>0</v>
      </c>
      <c r="T549" s="184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185" t="s">
        <v>149</v>
      </c>
      <c r="AT549" s="185" t="s">
        <v>144</v>
      </c>
      <c r="AU549" s="185" t="s">
        <v>88</v>
      </c>
      <c r="AY549" s="20" t="s">
        <v>143</v>
      </c>
      <c r="BE549" s="186">
        <f>IF(N549="základní",J549,0)</f>
        <v>0</v>
      </c>
      <c r="BF549" s="186">
        <f>IF(N549="snížená",J549,0)</f>
        <v>0</v>
      </c>
      <c r="BG549" s="186">
        <f>IF(N549="zákl. přenesená",J549,0)</f>
        <v>0</v>
      </c>
      <c r="BH549" s="186">
        <f>IF(N549="sníž. přenesená",J549,0)</f>
        <v>0</v>
      </c>
      <c r="BI549" s="186">
        <f>IF(N549="nulová",J549,0)</f>
        <v>0</v>
      </c>
      <c r="BJ549" s="20" t="s">
        <v>88</v>
      </c>
      <c r="BK549" s="186">
        <f>ROUND(I549*H549,2)</f>
        <v>0</v>
      </c>
      <c r="BL549" s="20" t="s">
        <v>149</v>
      </c>
      <c r="BM549" s="185" t="s">
        <v>1550</v>
      </c>
    </row>
    <row r="550" spans="1:47" s="2" customFormat="1" ht="11.25">
      <c r="A550" s="37"/>
      <c r="B550" s="38"/>
      <c r="C550" s="39"/>
      <c r="D550" s="227" t="s">
        <v>498</v>
      </c>
      <c r="E550" s="39"/>
      <c r="F550" s="228" t="s">
        <v>1551</v>
      </c>
      <c r="G550" s="39"/>
      <c r="H550" s="39"/>
      <c r="I550" s="189"/>
      <c r="J550" s="39"/>
      <c r="K550" s="39"/>
      <c r="L550" s="42"/>
      <c r="M550" s="190"/>
      <c r="N550" s="191"/>
      <c r="O550" s="67"/>
      <c r="P550" s="67"/>
      <c r="Q550" s="67"/>
      <c r="R550" s="67"/>
      <c r="S550" s="67"/>
      <c r="T550" s="68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T550" s="20" t="s">
        <v>498</v>
      </c>
      <c r="AU550" s="20" t="s">
        <v>88</v>
      </c>
    </row>
    <row r="551" spans="2:51" s="12" customFormat="1" ht="11.25">
      <c r="B551" s="192"/>
      <c r="C551" s="193"/>
      <c r="D551" s="187" t="s">
        <v>158</v>
      </c>
      <c r="E551" s="194" t="s">
        <v>19</v>
      </c>
      <c r="F551" s="195" t="s">
        <v>1544</v>
      </c>
      <c r="G551" s="193"/>
      <c r="H551" s="196">
        <v>1</v>
      </c>
      <c r="I551" s="197"/>
      <c r="J551" s="193"/>
      <c r="K551" s="193"/>
      <c r="L551" s="198"/>
      <c r="M551" s="199"/>
      <c r="N551" s="200"/>
      <c r="O551" s="200"/>
      <c r="P551" s="200"/>
      <c r="Q551" s="200"/>
      <c r="R551" s="200"/>
      <c r="S551" s="200"/>
      <c r="T551" s="201"/>
      <c r="AT551" s="202" t="s">
        <v>158</v>
      </c>
      <c r="AU551" s="202" t="s">
        <v>88</v>
      </c>
      <c r="AV551" s="12" t="s">
        <v>88</v>
      </c>
      <c r="AW551" s="12" t="s">
        <v>34</v>
      </c>
      <c r="AX551" s="12" t="s">
        <v>80</v>
      </c>
      <c r="AY551" s="202" t="s">
        <v>143</v>
      </c>
    </row>
    <row r="552" spans="1:65" s="2" customFormat="1" ht="44.25" customHeight="1">
      <c r="A552" s="37"/>
      <c r="B552" s="38"/>
      <c r="C552" s="174" t="s">
        <v>246</v>
      </c>
      <c r="D552" s="174" t="s">
        <v>144</v>
      </c>
      <c r="E552" s="175" t="s">
        <v>1003</v>
      </c>
      <c r="F552" s="176" t="s">
        <v>1004</v>
      </c>
      <c r="G552" s="177" t="s">
        <v>583</v>
      </c>
      <c r="H552" s="178">
        <v>5</v>
      </c>
      <c r="I552" s="179"/>
      <c r="J552" s="180">
        <f>ROUND(I552*H552,2)</f>
        <v>0</v>
      </c>
      <c r="K552" s="176" t="s">
        <v>496</v>
      </c>
      <c r="L552" s="42"/>
      <c r="M552" s="181" t="s">
        <v>19</v>
      </c>
      <c r="N552" s="182" t="s">
        <v>44</v>
      </c>
      <c r="O552" s="67"/>
      <c r="P552" s="183">
        <f>O552*H552</f>
        <v>0</v>
      </c>
      <c r="Q552" s="183">
        <v>0.00361695</v>
      </c>
      <c r="R552" s="183">
        <f>Q552*H552</f>
        <v>0.01808475</v>
      </c>
      <c r="S552" s="183">
        <v>0</v>
      </c>
      <c r="T552" s="18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85" t="s">
        <v>149</v>
      </c>
      <c r="AT552" s="185" t="s">
        <v>144</v>
      </c>
      <c r="AU552" s="185" t="s">
        <v>88</v>
      </c>
      <c r="AY552" s="20" t="s">
        <v>143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20" t="s">
        <v>88</v>
      </c>
      <c r="BK552" s="186">
        <f>ROUND(I552*H552,2)</f>
        <v>0</v>
      </c>
      <c r="BL552" s="20" t="s">
        <v>149</v>
      </c>
      <c r="BM552" s="185" t="s">
        <v>1552</v>
      </c>
    </row>
    <row r="553" spans="1:47" s="2" customFormat="1" ht="11.25">
      <c r="A553" s="37"/>
      <c r="B553" s="38"/>
      <c r="C553" s="39"/>
      <c r="D553" s="227" t="s">
        <v>498</v>
      </c>
      <c r="E553" s="39"/>
      <c r="F553" s="228" t="s">
        <v>1006</v>
      </c>
      <c r="G553" s="39"/>
      <c r="H553" s="39"/>
      <c r="I553" s="189"/>
      <c r="J553" s="39"/>
      <c r="K553" s="39"/>
      <c r="L553" s="42"/>
      <c r="M553" s="190"/>
      <c r="N553" s="191"/>
      <c r="O553" s="67"/>
      <c r="P553" s="67"/>
      <c r="Q553" s="67"/>
      <c r="R553" s="67"/>
      <c r="S553" s="67"/>
      <c r="T553" s="68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20" t="s">
        <v>498</v>
      </c>
      <c r="AU553" s="20" t="s">
        <v>88</v>
      </c>
    </row>
    <row r="554" spans="1:65" s="2" customFormat="1" ht="44.25" customHeight="1">
      <c r="A554" s="37"/>
      <c r="B554" s="38"/>
      <c r="C554" s="174" t="s">
        <v>398</v>
      </c>
      <c r="D554" s="174" t="s">
        <v>144</v>
      </c>
      <c r="E554" s="175" t="s">
        <v>1007</v>
      </c>
      <c r="F554" s="176" t="s">
        <v>1008</v>
      </c>
      <c r="G554" s="177" t="s">
        <v>583</v>
      </c>
      <c r="H554" s="178">
        <v>5</v>
      </c>
      <c r="I554" s="179"/>
      <c r="J554" s="180">
        <f>ROUND(I554*H554,2)</f>
        <v>0</v>
      </c>
      <c r="K554" s="176" t="s">
        <v>496</v>
      </c>
      <c r="L554" s="42"/>
      <c r="M554" s="181" t="s">
        <v>19</v>
      </c>
      <c r="N554" s="182" t="s">
        <v>44</v>
      </c>
      <c r="O554" s="67"/>
      <c r="P554" s="183">
        <f>O554*H554</f>
        <v>0</v>
      </c>
      <c r="Q554" s="183">
        <v>0</v>
      </c>
      <c r="R554" s="183">
        <f>Q554*H554</f>
        <v>0</v>
      </c>
      <c r="S554" s="183">
        <v>0</v>
      </c>
      <c r="T554" s="184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185" t="s">
        <v>149</v>
      </c>
      <c r="AT554" s="185" t="s">
        <v>144</v>
      </c>
      <c r="AU554" s="185" t="s">
        <v>88</v>
      </c>
      <c r="AY554" s="20" t="s">
        <v>143</v>
      </c>
      <c r="BE554" s="186">
        <f>IF(N554="základní",J554,0)</f>
        <v>0</v>
      </c>
      <c r="BF554" s="186">
        <f>IF(N554="snížená",J554,0)</f>
        <v>0</v>
      </c>
      <c r="BG554" s="186">
        <f>IF(N554="zákl. přenesená",J554,0)</f>
        <v>0</v>
      </c>
      <c r="BH554" s="186">
        <f>IF(N554="sníž. přenesená",J554,0)</f>
        <v>0</v>
      </c>
      <c r="BI554" s="186">
        <f>IF(N554="nulová",J554,0)</f>
        <v>0</v>
      </c>
      <c r="BJ554" s="20" t="s">
        <v>88</v>
      </c>
      <c r="BK554" s="186">
        <f>ROUND(I554*H554,2)</f>
        <v>0</v>
      </c>
      <c r="BL554" s="20" t="s">
        <v>149</v>
      </c>
      <c r="BM554" s="185" t="s">
        <v>1553</v>
      </c>
    </row>
    <row r="555" spans="1:47" s="2" customFormat="1" ht="11.25">
      <c r="A555" s="37"/>
      <c r="B555" s="38"/>
      <c r="C555" s="39"/>
      <c r="D555" s="227" t="s">
        <v>498</v>
      </c>
      <c r="E555" s="39"/>
      <c r="F555" s="228" t="s">
        <v>1010</v>
      </c>
      <c r="G555" s="39"/>
      <c r="H555" s="39"/>
      <c r="I555" s="189"/>
      <c r="J555" s="39"/>
      <c r="K555" s="39"/>
      <c r="L555" s="42"/>
      <c r="M555" s="190"/>
      <c r="N555" s="191"/>
      <c r="O555" s="67"/>
      <c r="P555" s="67"/>
      <c r="Q555" s="67"/>
      <c r="R555" s="67"/>
      <c r="S555" s="67"/>
      <c r="T555" s="68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20" t="s">
        <v>498</v>
      </c>
      <c r="AU555" s="20" t="s">
        <v>88</v>
      </c>
    </row>
    <row r="556" spans="1:65" s="2" customFormat="1" ht="33" customHeight="1">
      <c r="A556" s="37"/>
      <c r="B556" s="38"/>
      <c r="C556" s="174" t="s">
        <v>252</v>
      </c>
      <c r="D556" s="174" t="s">
        <v>144</v>
      </c>
      <c r="E556" s="175" t="s">
        <v>1554</v>
      </c>
      <c r="F556" s="176" t="s">
        <v>1555</v>
      </c>
      <c r="G556" s="177" t="s">
        <v>583</v>
      </c>
      <c r="H556" s="178">
        <v>1</v>
      </c>
      <c r="I556" s="179"/>
      <c r="J556" s="180">
        <f>ROUND(I556*H556,2)</f>
        <v>0</v>
      </c>
      <c r="K556" s="176" t="s">
        <v>496</v>
      </c>
      <c r="L556" s="42"/>
      <c r="M556" s="181" t="s">
        <v>19</v>
      </c>
      <c r="N556" s="182" t="s">
        <v>44</v>
      </c>
      <c r="O556" s="67"/>
      <c r="P556" s="183">
        <f>O556*H556</f>
        <v>0</v>
      </c>
      <c r="Q556" s="183">
        <v>0.00646</v>
      </c>
      <c r="R556" s="183">
        <f>Q556*H556</f>
        <v>0.00646</v>
      </c>
      <c r="S556" s="183">
        <v>0</v>
      </c>
      <c r="T556" s="18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85" t="s">
        <v>149</v>
      </c>
      <c r="AT556" s="185" t="s">
        <v>144</v>
      </c>
      <c r="AU556" s="185" t="s">
        <v>88</v>
      </c>
      <c r="AY556" s="20" t="s">
        <v>143</v>
      </c>
      <c r="BE556" s="186">
        <f>IF(N556="základní",J556,0)</f>
        <v>0</v>
      </c>
      <c r="BF556" s="186">
        <f>IF(N556="snížená",J556,0)</f>
        <v>0</v>
      </c>
      <c r="BG556" s="186">
        <f>IF(N556="zákl. přenesená",J556,0)</f>
        <v>0</v>
      </c>
      <c r="BH556" s="186">
        <f>IF(N556="sníž. přenesená",J556,0)</f>
        <v>0</v>
      </c>
      <c r="BI556" s="186">
        <f>IF(N556="nulová",J556,0)</f>
        <v>0</v>
      </c>
      <c r="BJ556" s="20" t="s">
        <v>88</v>
      </c>
      <c r="BK556" s="186">
        <f>ROUND(I556*H556,2)</f>
        <v>0</v>
      </c>
      <c r="BL556" s="20" t="s">
        <v>149</v>
      </c>
      <c r="BM556" s="185" t="s">
        <v>1556</v>
      </c>
    </row>
    <row r="557" spans="1:47" s="2" customFormat="1" ht="11.25">
      <c r="A557" s="37"/>
      <c r="B557" s="38"/>
      <c r="C557" s="39"/>
      <c r="D557" s="227" t="s">
        <v>498</v>
      </c>
      <c r="E557" s="39"/>
      <c r="F557" s="228" t="s">
        <v>1557</v>
      </c>
      <c r="G557" s="39"/>
      <c r="H557" s="39"/>
      <c r="I557" s="189"/>
      <c r="J557" s="39"/>
      <c r="K557" s="39"/>
      <c r="L557" s="42"/>
      <c r="M557" s="190"/>
      <c r="N557" s="191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20" t="s">
        <v>498</v>
      </c>
      <c r="AU557" s="20" t="s">
        <v>88</v>
      </c>
    </row>
    <row r="558" spans="1:65" s="2" customFormat="1" ht="37.9" customHeight="1">
      <c r="A558" s="37"/>
      <c r="B558" s="38"/>
      <c r="C558" s="174" t="s">
        <v>402</v>
      </c>
      <c r="D558" s="174" t="s">
        <v>144</v>
      </c>
      <c r="E558" s="175" t="s">
        <v>1558</v>
      </c>
      <c r="F558" s="176" t="s">
        <v>1559</v>
      </c>
      <c r="G558" s="177" t="s">
        <v>583</v>
      </c>
      <c r="H558" s="178">
        <v>1</v>
      </c>
      <c r="I558" s="179"/>
      <c r="J558" s="180">
        <f>ROUND(I558*H558,2)</f>
        <v>0</v>
      </c>
      <c r="K558" s="176" t="s">
        <v>545</v>
      </c>
      <c r="L558" s="42"/>
      <c r="M558" s="181" t="s">
        <v>19</v>
      </c>
      <c r="N558" s="182" t="s">
        <v>44</v>
      </c>
      <c r="O558" s="67"/>
      <c r="P558" s="183">
        <f>O558*H558</f>
        <v>0</v>
      </c>
      <c r="Q558" s="183">
        <v>0.02929</v>
      </c>
      <c r="R558" s="183">
        <f>Q558*H558</f>
        <v>0.02929</v>
      </c>
      <c r="S558" s="183">
        <v>0</v>
      </c>
      <c r="T558" s="184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85" t="s">
        <v>149</v>
      </c>
      <c r="AT558" s="185" t="s">
        <v>144</v>
      </c>
      <c r="AU558" s="185" t="s">
        <v>88</v>
      </c>
      <c r="AY558" s="20" t="s">
        <v>143</v>
      </c>
      <c r="BE558" s="186">
        <f>IF(N558="základní",J558,0)</f>
        <v>0</v>
      </c>
      <c r="BF558" s="186">
        <f>IF(N558="snížená",J558,0)</f>
        <v>0</v>
      </c>
      <c r="BG558" s="186">
        <f>IF(N558="zákl. přenesená",J558,0)</f>
        <v>0</v>
      </c>
      <c r="BH558" s="186">
        <f>IF(N558="sníž. přenesená",J558,0)</f>
        <v>0</v>
      </c>
      <c r="BI558" s="186">
        <f>IF(N558="nulová",J558,0)</f>
        <v>0</v>
      </c>
      <c r="BJ558" s="20" t="s">
        <v>88</v>
      </c>
      <c r="BK558" s="186">
        <f>ROUND(I558*H558,2)</f>
        <v>0</v>
      </c>
      <c r="BL558" s="20" t="s">
        <v>149</v>
      </c>
      <c r="BM558" s="185" t="s">
        <v>1560</v>
      </c>
    </row>
    <row r="559" spans="1:65" s="2" customFormat="1" ht="37.9" customHeight="1">
      <c r="A559" s="37"/>
      <c r="B559" s="38"/>
      <c r="C559" s="174" t="s">
        <v>258</v>
      </c>
      <c r="D559" s="174" t="s">
        <v>144</v>
      </c>
      <c r="E559" s="175" t="s">
        <v>1561</v>
      </c>
      <c r="F559" s="176" t="s">
        <v>1562</v>
      </c>
      <c r="G559" s="177" t="s">
        <v>583</v>
      </c>
      <c r="H559" s="178">
        <v>1</v>
      </c>
      <c r="I559" s="179"/>
      <c r="J559" s="180">
        <f>ROUND(I559*H559,2)</f>
        <v>0</v>
      </c>
      <c r="K559" s="176" t="s">
        <v>496</v>
      </c>
      <c r="L559" s="42"/>
      <c r="M559" s="181" t="s">
        <v>19</v>
      </c>
      <c r="N559" s="182" t="s">
        <v>44</v>
      </c>
      <c r="O559" s="67"/>
      <c r="P559" s="183">
        <f>O559*H559</f>
        <v>0</v>
      </c>
      <c r="Q559" s="183">
        <v>0.07191</v>
      </c>
      <c r="R559" s="183">
        <f>Q559*H559</f>
        <v>0.07191</v>
      </c>
      <c r="S559" s="183">
        <v>0</v>
      </c>
      <c r="T559" s="184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185" t="s">
        <v>149</v>
      </c>
      <c r="AT559" s="185" t="s">
        <v>144</v>
      </c>
      <c r="AU559" s="185" t="s">
        <v>88</v>
      </c>
      <c r="AY559" s="20" t="s">
        <v>143</v>
      </c>
      <c r="BE559" s="186">
        <f>IF(N559="základní",J559,0)</f>
        <v>0</v>
      </c>
      <c r="BF559" s="186">
        <f>IF(N559="snížená",J559,0)</f>
        <v>0</v>
      </c>
      <c r="BG559" s="186">
        <f>IF(N559="zákl. přenesená",J559,0)</f>
        <v>0</v>
      </c>
      <c r="BH559" s="186">
        <f>IF(N559="sníž. přenesená",J559,0)</f>
        <v>0</v>
      </c>
      <c r="BI559" s="186">
        <f>IF(N559="nulová",J559,0)</f>
        <v>0</v>
      </c>
      <c r="BJ559" s="20" t="s">
        <v>88</v>
      </c>
      <c r="BK559" s="186">
        <f>ROUND(I559*H559,2)</f>
        <v>0</v>
      </c>
      <c r="BL559" s="20" t="s">
        <v>149</v>
      </c>
      <c r="BM559" s="185" t="s">
        <v>1563</v>
      </c>
    </row>
    <row r="560" spans="1:47" s="2" customFormat="1" ht="11.25">
      <c r="A560" s="37"/>
      <c r="B560" s="38"/>
      <c r="C560" s="39"/>
      <c r="D560" s="227" t="s">
        <v>498</v>
      </c>
      <c r="E560" s="39"/>
      <c r="F560" s="228" t="s">
        <v>1564</v>
      </c>
      <c r="G560" s="39"/>
      <c r="H560" s="39"/>
      <c r="I560" s="189"/>
      <c r="J560" s="39"/>
      <c r="K560" s="39"/>
      <c r="L560" s="42"/>
      <c r="M560" s="190"/>
      <c r="N560" s="191"/>
      <c r="O560" s="67"/>
      <c r="P560" s="67"/>
      <c r="Q560" s="67"/>
      <c r="R560" s="67"/>
      <c r="S560" s="67"/>
      <c r="T560" s="68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20" t="s">
        <v>498</v>
      </c>
      <c r="AU560" s="20" t="s">
        <v>88</v>
      </c>
    </row>
    <row r="561" spans="1:65" s="2" customFormat="1" ht="37.9" customHeight="1">
      <c r="A561" s="37"/>
      <c r="B561" s="38"/>
      <c r="C561" s="174" t="s">
        <v>406</v>
      </c>
      <c r="D561" s="174" t="s">
        <v>144</v>
      </c>
      <c r="E561" s="175" t="s">
        <v>1011</v>
      </c>
      <c r="F561" s="176" t="s">
        <v>1012</v>
      </c>
      <c r="G561" s="177" t="s">
        <v>583</v>
      </c>
      <c r="H561" s="178">
        <v>2</v>
      </c>
      <c r="I561" s="179"/>
      <c r="J561" s="180">
        <f>ROUND(I561*H561,2)</f>
        <v>0</v>
      </c>
      <c r="K561" s="176" t="s">
        <v>496</v>
      </c>
      <c r="L561" s="42"/>
      <c r="M561" s="181" t="s">
        <v>19</v>
      </c>
      <c r="N561" s="182" t="s">
        <v>44</v>
      </c>
      <c r="O561" s="67"/>
      <c r="P561" s="183">
        <f>O561*H561</f>
        <v>0</v>
      </c>
      <c r="Q561" s="183">
        <v>0.03535</v>
      </c>
      <c r="R561" s="183">
        <f>Q561*H561</f>
        <v>0.0707</v>
      </c>
      <c r="S561" s="183">
        <v>0</v>
      </c>
      <c r="T561" s="184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185" t="s">
        <v>149</v>
      </c>
      <c r="AT561" s="185" t="s">
        <v>144</v>
      </c>
      <c r="AU561" s="185" t="s">
        <v>88</v>
      </c>
      <c r="AY561" s="20" t="s">
        <v>143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20" t="s">
        <v>88</v>
      </c>
      <c r="BK561" s="186">
        <f>ROUND(I561*H561,2)</f>
        <v>0</v>
      </c>
      <c r="BL561" s="20" t="s">
        <v>149</v>
      </c>
      <c r="BM561" s="185" t="s">
        <v>1565</v>
      </c>
    </row>
    <row r="562" spans="1:47" s="2" customFormat="1" ht="11.25">
      <c r="A562" s="37"/>
      <c r="B562" s="38"/>
      <c r="C562" s="39"/>
      <c r="D562" s="227" t="s">
        <v>498</v>
      </c>
      <c r="E562" s="39"/>
      <c r="F562" s="228" t="s">
        <v>1014</v>
      </c>
      <c r="G562" s="39"/>
      <c r="H562" s="39"/>
      <c r="I562" s="189"/>
      <c r="J562" s="39"/>
      <c r="K562" s="39"/>
      <c r="L562" s="42"/>
      <c r="M562" s="190"/>
      <c r="N562" s="191"/>
      <c r="O562" s="67"/>
      <c r="P562" s="67"/>
      <c r="Q562" s="67"/>
      <c r="R562" s="67"/>
      <c r="S562" s="67"/>
      <c r="T562" s="68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T562" s="20" t="s">
        <v>498</v>
      </c>
      <c r="AU562" s="20" t="s">
        <v>88</v>
      </c>
    </row>
    <row r="563" spans="1:65" s="2" customFormat="1" ht="37.9" customHeight="1">
      <c r="A563" s="37"/>
      <c r="B563" s="38"/>
      <c r="C563" s="174" t="s">
        <v>264</v>
      </c>
      <c r="D563" s="174" t="s">
        <v>144</v>
      </c>
      <c r="E563" s="175" t="s">
        <v>1016</v>
      </c>
      <c r="F563" s="176" t="s">
        <v>1017</v>
      </c>
      <c r="G563" s="177" t="s">
        <v>583</v>
      </c>
      <c r="H563" s="178">
        <v>6</v>
      </c>
      <c r="I563" s="179"/>
      <c r="J563" s="180">
        <f>ROUND(I563*H563,2)</f>
        <v>0</v>
      </c>
      <c r="K563" s="176" t="s">
        <v>496</v>
      </c>
      <c r="L563" s="42"/>
      <c r="M563" s="181" t="s">
        <v>19</v>
      </c>
      <c r="N563" s="182" t="s">
        <v>44</v>
      </c>
      <c r="O563" s="67"/>
      <c r="P563" s="183">
        <f>O563*H563</f>
        <v>0</v>
      </c>
      <c r="Q563" s="183">
        <v>0.0645089</v>
      </c>
      <c r="R563" s="183">
        <f>Q563*H563</f>
        <v>0.3870534</v>
      </c>
      <c r="S563" s="183">
        <v>0</v>
      </c>
      <c r="T563" s="184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85" t="s">
        <v>149</v>
      </c>
      <c r="AT563" s="185" t="s">
        <v>144</v>
      </c>
      <c r="AU563" s="185" t="s">
        <v>88</v>
      </c>
      <c r="AY563" s="20" t="s">
        <v>143</v>
      </c>
      <c r="BE563" s="186">
        <f>IF(N563="základní",J563,0)</f>
        <v>0</v>
      </c>
      <c r="BF563" s="186">
        <f>IF(N563="snížená",J563,0)</f>
        <v>0</v>
      </c>
      <c r="BG563" s="186">
        <f>IF(N563="zákl. přenesená",J563,0)</f>
        <v>0</v>
      </c>
      <c r="BH563" s="186">
        <f>IF(N563="sníž. přenesená",J563,0)</f>
        <v>0</v>
      </c>
      <c r="BI563" s="186">
        <f>IF(N563="nulová",J563,0)</f>
        <v>0</v>
      </c>
      <c r="BJ563" s="20" t="s">
        <v>88</v>
      </c>
      <c r="BK563" s="186">
        <f>ROUND(I563*H563,2)</f>
        <v>0</v>
      </c>
      <c r="BL563" s="20" t="s">
        <v>149</v>
      </c>
      <c r="BM563" s="185" t="s">
        <v>1566</v>
      </c>
    </row>
    <row r="564" spans="1:47" s="2" customFormat="1" ht="11.25">
      <c r="A564" s="37"/>
      <c r="B564" s="38"/>
      <c r="C564" s="39"/>
      <c r="D564" s="227" t="s">
        <v>498</v>
      </c>
      <c r="E564" s="39"/>
      <c r="F564" s="228" t="s">
        <v>1019</v>
      </c>
      <c r="G564" s="39"/>
      <c r="H564" s="39"/>
      <c r="I564" s="189"/>
      <c r="J564" s="39"/>
      <c r="K564" s="39"/>
      <c r="L564" s="42"/>
      <c r="M564" s="190"/>
      <c r="N564" s="191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498</v>
      </c>
      <c r="AU564" s="20" t="s">
        <v>88</v>
      </c>
    </row>
    <row r="565" spans="2:51" s="12" customFormat="1" ht="11.25">
      <c r="B565" s="192"/>
      <c r="C565" s="193"/>
      <c r="D565" s="187" t="s">
        <v>158</v>
      </c>
      <c r="E565" s="194" t="s">
        <v>19</v>
      </c>
      <c r="F565" s="195" t="s">
        <v>1567</v>
      </c>
      <c r="G565" s="193"/>
      <c r="H565" s="196">
        <v>1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158</v>
      </c>
      <c r="AU565" s="202" t="s">
        <v>88</v>
      </c>
      <c r="AV565" s="12" t="s">
        <v>88</v>
      </c>
      <c r="AW565" s="12" t="s">
        <v>34</v>
      </c>
      <c r="AX565" s="12" t="s">
        <v>72</v>
      </c>
      <c r="AY565" s="202" t="s">
        <v>143</v>
      </c>
    </row>
    <row r="566" spans="2:51" s="12" customFormat="1" ht="11.25">
      <c r="B566" s="192"/>
      <c r="C566" s="193"/>
      <c r="D566" s="187" t="s">
        <v>158</v>
      </c>
      <c r="E566" s="194" t="s">
        <v>19</v>
      </c>
      <c r="F566" s="195" t="s">
        <v>1568</v>
      </c>
      <c r="G566" s="193"/>
      <c r="H566" s="196">
        <v>1</v>
      </c>
      <c r="I566" s="197"/>
      <c r="J566" s="193"/>
      <c r="K566" s="193"/>
      <c r="L566" s="198"/>
      <c r="M566" s="199"/>
      <c r="N566" s="200"/>
      <c r="O566" s="200"/>
      <c r="P566" s="200"/>
      <c r="Q566" s="200"/>
      <c r="R566" s="200"/>
      <c r="S566" s="200"/>
      <c r="T566" s="201"/>
      <c r="AT566" s="202" t="s">
        <v>158</v>
      </c>
      <c r="AU566" s="202" t="s">
        <v>88</v>
      </c>
      <c r="AV566" s="12" t="s">
        <v>88</v>
      </c>
      <c r="AW566" s="12" t="s">
        <v>34</v>
      </c>
      <c r="AX566" s="12" t="s">
        <v>72</v>
      </c>
      <c r="AY566" s="202" t="s">
        <v>143</v>
      </c>
    </row>
    <row r="567" spans="2:51" s="12" customFormat="1" ht="11.25">
      <c r="B567" s="192"/>
      <c r="C567" s="193"/>
      <c r="D567" s="187" t="s">
        <v>158</v>
      </c>
      <c r="E567" s="194" t="s">
        <v>19</v>
      </c>
      <c r="F567" s="195" t="s">
        <v>1569</v>
      </c>
      <c r="G567" s="193"/>
      <c r="H567" s="196">
        <v>1</v>
      </c>
      <c r="I567" s="197"/>
      <c r="J567" s="193"/>
      <c r="K567" s="193"/>
      <c r="L567" s="198"/>
      <c r="M567" s="199"/>
      <c r="N567" s="200"/>
      <c r="O567" s="200"/>
      <c r="P567" s="200"/>
      <c r="Q567" s="200"/>
      <c r="R567" s="200"/>
      <c r="S567" s="200"/>
      <c r="T567" s="201"/>
      <c r="AT567" s="202" t="s">
        <v>158</v>
      </c>
      <c r="AU567" s="202" t="s">
        <v>88</v>
      </c>
      <c r="AV567" s="12" t="s">
        <v>88</v>
      </c>
      <c r="AW567" s="12" t="s">
        <v>34</v>
      </c>
      <c r="AX567" s="12" t="s">
        <v>72</v>
      </c>
      <c r="AY567" s="202" t="s">
        <v>143</v>
      </c>
    </row>
    <row r="568" spans="2:51" s="12" customFormat="1" ht="11.25">
      <c r="B568" s="192"/>
      <c r="C568" s="193"/>
      <c r="D568" s="187" t="s">
        <v>158</v>
      </c>
      <c r="E568" s="194" t="s">
        <v>19</v>
      </c>
      <c r="F568" s="195" t="s">
        <v>1570</v>
      </c>
      <c r="G568" s="193"/>
      <c r="H568" s="196">
        <v>1</v>
      </c>
      <c r="I568" s="197"/>
      <c r="J568" s="193"/>
      <c r="K568" s="193"/>
      <c r="L568" s="198"/>
      <c r="M568" s="199"/>
      <c r="N568" s="200"/>
      <c r="O568" s="200"/>
      <c r="P568" s="200"/>
      <c r="Q568" s="200"/>
      <c r="R568" s="200"/>
      <c r="S568" s="200"/>
      <c r="T568" s="201"/>
      <c r="AT568" s="202" t="s">
        <v>158</v>
      </c>
      <c r="AU568" s="202" t="s">
        <v>88</v>
      </c>
      <c r="AV568" s="12" t="s">
        <v>88</v>
      </c>
      <c r="AW568" s="12" t="s">
        <v>34</v>
      </c>
      <c r="AX568" s="12" t="s">
        <v>72</v>
      </c>
      <c r="AY568" s="202" t="s">
        <v>143</v>
      </c>
    </row>
    <row r="569" spans="2:51" s="12" customFormat="1" ht="11.25">
      <c r="B569" s="192"/>
      <c r="C569" s="193"/>
      <c r="D569" s="187" t="s">
        <v>158</v>
      </c>
      <c r="E569" s="194" t="s">
        <v>19</v>
      </c>
      <c r="F569" s="195" t="s">
        <v>1571</v>
      </c>
      <c r="G569" s="193"/>
      <c r="H569" s="196">
        <v>1</v>
      </c>
      <c r="I569" s="197"/>
      <c r="J569" s="193"/>
      <c r="K569" s="193"/>
      <c r="L569" s="198"/>
      <c r="M569" s="199"/>
      <c r="N569" s="200"/>
      <c r="O569" s="200"/>
      <c r="P569" s="200"/>
      <c r="Q569" s="200"/>
      <c r="R569" s="200"/>
      <c r="S569" s="200"/>
      <c r="T569" s="201"/>
      <c r="AT569" s="202" t="s">
        <v>158</v>
      </c>
      <c r="AU569" s="202" t="s">
        <v>88</v>
      </c>
      <c r="AV569" s="12" t="s">
        <v>88</v>
      </c>
      <c r="AW569" s="12" t="s">
        <v>34</v>
      </c>
      <c r="AX569" s="12" t="s">
        <v>72</v>
      </c>
      <c r="AY569" s="202" t="s">
        <v>143</v>
      </c>
    </row>
    <row r="570" spans="2:51" s="12" customFormat="1" ht="11.25">
      <c r="B570" s="192"/>
      <c r="C570" s="193"/>
      <c r="D570" s="187" t="s">
        <v>158</v>
      </c>
      <c r="E570" s="194" t="s">
        <v>19</v>
      </c>
      <c r="F570" s="195" t="s">
        <v>1572</v>
      </c>
      <c r="G570" s="193"/>
      <c r="H570" s="196">
        <v>1</v>
      </c>
      <c r="I570" s="197"/>
      <c r="J570" s="193"/>
      <c r="K570" s="193"/>
      <c r="L570" s="198"/>
      <c r="M570" s="199"/>
      <c r="N570" s="200"/>
      <c r="O570" s="200"/>
      <c r="P570" s="200"/>
      <c r="Q570" s="200"/>
      <c r="R570" s="200"/>
      <c r="S570" s="200"/>
      <c r="T570" s="201"/>
      <c r="AT570" s="202" t="s">
        <v>158</v>
      </c>
      <c r="AU570" s="202" t="s">
        <v>88</v>
      </c>
      <c r="AV570" s="12" t="s">
        <v>88</v>
      </c>
      <c r="AW570" s="12" t="s">
        <v>34</v>
      </c>
      <c r="AX570" s="12" t="s">
        <v>72</v>
      </c>
      <c r="AY570" s="202" t="s">
        <v>143</v>
      </c>
    </row>
    <row r="571" spans="2:51" s="13" customFormat="1" ht="11.25">
      <c r="B571" s="203"/>
      <c r="C571" s="204"/>
      <c r="D571" s="187" t="s">
        <v>158</v>
      </c>
      <c r="E571" s="205" t="s">
        <v>19</v>
      </c>
      <c r="F571" s="206" t="s">
        <v>161</v>
      </c>
      <c r="G571" s="204"/>
      <c r="H571" s="207">
        <v>6</v>
      </c>
      <c r="I571" s="208"/>
      <c r="J571" s="204"/>
      <c r="K571" s="204"/>
      <c r="L571" s="209"/>
      <c r="M571" s="210"/>
      <c r="N571" s="211"/>
      <c r="O571" s="211"/>
      <c r="P571" s="211"/>
      <c r="Q571" s="211"/>
      <c r="R571" s="211"/>
      <c r="S571" s="211"/>
      <c r="T571" s="212"/>
      <c r="AT571" s="213" t="s">
        <v>158</v>
      </c>
      <c r="AU571" s="213" t="s">
        <v>88</v>
      </c>
      <c r="AV571" s="13" t="s">
        <v>149</v>
      </c>
      <c r="AW571" s="13" t="s">
        <v>34</v>
      </c>
      <c r="AX571" s="13" t="s">
        <v>80</v>
      </c>
      <c r="AY571" s="213" t="s">
        <v>143</v>
      </c>
    </row>
    <row r="572" spans="1:65" s="2" customFormat="1" ht="44.25" customHeight="1">
      <c r="A572" s="37"/>
      <c r="B572" s="38"/>
      <c r="C572" s="174" t="s">
        <v>410</v>
      </c>
      <c r="D572" s="174" t="s">
        <v>144</v>
      </c>
      <c r="E572" s="175" t="s">
        <v>1026</v>
      </c>
      <c r="F572" s="176" t="s">
        <v>1027</v>
      </c>
      <c r="G572" s="177" t="s">
        <v>583</v>
      </c>
      <c r="H572" s="178">
        <v>9</v>
      </c>
      <c r="I572" s="179"/>
      <c r="J572" s="180">
        <f>ROUND(I572*H572,2)</f>
        <v>0</v>
      </c>
      <c r="K572" s="176" t="s">
        <v>496</v>
      </c>
      <c r="L572" s="42"/>
      <c r="M572" s="181" t="s">
        <v>19</v>
      </c>
      <c r="N572" s="182" t="s">
        <v>44</v>
      </c>
      <c r="O572" s="67"/>
      <c r="P572" s="183">
        <f>O572*H572</f>
        <v>0</v>
      </c>
      <c r="Q572" s="183">
        <v>0.0743675</v>
      </c>
      <c r="R572" s="183">
        <f>Q572*H572</f>
        <v>0.6693075</v>
      </c>
      <c r="S572" s="183">
        <v>0</v>
      </c>
      <c r="T572" s="184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185" t="s">
        <v>149</v>
      </c>
      <c r="AT572" s="185" t="s">
        <v>144</v>
      </c>
      <c r="AU572" s="185" t="s">
        <v>88</v>
      </c>
      <c r="AY572" s="20" t="s">
        <v>143</v>
      </c>
      <c r="BE572" s="186">
        <f>IF(N572="základní",J572,0)</f>
        <v>0</v>
      </c>
      <c r="BF572" s="186">
        <f>IF(N572="snížená",J572,0)</f>
        <v>0</v>
      </c>
      <c r="BG572" s="186">
        <f>IF(N572="zákl. přenesená",J572,0)</f>
        <v>0</v>
      </c>
      <c r="BH572" s="186">
        <f>IF(N572="sníž. přenesená",J572,0)</f>
        <v>0</v>
      </c>
      <c r="BI572" s="186">
        <f>IF(N572="nulová",J572,0)</f>
        <v>0</v>
      </c>
      <c r="BJ572" s="20" t="s">
        <v>88</v>
      </c>
      <c r="BK572" s="186">
        <f>ROUND(I572*H572,2)</f>
        <v>0</v>
      </c>
      <c r="BL572" s="20" t="s">
        <v>149</v>
      </c>
      <c r="BM572" s="185" t="s">
        <v>1573</v>
      </c>
    </row>
    <row r="573" spans="1:47" s="2" customFormat="1" ht="11.25">
      <c r="A573" s="37"/>
      <c r="B573" s="38"/>
      <c r="C573" s="39"/>
      <c r="D573" s="227" t="s">
        <v>498</v>
      </c>
      <c r="E573" s="39"/>
      <c r="F573" s="228" t="s">
        <v>1029</v>
      </c>
      <c r="G573" s="39"/>
      <c r="H573" s="39"/>
      <c r="I573" s="189"/>
      <c r="J573" s="39"/>
      <c r="K573" s="39"/>
      <c r="L573" s="42"/>
      <c r="M573" s="190"/>
      <c r="N573" s="191"/>
      <c r="O573" s="67"/>
      <c r="P573" s="67"/>
      <c r="Q573" s="67"/>
      <c r="R573" s="67"/>
      <c r="S573" s="67"/>
      <c r="T573" s="68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20" t="s">
        <v>498</v>
      </c>
      <c r="AU573" s="20" t="s">
        <v>88</v>
      </c>
    </row>
    <row r="574" spans="2:51" s="12" customFormat="1" ht="11.25">
      <c r="B574" s="192"/>
      <c r="C574" s="193"/>
      <c r="D574" s="187" t="s">
        <v>158</v>
      </c>
      <c r="E574" s="194" t="s">
        <v>19</v>
      </c>
      <c r="F574" s="195" t="s">
        <v>1574</v>
      </c>
      <c r="G574" s="193"/>
      <c r="H574" s="196">
        <v>1</v>
      </c>
      <c r="I574" s="197"/>
      <c r="J574" s="193"/>
      <c r="K574" s="193"/>
      <c r="L574" s="198"/>
      <c r="M574" s="199"/>
      <c r="N574" s="200"/>
      <c r="O574" s="200"/>
      <c r="P574" s="200"/>
      <c r="Q574" s="200"/>
      <c r="R574" s="200"/>
      <c r="S574" s="200"/>
      <c r="T574" s="201"/>
      <c r="AT574" s="202" t="s">
        <v>158</v>
      </c>
      <c r="AU574" s="202" t="s">
        <v>88</v>
      </c>
      <c r="AV574" s="12" t="s">
        <v>88</v>
      </c>
      <c r="AW574" s="12" t="s">
        <v>34</v>
      </c>
      <c r="AX574" s="12" t="s">
        <v>72</v>
      </c>
      <c r="AY574" s="202" t="s">
        <v>143</v>
      </c>
    </row>
    <row r="575" spans="2:51" s="12" customFormat="1" ht="11.25">
      <c r="B575" s="192"/>
      <c r="C575" s="193"/>
      <c r="D575" s="187" t="s">
        <v>158</v>
      </c>
      <c r="E575" s="194" t="s">
        <v>19</v>
      </c>
      <c r="F575" s="195" t="s">
        <v>1575</v>
      </c>
      <c r="G575" s="193"/>
      <c r="H575" s="196">
        <v>1</v>
      </c>
      <c r="I575" s="197"/>
      <c r="J575" s="193"/>
      <c r="K575" s="193"/>
      <c r="L575" s="198"/>
      <c r="M575" s="199"/>
      <c r="N575" s="200"/>
      <c r="O575" s="200"/>
      <c r="P575" s="200"/>
      <c r="Q575" s="200"/>
      <c r="R575" s="200"/>
      <c r="S575" s="200"/>
      <c r="T575" s="201"/>
      <c r="AT575" s="202" t="s">
        <v>158</v>
      </c>
      <c r="AU575" s="202" t="s">
        <v>88</v>
      </c>
      <c r="AV575" s="12" t="s">
        <v>88</v>
      </c>
      <c r="AW575" s="12" t="s">
        <v>34</v>
      </c>
      <c r="AX575" s="12" t="s">
        <v>72</v>
      </c>
      <c r="AY575" s="202" t="s">
        <v>143</v>
      </c>
    </row>
    <row r="576" spans="2:51" s="12" customFormat="1" ht="11.25">
      <c r="B576" s="192"/>
      <c r="C576" s="193"/>
      <c r="D576" s="187" t="s">
        <v>158</v>
      </c>
      <c r="E576" s="194" t="s">
        <v>19</v>
      </c>
      <c r="F576" s="195" t="s">
        <v>1576</v>
      </c>
      <c r="G576" s="193"/>
      <c r="H576" s="196">
        <v>1</v>
      </c>
      <c r="I576" s="197"/>
      <c r="J576" s="193"/>
      <c r="K576" s="193"/>
      <c r="L576" s="198"/>
      <c r="M576" s="199"/>
      <c r="N576" s="200"/>
      <c r="O576" s="200"/>
      <c r="P576" s="200"/>
      <c r="Q576" s="200"/>
      <c r="R576" s="200"/>
      <c r="S576" s="200"/>
      <c r="T576" s="201"/>
      <c r="AT576" s="202" t="s">
        <v>158</v>
      </c>
      <c r="AU576" s="202" t="s">
        <v>88</v>
      </c>
      <c r="AV576" s="12" t="s">
        <v>88</v>
      </c>
      <c r="AW576" s="12" t="s">
        <v>34</v>
      </c>
      <c r="AX576" s="12" t="s">
        <v>72</v>
      </c>
      <c r="AY576" s="202" t="s">
        <v>143</v>
      </c>
    </row>
    <row r="577" spans="2:51" s="12" customFormat="1" ht="11.25">
      <c r="B577" s="192"/>
      <c r="C577" s="193"/>
      <c r="D577" s="187" t="s">
        <v>158</v>
      </c>
      <c r="E577" s="194" t="s">
        <v>19</v>
      </c>
      <c r="F577" s="195" t="s">
        <v>1577</v>
      </c>
      <c r="G577" s="193"/>
      <c r="H577" s="196">
        <v>1</v>
      </c>
      <c r="I577" s="197"/>
      <c r="J577" s="193"/>
      <c r="K577" s="193"/>
      <c r="L577" s="198"/>
      <c r="M577" s="199"/>
      <c r="N577" s="200"/>
      <c r="O577" s="200"/>
      <c r="P577" s="200"/>
      <c r="Q577" s="200"/>
      <c r="R577" s="200"/>
      <c r="S577" s="200"/>
      <c r="T577" s="201"/>
      <c r="AT577" s="202" t="s">
        <v>158</v>
      </c>
      <c r="AU577" s="202" t="s">
        <v>88</v>
      </c>
      <c r="AV577" s="12" t="s">
        <v>88</v>
      </c>
      <c r="AW577" s="12" t="s">
        <v>34</v>
      </c>
      <c r="AX577" s="12" t="s">
        <v>72</v>
      </c>
      <c r="AY577" s="202" t="s">
        <v>143</v>
      </c>
    </row>
    <row r="578" spans="2:51" s="12" customFormat="1" ht="11.25">
      <c r="B578" s="192"/>
      <c r="C578" s="193"/>
      <c r="D578" s="187" t="s">
        <v>158</v>
      </c>
      <c r="E578" s="194" t="s">
        <v>19</v>
      </c>
      <c r="F578" s="195" t="s">
        <v>1578</v>
      </c>
      <c r="G578" s="193"/>
      <c r="H578" s="196">
        <v>1</v>
      </c>
      <c r="I578" s="197"/>
      <c r="J578" s="193"/>
      <c r="K578" s="193"/>
      <c r="L578" s="198"/>
      <c r="M578" s="199"/>
      <c r="N578" s="200"/>
      <c r="O578" s="200"/>
      <c r="P578" s="200"/>
      <c r="Q578" s="200"/>
      <c r="R578" s="200"/>
      <c r="S578" s="200"/>
      <c r="T578" s="201"/>
      <c r="AT578" s="202" t="s">
        <v>158</v>
      </c>
      <c r="AU578" s="202" t="s">
        <v>88</v>
      </c>
      <c r="AV578" s="12" t="s">
        <v>88</v>
      </c>
      <c r="AW578" s="12" t="s">
        <v>34</v>
      </c>
      <c r="AX578" s="12" t="s">
        <v>72</v>
      </c>
      <c r="AY578" s="202" t="s">
        <v>143</v>
      </c>
    </row>
    <row r="579" spans="2:51" s="12" customFormat="1" ht="11.25">
      <c r="B579" s="192"/>
      <c r="C579" s="193"/>
      <c r="D579" s="187" t="s">
        <v>158</v>
      </c>
      <c r="E579" s="194" t="s">
        <v>19</v>
      </c>
      <c r="F579" s="195" t="s">
        <v>1579</v>
      </c>
      <c r="G579" s="193"/>
      <c r="H579" s="196">
        <v>1</v>
      </c>
      <c r="I579" s="197"/>
      <c r="J579" s="193"/>
      <c r="K579" s="193"/>
      <c r="L579" s="198"/>
      <c r="M579" s="199"/>
      <c r="N579" s="200"/>
      <c r="O579" s="200"/>
      <c r="P579" s="200"/>
      <c r="Q579" s="200"/>
      <c r="R579" s="200"/>
      <c r="S579" s="200"/>
      <c r="T579" s="201"/>
      <c r="AT579" s="202" t="s">
        <v>158</v>
      </c>
      <c r="AU579" s="202" t="s">
        <v>88</v>
      </c>
      <c r="AV579" s="12" t="s">
        <v>88</v>
      </c>
      <c r="AW579" s="12" t="s">
        <v>34</v>
      </c>
      <c r="AX579" s="12" t="s">
        <v>72</v>
      </c>
      <c r="AY579" s="202" t="s">
        <v>143</v>
      </c>
    </row>
    <row r="580" spans="2:51" s="12" customFormat="1" ht="11.25">
      <c r="B580" s="192"/>
      <c r="C580" s="193"/>
      <c r="D580" s="187" t="s">
        <v>158</v>
      </c>
      <c r="E580" s="194" t="s">
        <v>19</v>
      </c>
      <c r="F580" s="195" t="s">
        <v>1580</v>
      </c>
      <c r="G580" s="193"/>
      <c r="H580" s="196">
        <v>1</v>
      </c>
      <c r="I580" s="197"/>
      <c r="J580" s="193"/>
      <c r="K580" s="193"/>
      <c r="L580" s="198"/>
      <c r="M580" s="199"/>
      <c r="N580" s="200"/>
      <c r="O580" s="200"/>
      <c r="P580" s="200"/>
      <c r="Q580" s="200"/>
      <c r="R580" s="200"/>
      <c r="S580" s="200"/>
      <c r="T580" s="201"/>
      <c r="AT580" s="202" t="s">
        <v>158</v>
      </c>
      <c r="AU580" s="202" t="s">
        <v>88</v>
      </c>
      <c r="AV580" s="12" t="s">
        <v>88</v>
      </c>
      <c r="AW580" s="12" t="s">
        <v>34</v>
      </c>
      <c r="AX580" s="12" t="s">
        <v>72</v>
      </c>
      <c r="AY580" s="202" t="s">
        <v>143</v>
      </c>
    </row>
    <row r="581" spans="2:51" s="12" customFormat="1" ht="11.25">
      <c r="B581" s="192"/>
      <c r="C581" s="193"/>
      <c r="D581" s="187" t="s">
        <v>158</v>
      </c>
      <c r="E581" s="194" t="s">
        <v>19</v>
      </c>
      <c r="F581" s="195" t="s">
        <v>1581</v>
      </c>
      <c r="G581" s="193"/>
      <c r="H581" s="196">
        <v>1</v>
      </c>
      <c r="I581" s="197"/>
      <c r="J581" s="193"/>
      <c r="K581" s="193"/>
      <c r="L581" s="198"/>
      <c r="M581" s="199"/>
      <c r="N581" s="200"/>
      <c r="O581" s="200"/>
      <c r="P581" s="200"/>
      <c r="Q581" s="200"/>
      <c r="R581" s="200"/>
      <c r="S581" s="200"/>
      <c r="T581" s="201"/>
      <c r="AT581" s="202" t="s">
        <v>158</v>
      </c>
      <c r="AU581" s="202" t="s">
        <v>88</v>
      </c>
      <c r="AV581" s="12" t="s">
        <v>88</v>
      </c>
      <c r="AW581" s="12" t="s">
        <v>34</v>
      </c>
      <c r="AX581" s="12" t="s">
        <v>72</v>
      </c>
      <c r="AY581" s="202" t="s">
        <v>143</v>
      </c>
    </row>
    <row r="582" spans="2:51" s="12" customFormat="1" ht="11.25">
      <c r="B582" s="192"/>
      <c r="C582" s="193"/>
      <c r="D582" s="187" t="s">
        <v>158</v>
      </c>
      <c r="E582" s="194" t="s">
        <v>19</v>
      </c>
      <c r="F582" s="195" t="s">
        <v>1582</v>
      </c>
      <c r="G582" s="193"/>
      <c r="H582" s="196">
        <v>1</v>
      </c>
      <c r="I582" s="197"/>
      <c r="J582" s="193"/>
      <c r="K582" s="193"/>
      <c r="L582" s="198"/>
      <c r="M582" s="199"/>
      <c r="N582" s="200"/>
      <c r="O582" s="200"/>
      <c r="P582" s="200"/>
      <c r="Q582" s="200"/>
      <c r="R582" s="200"/>
      <c r="S582" s="200"/>
      <c r="T582" s="201"/>
      <c r="AT582" s="202" t="s">
        <v>158</v>
      </c>
      <c r="AU582" s="202" t="s">
        <v>88</v>
      </c>
      <c r="AV582" s="12" t="s">
        <v>88</v>
      </c>
      <c r="AW582" s="12" t="s">
        <v>34</v>
      </c>
      <c r="AX582" s="12" t="s">
        <v>72</v>
      </c>
      <c r="AY582" s="202" t="s">
        <v>143</v>
      </c>
    </row>
    <row r="583" spans="2:51" s="13" customFormat="1" ht="11.25">
      <c r="B583" s="203"/>
      <c r="C583" s="204"/>
      <c r="D583" s="187" t="s">
        <v>158</v>
      </c>
      <c r="E583" s="205" t="s">
        <v>19</v>
      </c>
      <c r="F583" s="206" t="s">
        <v>161</v>
      </c>
      <c r="G583" s="204"/>
      <c r="H583" s="207">
        <v>9</v>
      </c>
      <c r="I583" s="208"/>
      <c r="J583" s="204"/>
      <c r="K583" s="204"/>
      <c r="L583" s="209"/>
      <c r="M583" s="210"/>
      <c r="N583" s="211"/>
      <c r="O583" s="211"/>
      <c r="P583" s="211"/>
      <c r="Q583" s="211"/>
      <c r="R583" s="211"/>
      <c r="S583" s="211"/>
      <c r="T583" s="212"/>
      <c r="AT583" s="213" t="s">
        <v>158</v>
      </c>
      <c r="AU583" s="213" t="s">
        <v>88</v>
      </c>
      <c r="AV583" s="13" t="s">
        <v>149</v>
      </c>
      <c r="AW583" s="13" t="s">
        <v>34</v>
      </c>
      <c r="AX583" s="13" t="s">
        <v>80</v>
      </c>
      <c r="AY583" s="213" t="s">
        <v>143</v>
      </c>
    </row>
    <row r="584" spans="1:65" s="2" customFormat="1" ht="37.9" customHeight="1">
      <c r="A584" s="37"/>
      <c r="B584" s="38"/>
      <c r="C584" s="174" t="s">
        <v>270</v>
      </c>
      <c r="D584" s="174" t="s">
        <v>144</v>
      </c>
      <c r="E584" s="175" t="s">
        <v>1031</v>
      </c>
      <c r="F584" s="176" t="s">
        <v>1032</v>
      </c>
      <c r="G584" s="177" t="s">
        <v>583</v>
      </c>
      <c r="H584" s="178">
        <v>11</v>
      </c>
      <c r="I584" s="179"/>
      <c r="J584" s="180">
        <f>ROUND(I584*H584,2)</f>
        <v>0</v>
      </c>
      <c r="K584" s="176" t="s">
        <v>496</v>
      </c>
      <c r="L584" s="42"/>
      <c r="M584" s="181" t="s">
        <v>19</v>
      </c>
      <c r="N584" s="182" t="s">
        <v>44</v>
      </c>
      <c r="O584" s="67"/>
      <c r="P584" s="183">
        <f>O584*H584</f>
        <v>0</v>
      </c>
      <c r="Q584" s="183">
        <v>0.0113568</v>
      </c>
      <c r="R584" s="183">
        <f>Q584*H584</f>
        <v>0.1249248</v>
      </c>
      <c r="S584" s="183">
        <v>0</v>
      </c>
      <c r="T584" s="184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185" t="s">
        <v>149</v>
      </c>
      <c r="AT584" s="185" t="s">
        <v>144</v>
      </c>
      <c r="AU584" s="185" t="s">
        <v>88</v>
      </c>
      <c r="AY584" s="20" t="s">
        <v>143</v>
      </c>
      <c r="BE584" s="186">
        <f>IF(N584="základní",J584,0)</f>
        <v>0</v>
      </c>
      <c r="BF584" s="186">
        <f>IF(N584="snížená",J584,0)</f>
        <v>0</v>
      </c>
      <c r="BG584" s="186">
        <f>IF(N584="zákl. přenesená",J584,0)</f>
        <v>0</v>
      </c>
      <c r="BH584" s="186">
        <f>IF(N584="sníž. přenesená",J584,0)</f>
        <v>0</v>
      </c>
      <c r="BI584" s="186">
        <f>IF(N584="nulová",J584,0)</f>
        <v>0</v>
      </c>
      <c r="BJ584" s="20" t="s">
        <v>88</v>
      </c>
      <c r="BK584" s="186">
        <f>ROUND(I584*H584,2)</f>
        <v>0</v>
      </c>
      <c r="BL584" s="20" t="s">
        <v>149</v>
      </c>
      <c r="BM584" s="185" t="s">
        <v>1583</v>
      </c>
    </row>
    <row r="585" spans="1:47" s="2" customFormat="1" ht="11.25">
      <c r="A585" s="37"/>
      <c r="B585" s="38"/>
      <c r="C585" s="39"/>
      <c r="D585" s="227" t="s">
        <v>498</v>
      </c>
      <c r="E585" s="39"/>
      <c r="F585" s="228" t="s">
        <v>1034</v>
      </c>
      <c r="G585" s="39"/>
      <c r="H585" s="39"/>
      <c r="I585" s="189"/>
      <c r="J585" s="39"/>
      <c r="K585" s="39"/>
      <c r="L585" s="42"/>
      <c r="M585" s="190"/>
      <c r="N585" s="191"/>
      <c r="O585" s="67"/>
      <c r="P585" s="67"/>
      <c r="Q585" s="67"/>
      <c r="R585" s="67"/>
      <c r="S585" s="67"/>
      <c r="T585" s="68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20" t="s">
        <v>498</v>
      </c>
      <c r="AU585" s="20" t="s">
        <v>88</v>
      </c>
    </row>
    <row r="586" spans="2:51" s="12" customFormat="1" ht="11.25">
      <c r="B586" s="192"/>
      <c r="C586" s="193"/>
      <c r="D586" s="187" t="s">
        <v>158</v>
      </c>
      <c r="E586" s="194" t="s">
        <v>19</v>
      </c>
      <c r="F586" s="195" t="s">
        <v>1574</v>
      </c>
      <c r="G586" s="193"/>
      <c r="H586" s="196">
        <v>1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158</v>
      </c>
      <c r="AU586" s="202" t="s">
        <v>88</v>
      </c>
      <c r="AV586" s="12" t="s">
        <v>88</v>
      </c>
      <c r="AW586" s="12" t="s">
        <v>34</v>
      </c>
      <c r="AX586" s="12" t="s">
        <v>72</v>
      </c>
      <c r="AY586" s="202" t="s">
        <v>143</v>
      </c>
    </row>
    <row r="587" spans="2:51" s="12" customFormat="1" ht="11.25">
      <c r="B587" s="192"/>
      <c r="C587" s="193"/>
      <c r="D587" s="187" t="s">
        <v>158</v>
      </c>
      <c r="E587" s="194" t="s">
        <v>19</v>
      </c>
      <c r="F587" s="195" t="s">
        <v>1567</v>
      </c>
      <c r="G587" s="193"/>
      <c r="H587" s="196">
        <v>1</v>
      </c>
      <c r="I587" s="197"/>
      <c r="J587" s="193"/>
      <c r="K587" s="193"/>
      <c r="L587" s="198"/>
      <c r="M587" s="199"/>
      <c r="N587" s="200"/>
      <c r="O587" s="200"/>
      <c r="P587" s="200"/>
      <c r="Q587" s="200"/>
      <c r="R587" s="200"/>
      <c r="S587" s="200"/>
      <c r="T587" s="201"/>
      <c r="AT587" s="202" t="s">
        <v>158</v>
      </c>
      <c r="AU587" s="202" t="s">
        <v>88</v>
      </c>
      <c r="AV587" s="12" t="s">
        <v>88</v>
      </c>
      <c r="AW587" s="12" t="s">
        <v>34</v>
      </c>
      <c r="AX587" s="12" t="s">
        <v>72</v>
      </c>
      <c r="AY587" s="202" t="s">
        <v>143</v>
      </c>
    </row>
    <row r="588" spans="2:51" s="12" customFormat="1" ht="11.25">
      <c r="B588" s="192"/>
      <c r="C588" s="193"/>
      <c r="D588" s="187" t="s">
        <v>158</v>
      </c>
      <c r="E588" s="194" t="s">
        <v>19</v>
      </c>
      <c r="F588" s="195" t="s">
        <v>1576</v>
      </c>
      <c r="G588" s="193"/>
      <c r="H588" s="196">
        <v>1</v>
      </c>
      <c r="I588" s="197"/>
      <c r="J588" s="193"/>
      <c r="K588" s="193"/>
      <c r="L588" s="198"/>
      <c r="M588" s="199"/>
      <c r="N588" s="200"/>
      <c r="O588" s="200"/>
      <c r="P588" s="200"/>
      <c r="Q588" s="200"/>
      <c r="R588" s="200"/>
      <c r="S588" s="200"/>
      <c r="T588" s="201"/>
      <c r="AT588" s="202" t="s">
        <v>158</v>
      </c>
      <c r="AU588" s="202" t="s">
        <v>88</v>
      </c>
      <c r="AV588" s="12" t="s">
        <v>88</v>
      </c>
      <c r="AW588" s="12" t="s">
        <v>34</v>
      </c>
      <c r="AX588" s="12" t="s">
        <v>72</v>
      </c>
      <c r="AY588" s="202" t="s">
        <v>143</v>
      </c>
    </row>
    <row r="589" spans="2:51" s="12" customFormat="1" ht="11.25">
      <c r="B589" s="192"/>
      <c r="C589" s="193"/>
      <c r="D589" s="187" t="s">
        <v>158</v>
      </c>
      <c r="E589" s="194" t="s">
        <v>19</v>
      </c>
      <c r="F589" s="195" t="s">
        <v>1577</v>
      </c>
      <c r="G589" s="193"/>
      <c r="H589" s="196">
        <v>1</v>
      </c>
      <c r="I589" s="197"/>
      <c r="J589" s="193"/>
      <c r="K589" s="193"/>
      <c r="L589" s="198"/>
      <c r="M589" s="199"/>
      <c r="N589" s="200"/>
      <c r="O589" s="200"/>
      <c r="P589" s="200"/>
      <c r="Q589" s="200"/>
      <c r="R589" s="200"/>
      <c r="S589" s="200"/>
      <c r="T589" s="201"/>
      <c r="AT589" s="202" t="s">
        <v>158</v>
      </c>
      <c r="AU589" s="202" t="s">
        <v>88</v>
      </c>
      <c r="AV589" s="12" t="s">
        <v>88</v>
      </c>
      <c r="AW589" s="12" t="s">
        <v>34</v>
      </c>
      <c r="AX589" s="12" t="s">
        <v>72</v>
      </c>
      <c r="AY589" s="202" t="s">
        <v>143</v>
      </c>
    </row>
    <row r="590" spans="2:51" s="12" customFormat="1" ht="11.25">
      <c r="B590" s="192"/>
      <c r="C590" s="193"/>
      <c r="D590" s="187" t="s">
        <v>158</v>
      </c>
      <c r="E590" s="194" t="s">
        <v>19</v>
      </c>
      <c r="F590" s="195" t="s">
        <v>1578</v>
      </c>
      <c r="G590" s="193"/>
      <c r="H590" s="196">
        <v>1</v>
      </c>
      <c r="I590" s="197"/>
      <c r="J590" s="193"/>
      <c r="K590" s="193"/>
      <c r="L590" s="198"/>
      <c r="M590" s="199"/>
      <c r="N590" s="200"/>
      <c r="O590" s="200"/>
      <c r="P590" s="200"/>
      <c r="Q590" s="200"/>
      <c r="R590" s="200"/>
      <c r="S590" s="200"/>
      <c r="T590" s="201"/>
      <c r="AT590" s="202" t="s">
        <v>158</v>
      </c>
      <c r="AU590" s="202" t="s">
        <v>88</v>
      </c>
      <c r="AV590" s="12" t="s">
        <v>88</v>
      </c>
      <c r="AW590" s="12" t="s">
        <v>34</v>
      </c>
      <c r="AX590" s="12" t="s">
        <v>72</v>
      </c>
      <c r="AY590" s="202" t="s">
        <v>143</v>
      </c>
    </row>
    <row r="591" spans="2:51" s="12" customFormat="1" ht="11.25">
      <c r="B591" s="192"/>
      <c r="C591" s="193"/>
      <c r="D591" s="187" t="s">
        <v>158</v>
      </c>
      <c r="E591" s="194" t="s">
        <v>19</v>
      </c>
      <c r="F591" s="195" t="s">
        <v>1569</v>
      </c>
      <c r="G591" s="193"/>
      <c r="H591" s="196">
        <v>1</v>
      </c>
      <c r="I591" s="197"/>
      <c r="J591" s="193"/>
      <c r="K591" s="193"/>
      <c r="L591" s="198"/>
      <c r="M591" s="199"/>
      <c r="N591" s="200"/>
      <c r="O591" s="200"/>
      <c r="P591" s="200"/>
      <c r="Q591" s="200"/>
      <c r="R591" s="200"/>
      <c r="S591" s="200"/>
      <c r="T591" s="201"/>
      <c r="AT591" s="202" t="s">
        <v>158</v>
      </c>
      <c r="AU591" s="202" t="s">
        <v>88</v>
      </c>
      <c r="AV591" s="12" t="s">
        <v>88</v>
      </c>
      <c r="AW591" s="12" t="s">
        <v>34</v>
      </c>
      <c r="AX591" s="12" t="s">
        <v>72</v>
      </c>
      <c r="AY591" s="202" t="s">
        <v>143</v>
      </c>
    </row>
    <row r="592" spans="2:51" s="12" customFormat="1" ht="11.25">
      <c r="B592" s="192"/>
      <c r="C592" s="193"/>
      <c r="D592" s="187" t="s">
        <v>158</v>
      </c>
      <c r="E592" s="194" t="s">
        <v>19</v>
      </c>
      <c r="F592" s="195" t="s">
        <v>1570</v>
      </c>
      <c r="G592" s="193"/>
      <c r="H592" s="196">
        <v>1</v>
      </c>
      <c r="I592" s="197"/>
      <c r="J592" s="193"/>
      <c r="K592" s="193"/>
      <c r="L592" s="198"/>
      <c r="M592" s="199"/>
      <c r="N592" s="200"/>
      <c r="O592" s="200"/>
      <c r="P592" s="200"/>
      <c r="Q592" s="200"/>
      <c r="R592" s="200"/>
      <c r="S592" s="200"/>
      <c r="T592" s="201"/>
      <c r="AT592" s="202" t="s">
        <v>158</v>
      </c>
      <c r="AU592" s="202" t="s">
        <v>88</v>
      </c>
      <c r="AV592" s="12" t="s">
        <v>88</v>
      </c>
      <c r="AW592" s="12" t="s">
        <v>34</v>
      </c>
      <c r="AX592" s="12" t="s">
        <v>72</v>
      </c>
      <c r="AY592" s="202" t="s">
        <v>143</v>
      </c>
    </row>
    <row r="593" spans="2:51" s="12" customFormat="1" ht="11.25">
      <c r="B593" s="192"/>
      <c r="C593" s="193"/>
      <c r="D593" s="187" t="s">
        <v>158</v>
      </c>
      <c r="E593" s="194" t="s">
        <v>19</v>
      </c>
      <c r="F593" s="195" t="s">
        <v>1581</v>
      </c>
      <c r="G593" s="193"/>
      <c r="H593" s="196">
        <v>1</v>
      </c>
      <c r="I593" s="197"/>
      <c r="J593" s="193"/>
      <c r="K593" s="193"/>
      <c r="L593" s="198"/>
      <c r="M593" s="199"/>
      <c r="N593" s="200"/>
      <c r="O593" s="200"/>
      <c r="P593" s="200"/>
      <c r="Q593" s="200"/>
      <c r="R593" s="200"/>
      <c r="S593" s="200"/>
      <c r="T593" s="201"/>
      <c r="AT593" s="202" t="s">
        <v>158</v>
      </c>
      <c r="AU593" s="202" t="s">
        <v>88</v>
      </c>
      <c r="AV593" s="12" t="s">
        <v>88</v>
      </c>
      <c r="AW593" s="12" t="s">
        <v>34</v>
      </c>
      <c r="AX593" s="12" t="s">
        <v>72</v>
      </c>
      <c r="AY593" s="202" t="s">
        <v>143</v>
      </c>
    </row>
    <row r="594" spans="2:51" s="12" customFormat="1" ht="11.25">
      <c r="B594" s="192"/>
      <c r="C594" s="193"/>
      <c r="D594" s="187" t="s">
        <v>158</v>
      </c>
      <c r="E594" s="194" t="s">
        <v>19</v>
      </c>
      <c r="F594" s="195" t="s">
        <v>1582</v>
      </c>
      <c r="G594" s="193"/>
      <c r="H594" s="196">
        <v>1</v>
      </c>
      <c r="I594" s="197"/>
      <c r="J594" s="193"/>
      <c r="K594" s="193"/>
      <c r="L594" s="198"/>
      <c r="M594" s="199"/>
      <c r="N594" s="200"/>
      <c r="O594" s="200"/>
      <c r="P594" s="200"/>
      <c r="Q594" s="200"/>
      <c r="R594" s="200"/>
      <c r="S594" s="200"/>
      <c r="T594" s="201"/>
      <c r="AT594" s="202" t="s">
        <v>158</v>
      </c>
      <c r="AU594" s="202" t="s">
        <v>88</v>
      </c>
      <c r="AV594" s="12" t="s">
        <v>88</v>
      </c>
      <c r="AW594" s="12" t="s">
        <v>34</v>
      </c>
      <c r="AX594" s="12" t="s">
        <v>72</v>
      </c>
      <c r="AY594" s="202" t="s">
        <v>143</v>
      </c>
    </row>
    <row r="595" spans="2:51" s="12" customFormat="1" ht="11.25">
      <c r="B595" s="192"/>
      <c r="C595" s="193"/>
      <c r="D595" s="187" t="s">
        <v>158</v>
      </c>
      <c r="E595" s="194" t="s">
        <v>19</v>
      </c>
      <c r="F595" s="195" t="s">
        <v>1571</v>
      </c>
      <c r="G595" s="193"/>
      <c r="H595" s="196">
        <v>1</v>
      </c>
      <c r="I595" s="197"/>
      <c r="J595" s="193"/>
      <c r="K595" s="193"/>
      <c r="L595" s="198"/>
      <c r="M595" s="199"/>
      <c r="N595" s="200"/>
      <c r="O595" s="200"/>
      <c r="P595" s="200"/>
      <c r="Q595" s="200"/>
      <c r="R595" s="200"/>
      <c r="S595" s="200"/>
      <c r="T595" s="201"/>
      <c r="AT595" s="202" t="s">
        <v>158</v>
      </c>
      <c r="AU595" s="202" t="s">
        <v>88</v>
      </c>
      <c r="AV595" s="12" t="s">
        <v>88</v>
      </c>
      <c r="AW595" s="12" t="s">
        <v>34</v>
      </c>
      <c r="AX595" s="12" t="s">
        <v>72</v>
      </c>
      <c r="AY595" s="202" t="s">
        <v>143</v>
      </c>
    </row>
    <row r="596" spans="2:51" s="12" customFormat="1" ht="11.25">
      <c r="B596" s="192"/>
      <c r="C596" s="193"/>
      <c r="D596" s="187" t="s">
        <v>158</v>
      </c>
      <c r="E596" s="194" t="s">
        <v>19</v>
      </c>
      <c r="F596" s="195" t="s">
        <v>1572</v>
      </c>
      <c r="G596" s="193"/>
      <c r="H596" s="196">
        <v>1</v>
      </c>
      <c r="I596" s="197"/>
      <c r="J596" s="193"/>
      <c r="K596" s="193"/>
      <c r="L596" s="198"/>
      <c r="M596" s="199"/>
      <c r="N596" s="200"/>
      <c r="O596" s="200"/>
      <c r="P596" s="200"/>
      <c r="Q596" s="200"/>
      <c r="R596" s="200"/>
      <c r="S596" s="200"/>
      <c r="T596" s="201"/>
      <c r="AT596" s="202" t="s">
        <v>158</v>
      </c>
      <c r="AU596" s="202" t="s">
        <v>88</v>
      </c>
      <c r="AV596" s="12" t="s">
        <v>88</v>
      </c>
      <c r="AW596" s="12" t="s">
        <v>34</v>
      </c>
      <c r="AX596" s="12" t="s">
        <v>72</v>
      </c>
      <c r="AY596" s="202" t="s">
        <v>143</v>
      </c>
    </row>
    <row r="597" spans="2:51" s="13" customFormat="1" ht="11.25">
      <c r="B597" s="203"/>
      <c r="C597" s="204"/>
      <c r="D597" s="187" t="s">
        <v>158</v>
      </c>
      <c r="E597" s="205" t="s">
        <v>19</v>
      </c>
      <c r="F597" s="206" t="s">
        <v>161</v>
      </c>
      <c r="G597" s="204"/>
      <c r="H597" s="207">
        <v>11</v>
      </c>
      <c r="I597" s="208"/>
      <c r="J597" s="204"/>
      <c r="K597" s="204"/>
      <c r="L597" s="209"/>
      <c r="M597" s="210"/>
      <c r="N597" s="211"/>
      <c r="O597" s="211"/>
      <c r="P597" s="211"/>
      <c r="Q597" s="211"/>
      <c r="R597" s="211"/>
      <c r="S597" s="211"/>
      <c r="T597" s="212"/>
      <c r="AT597" s="213" t="s">
        <v>158</v>
      </c>
      <c r="AU597" s="213" t="s">
        <v>88</v>
      </c>
      <c r="AV597" s="13" t="s">
        <v>149</v>
      </c>
      <c r="AW597" s="13" t="s">
        <v>34</v>
      </c>
      <c r="AX597" s="13" t="s">
        <v>80</v>
      </c>
      <c r="AY597" s="213" t="s">
        <v>143</v>
      </c>
    </row>
    <row r="598" spans="1:65" s="2" customFormat="1" ht="37.9" customHeight="1">
      <c r="A598" s="37"/>
      <c r="B598" s="38"/>
      <c r="C598" s="174" t="s">
        <v>411</v>
      </c>
      <c r="D598" s="174" t="s">
        <v>144</v>
      </c>
      <c r="E598" s="175" t="s">
        <v>1035</v>
      </c>
      <c r="F598" s="176" t="s">
        <v>1036</v>
      </c>
      <c r="G598" s="177" t="s">
        <v>583</v>
      </c>
      <c r="H598" s="178">
        <v>1</v>
      </c>
      <c r="I598" s="179"/>
      <c r="J598" s="180">
        <f>ROUND(I598*H598,2)</f>
        <v>0</v>
      </c>
      <c r="K598" s="176" t="s">
        <v>496</v>
      </c>
      <c r="L598" s="42"/>
      <c r="M598" s="181" t="s">
        <v>19</v>
      </c>
      <c r="N598" s="182" t="s">
        <v>44</v>
      </c>
      <c r="O598" s="67"/>
      <c r="P598" s="183">
        <f>O598*H598</f>
        <v>0</v>
      </c>
      <c r="Q598" s="183">
        <v>0.01818</v>
      </c>
      <c r="R598" s="183">
        <f>Q598*H598</f>
        <v>0.01818</v>
      </c>
      <c r="S598" s="183">
        <v>0</v>
      </c>
      <c r="T598" s="184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85" t="s">
        <v>149</v>
      </c>
      <c r="AT598" s="185" t="s">
        <v>144</v>
      </c>
      <c r="AU598" s="185" t="s">
        <v>88</v>
      </c>
      <c r="AY598" s="20" t="s">
        <v>143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20" t="s">
        <v>88</v>
      </c>
      <c r="BK598" s="186">
        <f>ROUND(I598*H598,2)</f>
        <v>0</v>
      </c>
      <c r="BL598" s="20" t="s">
        <v>149</v>
      </c>
      <c r="BM598" s="185" t="s">
        <v>1584</v>
      </c>
    </row>
    <row r="599" spans="1:47" s="2" customFormat="1" ht="11.25">
      <c r="A599" s="37"/>
      <c r="B599" s="38"/>
      <c r="C599" s="39"/>
      <c r="D599" s="227" t="s">
        <v>498</v>
      </c>
      <c r="E599" s="39"/>
      <c r="F599" s="228" t="s">
        <v>1038</v>
      </c>
      <c r="G599" s="39"/>
      <c r="H599" s="39"/>
      <c r="I599" s="189"/>
      <c r="J599" s="39"/>
      <c r="K599" s="39"/>
      <c r="L599" s="42"/>
      <c r="M599" s="190"/>
      <c r="N599" s="191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20" t="s">
        <v>498</v>
      </c>
      <c r="AU599" s="20" t="s">
        <v>88</v>
      </c>
    </row>
    <row r="600" spans="2:51" s="12" customFormat="1" ht="11.25">
      <c r="B600" s="192"/>
      <c r="C600" s="193"/>
      <c r="D600" s="187" t="s">
        <v>158</v>
      </c>
      <c r="E600" s="194" t="s">
        <v>19</v>
      </c>
      <c r="F600" s="195" t="s">
        <v>1568</v>
      </c>
      <c r="G600" s="193"/>
      <c r="H600" s="196">
        <v>1</v>
      </c>
      <c r="I600" s="197"/>
      <c r="J600" s="193"/>
      <c r="K600" s="193"/>
      <c r="L600" s="198"/>
      <c r="M600" s="199"/>
      <c r="N600" s="200"/>
      <c r="O600" s="200"/>
      <c r="P600" s="200"/>
      <c r="Q600" s="200"/>
      <c r="R600" s="200"/>
      <c r="S600" s="200"/>
      <c r="T600" s="201"/>
      <c r="AT600" s="202" t="s">
        <v>158</v>
      </c>
      <c r="AU600" s="202" t="s">
        <v>88</v>
      </c>
      <c r="AV600" s="12" t="s">
        <v>88</v>
      </c>
      <c r="AW600" s="12" t="s">
        <v>34</v>
      </c>
      <c r="AX600" s="12" t="s">
        <v>80</v>
      </c>
      <c r="AY600" s="202" t="s">
        <v>143</v>
      </c>
    </row>
    <row r="601" spans="1:65" s="2" customFormat="1" ht="37.9" customHeight="1">
      <c r="A601" s="37"/>
      <c r="B601" s="38"/>
      <c r="C601" s="174" t="s">
        <v>275</v>
      </c>
      <c r="D601" s="174" t="s">
        <v>144</v>
      </c>
      <c r="E601" s="175" t="s">
        <v>1585</v>
      </c>
      <c r="F601" s="176" t="s">
        <v>1586</v>
      </c>
      <c r="G601" s="177" t="s">
        <v>583</v>
      </c>
      <c r="H601" s="178">
        <v>3</v>
      </c>
      <c r="I601" s="179"/>
      <c r="J601" s="180">
        <f>ROUND(I601*H601,2)</f>
        <v>0</v>
      </c>
      <c r="K601" s="176" t="s">
        <v>496</v>
      </c>
      <c r="L601" s="42"/>
      <c r="M601" s="181" t="s">
        <v>19</v>
      </c>
      <c r="N601" s="182" t="s">
        <v>44</v>
      </c>
      <c r="O601" s="67"/>
      <c r="P601" s="183">
        <f>O601*H601</f>
        <v>0</v>
      </c>
      <c r="Q601" s="183">
        <v>0.0267209943</v>
      </c>
      <c r="R601" s="183">
        <f>Q601*H601</f>
        <v>0.0801629829</v>
      </c>
      <c r="S601" s="183">
        <v>0</v>
      </c>
      <c r="T601" s="184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185" t="s">
        <v>149</v>
      </c>
      <c r="AT601" s="185" t="s">
        <v>144</v>
      </c>
      <c r="AU601" s="185" t="s">
        <v>88</v>
      </c>
      <c r="AY601" s="20" t="s">
        <v>143</v>
      </c>
      <c r="BE601" s="186">
        <f>IF(N601="základní",J601,0)</f>
        <v>0</v>
      </c>
      <c r="BF601" s="186">
        <f>IF(N601="snížená",J601,0)</f>
        <v>0</v>
      </c>
      <c r="BG601" s="186">
        <f>IF(N601="zákl. přenesená",J601,0)</f>
        <v>0</v>
      </c>
      <c r="BH601" s="186">
        <f>IF(N601="sníž. přenesená",J601,0)</f>
        <v>0</v>
      </c>
      <c r="BI601" s="186">
        <f>IF(N601="nulová",J601,0)</f>
        <v>0</v>
      </c>
      <c r="BJ601" s="20" t="s">
        <v>88</v>
      </c>
      <c r="BK601" s="186">
        <f>ROUND(I601*H601,2)</f>
        <v>0</v>
      </c>
      <c r="BL601" s="20" t="s">
        <v>149</v>
      </c>
      <c r="BM601" s="185" t="s">
        <v>1587</v>
      </c>
    </row>
    <row r="602" spans="1:47" s="2" customFormat="1" ht="11.25">
      <c r="A602" s="37"/>
      <c r="B602" s="38"/>
      <c r="C602" s="39"/>
      <c r="D602" s="227" t="s">
        <v>498</v>
      </c>
      <c r="E602" s="39"/>
      <c r="F602" s="228" t="s">
        <v>1588</v>
      </c>
      <c r="G602" s="39"/>
      <c r="H602" s="39"/>
      <c r="I602" s="189"/>
      <c r="J602" s="39"/>
      <c r="K602" s="39"/>
      <c r="L602" s="42"/>
      <c r="M602" s="190"/>
      <c r="N602" s="191"/>
      <c r="O602" s="67"/>
      <c r="P602" s="67"/>
      <c r="Q602" s="67"/>
      <c r="R602" s="67"/>
      <c r="S602" s="67"/>
      <c r="T602" s="68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20" t="s">
        <v>498</v>
      </c>
      <c r="AU602" s="20" t="s">
        <v>88</v>
      </c>
    </row>
    <row r="603" spans="2:51" s="12" customFormat="1" ht="11.25">
      <c r="B603" s="192"/>
      <c r="C603" s="193"/>
      <c r="D603" s="187" t="s">
        <v>158</v>
      </c>
      <c r="E603" s="194" t="s">
        <v>19</v>
      </c>
      <c r="F603" s="195" t="s">
        <v>1575</v>
      </c>
      <c r="G603" s="193"/>
      <c r="H603" s="196">
        <v>1</v>
      </c>
      <c r="I603" s="197"/>
      <c r="J603" s="193"/>
      <c r="K603" s="193"/>
      <c r="L603" s="198"/>
      <c r="M603" s="199"/>
      <c r="N603" s="200"/>
      <c r="O603" s="200"/>
      <c r="P603" s="200"/>
      <c r="Q603" s="200"/>
      <c r="R603" s="200"/>
      <c r="S603" s="200"/>
      <c r="T603" s="201"/>
      <c r="AT603" s="202" t="s">
        <v>158</v>
      </c>
      <c r="AU603" s="202" t="s">
        <v>88</v>
      </c>
      <c r="AV603" s="12" t="s">
        <v>88</v>
      </c>
      <c r="AW603" s="12" t="s">
        <v>34</v>
      </c>
      <c r="AX603" s="12" t="s">
        <v>72</v>
      </c>
      <c r="AY603" s="202" t="s">
        <v>143</v>
      </c>
    </row>
    <row r="604" spans="2:51" s="12" customFormat="1" ht="11.25">
      <c r="B604" s="192"/>
      <c r="C604" s="193"/>
      <c r="D604" s="187" t="s">
        <v>158</v>
      </c>
      <c r="E604" s="194" t="s">
        <v>19</v>
      </c>
      <c r="F604" s="195" t="s">
        <v>1579</v>
      </c>
      <c r="G604" s="193"/>
      <c r="H604" s="196">
        <v>1</v>
      </c>
      <c r="I604" s="197"/>
      <c r="J604" s="193"/>
      <c r="K604" s="193"/>
      <c r="L604" s="198"/>
      <c r="M604" s="199"/>
      <c r="N604" s="200"/>
      <c r="O604" s="200"/>
      <c r="P604" s="200"/>
      <c r="Q604" s="200"/>
      <c r="R604" s="200"/>
      <c r="S604" s="200"/>
      <c r="T604" s="201"/>
      <c r="AT604" s="202" t="s">
        <v>158</v>
      </c>
      <c r="AU604" s="202" t="s">
        <v>88</v>
      </c>
      <c r="AV604" s="12" t="s">
        <v>88</v>
      </c>
      <c r="AW604" s="12" t="s">
        <v>34</v>
      </c>
      <c r="AX604" s="12" t="s">
        <v>72</v>
      </c>
      <c r="AY604" s="202" t="s">
        <v>143</v>
      </c>
    </row>
    <row r="605" spans="2:51" s="12" customFormat="1" ht="11.25">
      <c r="B605" s="192"/>
      <c r="C605" s="193"/>
      <c r="D605" s="187" t="s">
        <v>158</v>
      </c>
      <c r="E605" s="194" t="s">
        <v>19</v>
      </c>
      <c r="F605" s="195" t="s">
        <v>1580</v>
      </c>
      <c r="G605" s="193"/>
      <c r="H605" s="196">
        <v>1</v>
      </c>
      <c r="I605" s="197"/>
      <c r="J605" s="193"/>
      <c r="K605" s="193"/>
      <c r="L605" s="198"/>
      <c r="M605" s="199"/>
      <c r="N605" s="200"/>
      <c r="O605" s="200"/>
      <c r="P605" s="200"/>
      <c r="Q605" s="200"/>
      <c r="R605" s="200"/>
      <c r="S605" s="200"/>
      <c r="T605" s="201"/>
      <c r="AT605" s="202" t="s">
        <v>158</v>
      </c>
      <c r="AU605" s="202" t="s">
        <v>88</v>
      </c>
      <c r="AV605" s="12" t="s">
        <v>88</v>
      </c>
      <c r="AW605" s="12" t="s">
        <v>34</v>
      </c>
      <c r="AX605" s="12" t="s">
        <v>72</v>
      </c>
      <c r="AY605" s="202" t="s">
        <v>143</v>
      </c>
    </row>
    <row r="606" spans="2:51" s="13" customFormat="1" ht="11.25">
      <c r="B606" s="203"/>
      <c r="C606" s="204"/>
      <c r="D606" s="187" t="s">
        <v>158</v>
      </c>
      <c r="E606" s="205" t="s">
        <v>19</v>
      </c>
      <c r="F606" s="206" t="s">
        <v>161</v>
      </c>
      <c r="G606" s="204"/>
      <c r="H606" s="207">
        <v>3</v>
      </c>
      <c r="I606" s="208"/>
      <c r="J606" s="204"/>
      <c r="K606" s="204"/>
      <c r="L606" s="209"/>
      <c r="M606" s="210"/>
      <c r="N606" s="211"/>
      <c r="O606" s="211"/>
      <c r="P606" s="211"/>
      <c r="Q606" s="211"/>
      <c r="R606" s="211"/>
      <c r="S606" s="211"/>
      <c r="T606" s="212"/>
      <c r="AT606" s="213" t="s">
        <v>158</v>
      </c>
      <c r="AU606" s="213" t="s">
        <v>88</v>
      </c>
      <c r="AV606" s="13" t="s">
        <v>149</v>
      </c>
      <c r="AW606" s="13" t="s">
        <v>34</v>
      </c>
      <c r="AX606" s="13" t="s">
        <v>80</v>
      </c>
      <c r="AY606" s="213" t="s">
        <v>143</v>
      </c>
    </row>
    <row r="607" spans="1:65" s="2" customFormat="1" ht="44.25" customHeight="1">
      <c r="A607" s="37"/>
      <c r="B607" s="38"/>
      <c r="C607" s="174" t="s">
        <v>414</v>
      </c>
      <c r="D607" s="174" t="s">
        <v>144</v>
      </c>
      <c r="E607" s="175" t="s">
        <v>1039</v>
      </c>
      <c r="F607" s="176" t="s">
        <v>1040</v>
      </c>
      <c r="G607" s="177" t="s">
        <v>583</v>
      </c>
      <c r="H607" s="178">
        <v>15</v>
      </c>
      <c r="I607" s="179"/>
      <c r="J607" s="180">
        <f>ROUND(I607*H607,2)</f>
        <v>0</v>
      </c>
      <c r="K607" s="176" t="s">
        <v>496</v>
      </c>
      <c r="L607" s="42"/>
      <c r="M607" s="181" t="s">
        <v>19</v>
      </c>
      <c r="N607" s="182" t="s">
        <v>44</v>
      </c>
      <c r="O607" s="67"/>
      <c r="P607" s="183">
        <f>O607*H607</f>
        <v>0</v>
      </c>
      <c r="Q607" s="183">
        <v>0.0062164</v>
      </c>
      <c r="R607" s="183">
        <f>Q607*H607</f>
        <v>0.09324600000000001</v>
      </c>
      <c r="S607" s="183">
        <v>0</v>
      </c>
      <c r="T607" s="184">
        <f>S607*H607</f>
        <v>0</v>
      </c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R607" s="185" t="s">
        <v>149</v>
      </c>
      <c r="AT607" s="185" t="s">
        <v>144</v>
      </c>
      <c r="AU607" s="185" t="s">
        <v>88</v>
      </c>
      <c r="AY607" s="20" t="s">
        <v>143</v>
      </c>
      <c r="BE607" s="186">
        <f>IF(N607="základní",J607,0)</f>
        <v>0</v>
      </c>
      <c r="BF607" s="186">
        <f>IF(N607="snížená",J607,0)</f>
        <v>0</v>
      </c>
      <c r="BG607" s="186">
        <f>IF(N607="zákl. přenesená",J607,0)</f>
        <v>0</v>
      </c>
      <c r="BH607" s="186">
        <f>IF(N607="sníž. přenesená",J607,0)</f>
        <v>0</v>
      </c>
      <c r="BI607" s="186">
        <f>IF(N607="nulová",J607,0)</f>
        <v>0</v>
      </c>
      <c r="BJ607" s="20" t="s">
        <v>88</v>
      </c>
      <c r="BK607" s="186">
        <f>ROUND(I607*H607,2)</f>
        <v>0</v>
      </c>
      <c r="BL607" s="20" t="s">
        <v>149</v>
      </c>
      <c r="BM607" s="185" t="s">
        <v>1589</v>
      </c>
    </row>
    <row r="608" spans="1:47" s="2" customFormat="1" ht="11.25">
      <c r="A608" s="37"/>
      <c r="B608" s="38"/>
      <c r="C608" s="39"/>
      <c r="D608" s="227" t="s">
        <v>498</v>
      </c>
      <c r="E608" s="39"/>
      <c r="F608" s="228" t="s">
        <v>1042</v>
      </c>
      <c r="G608" s="39"/>
      <c r="H608" s="39"/>
      <c r="I608" s="189"/>
      <c r="J608" s="39"/>
      <c r="K608" s="39"/>
      <c r="L608" s="42"/>
      <c r="M608" s="190"/>
      <c r="N608" s="191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498</v>
      </c>
      <c r="AU608" s="20" t="s">
        <v>88</v>
      </c>
    </row>
    <row r="609" spans="1:65" s="2" customFormat="1" ht="44.25" customHeight="1">
      <c r="A609" s="37"/>
      <c r="B609" s="38"/>
      <c r="C609" s="174" t="s">
        <v>280</v>
      </c>
      <c r="D609" s="174" t="s">
        <v>144</v>
      </c>
      <c r="E609" s="175" t="s">
        <v>1044</v>
      </c>
      <c r="F609" s="176" t="s">
        <v>1045</v>
      </c>
      <c r="G609" s="177" t="s">
        <v>583</v>
      </c>
      <c r="H609" s="178">
        <v>15</v>
      </c>
      <c r="I609" s="179"/>
      <c r="J609" s="180">
        <f>ROUND(I609*H609,2)</f>
        <v>0</v>
      </c>
      <c r="K609" s="176" t="s">
        <v>496</v>
      </c>
      <c r="L609" s="42"/>
      <c r="M609" s="181" t="s">
        <v>19</v>
      </c>
      <c r="N609" s="182" t="s">
        <v>44</v>
      </c>
      <c r="O609" s="67"/>
      <c r="P609" s="183">
        <f>O609*H609</f>
        <v>0</v>
      </c>
      <c r="Q609" s="183">
        <v>0</v>
      </c>
      <c r="R609" s="183">
        <f>Q609*H609</f>
        <v>0</v>
      </c>
      <c r="S609" s="183">
        <v>0</v>
      </c>
      <c r="T609" s="184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185" t="s">
        <v>149</v>
      </c>
      <c r="AT609" s="185" t="s">
        <v>144</v>
      </c>
      <c r="AU609" s="185" t="s">
        <v>88</v>
      </c>
      <c r="AY609" s="20" t="s">
        <v>143</v>
      </c>
      <c r="BE609" s="186">
        <f>IF(N609="základní",J609,0)</f>
        <v>0</v>
      </c>
      <c r="BF609" s="186">
        <f>IF(N609="snížená",J609,0)</f>
        <v>0</v>
      </c>
      <c r="BG609" s="186">
        <f>IF(N609="zákl. přenesená",J609,0)</f>
        <v>0</v>
      </c>
      <c r="BH609" s="186">
        <f>IF(N609="sníž. přenesená",J609,0)</f>
        <v>0</v>
      </c>
      <c r="BI609" s="186">
        <f>IF(N609="nulová",J609,0)</f>
        <v>0</v>
      </c>
      <c r="BJ609" s="20" t="s">
        <v>88</v>
      </c>
      <c r="BK609" s="186">
        <f>ROUND(I609*H609,2)</f>
        <v>0</v>
      </c>
      <c r="BL609" s="20" t="s">
        <v>149</v>
      </c>
      <c r="BM609" s="185" t="s">
        <v>1590</v>
      </c>
    </row>
    <row r="610" spans="1:47" s="2" customFormat="1" ht="11.25">
      <c r="A610" s="37"/>
      <c r="B610" s="38"/>
      <c r="C610" s="39"/>
      <c r="D610" s="227" t="s">
        <v>498</v>
      </c>
      <c r="E610" s="39"/>
      <c r="F610" s="228" t="s">
        <v>1047</v>
      </c>
      <c r="G610" s="39"/>
      <c r="H610" s="39"/>
      <c r="I610" s="189"/>
      <c r="J610" s="39"/>
      <c r="K610" s="39"/>
      <c r="L610" s="42"/>
      <c r="M610" s="190"/>
      <c r="N610" s="191"/>
      <c r="O610" s="67"/>
      <c r="P610" s="67"/>
      <c r="Q610" s="67"/>
      <c r="R610" s="67"/>
      <c r="S610" s="67"/>
      <c r="T610" s="68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T610" s="20" t="s">
        <v>498</v>
      </c>
      <c r="AU610" s="20" t="s">
        <v>88</v>
      </c>
    </row>
    <row r="611" spans="1:65" s="2" customFormat="1" ht="37.9" customHeight="1">
      <c r="A611" s="37"/>
      <c r="B611" s="38"/>
      <c r="C611" s="174" t="s">
        <v>417</v>
      </c>
      <c r="D611" s="174" t="s">
        <v>144</v>
      </c>
      <c r="E611" s="175" t="s">
        <v>1048</v>
      </c>
      <c r="F611" s="176" t="s">
        <v>1049</v>
      </c>
      <c r="G611" s="177" t="s">
        <v>583</v>
      </c>
      <c r="H611" s="178">
        <v>5</v>
      </c>
      <c r="I611" s="179"/>
      <c r="J611" s="180">
        <f>ROUND(I611*H611,2)</f>
        <v>0</v>
      </c>
      <c r="K611" s="176" t="s">
        <v>496</v>
      </c>
      <c r="L611" s="42"/>
      <c r="M611" s="181" t="s">
        <v>19</v>
      </c>
      <c r="N611" s="182" t="s">
        <v>44</v>
      </c>
      <c r="O611" s="67"/>
      <c r="P611" s="183">
        <f>O611*H611</f>
        <v>0</v>
      </c>
      <c r="Q611" s="183">
        <v>0.0026765</v>
      </c>
      <c r="R611" s="183">
        <f>Q611*H611</f>
        <v>0.0133825</v>
      </c>
      <c r="S611" s="183">
        <v>0</v>
      </c>
      <c r="T611" s="184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185" t="s">
        <v>149</v>
      </c>
      <c r="AT611" s="185" t="s">
        <v>144</v>
      </c>
      <c r="AU611" s="185" t="s">
        <v>88</v>
      </c>
      <c r="AY611" s="20" t="s">
        <v>143</v>
      </c>
      <c r="BE611" s="186">
        <f>IF(N611="základní",J611,0)</f>
        <v>0</v>
      </c>
      <c r="BF611" s="186">
        <f>IF(N611="snížená",J611,0)</f>
        <v>0</v>
      </c>
      <c r="BG611" s="186">
        <f>IF(N611="zákl. přenesená",J611,0)</f>
        <v>0</v>
      </c>
      <c r="BH611" s="186">
        <f>IF(N611="sníž. přenesená",J611,0)</f>
        <v>0</v>
      </c>
      <c r="BI611" s="186">
        <f>IF(N611="nulová",J611,0)</f>
        <v>0</v>
      </c>
      <c r="BJ611" s="20" t="s">
        <v>88</v>
      </c>
      <c r="BK611" s="186">
        <f>ROUND(I611*H611,2)</f>
        <v>0</v>
      </c>
      <c r="BL611" s="20" t="s">
        <v>149</v>
      </c>
      <c r="BM611" s="185" t="s">
        <v>1591</v>
      </c>
    </row>
    <row r="612" spans="1:47" s="2" customFormat="1" ht="11.25">
      <c r="A612" s="37"/>
      <c r="B612" s="38"/>
      <c r="C612" s="39"/>
      <c r="D612" s="227" t="s">
        <v>498</v>
      </c>
      <c r="E612" s="39"/>
      <c r="F612" s="228" t="s">
        <v>1051</v>
      </c>
      <c r="G612" s="39"/>
      <c r="H612" s="39"/>
      <c r="I612" s="189"/>
      <c r="J612" s="39"/>
      <c r="K612" s="39"/>
      <c r="L612" s="42"/>
      <c r="M612" s="190"/>
      <c r="N612" s="191"/>
      <c r="O612" s="67"/>
      <c r="P612" s="67"/>
      <c r="Q612" s="67"/>
      <c r="R612" s="67"/>
      <c r="S612" s="67"/>
      <c r="T612" s="68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20" t="s">
        <v>498</v>
      </c>
      <c r="AU612" s="20" t="s">
        <v>88</v>
      </c>
    </row>
    <row r="613" spans="1:65" s="2" customFormat="1" ht="37.9" customHeight="1">
      <c r="A613" s="37"/>
      <c r="B613" s="38"/>
      <c r="C613" s="174" t="s">
        <v>284</v>
      </c>
      <c r="D613" s="174" t="s">
        <v>144</v>
      </c>
      <c r="E613" s="175" t="s">
        <v>1592</v>
      </c>
      <c r="F613" s="176" t="s">
        <v>1593</v>
      </c>
      <c r="G613" s="177" t="s">
        <v>583</v>
      </c>
      <c r="H613" s="178">
        <v>6</v>
      </c>
      <c r="I613" s="179"/>
      <c r="J613" s="180">
        <f>ROUND(I613*H613,2)</f>
        <v>0</v>
      </c>
      <c r="K613" s="176" t="s">
        <v>496</v>
      </c>
      <c r="L613" s="42"/>
      <c r="M613" s="181" t="s">
        <v>19</v>
      </c>
      <c r="N613" s="182" t="s">
        <v>44</v>
      </c>
      <c r="O613" s="67"/>
      <c r="P613" s="183">
        <f>O613*H613</f>
        <v>0</v>
      </c>
      <c r="Q613" s="183">
        <v>0.05454</v>
      </c>
      <c r="R613" s="183">
        <f>Q613*H613</f>
        <v>0.32724</v>
      </c>
      <c r="S613" s="183">
        <v>0</v>
      </c>
      <c r="T613" s="184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185" t="s">
        <v>149</v>
      </c>
      <c r="AT613" s="185" t="s">
        <v>144</v>
      </c>
      <c r="AU613" s="185" t="s">
        <v>88</v>
      </c>
      <c r="AY613" s="20" t="s">
        <v>143</v>
      </c>
      <c r="BE613" s="186">
        <f>IF(N613="základní",J613,0)</f>
        <v>0</v>
      </c>
      <c r="BF613" s="186">
        <f>IF(N613="snížená",J613,0)</f>
        <v>0</v>
      </c>
      <c r="BG613" s="186">
        <f>IF(N613="zákl. přenesená",J613,0)</f>
        <v>0</v>
      </c>
      <c r="BH613" s="186">
        <f>IF(N613="sníž. přenesená",J613,0)</f>
        <v>0</v>
      </c>
      <c r="BI613" s="186">
        <f>IF(N613="nulová",J613,0)</f>
        <v>0</v>
      </c>
      <c r="BJ613" s="20" t="s">
        <v>88</v>
      </c>
      <c r="BK613" s="186">
        <f>ROUND(I613*H613,2)</f>
        <v>0</v>
      </c>
      <c r="BL613" s="20" t="s">
        <v>149</v>
      </c>
      <c r="BM613" s="185" t="s">
        <v>1594</v>
      </c>
    </row>
    <row r="614" spans="1:47" s="2" customFormat="1" ht="11.25">
      <c r="A614" s="37"/>
      <c r="B614" s="38"/>
      <c r="C614" s="39"/>
      <c r="D614" s="227" t="s">
        <v>498</v>
      </c>
      <c r="E614" s="39"/>
      <c r="F614" s="228" t="s">
        <v>1595</v>
      </c>
      <c r="G614" s="39"/>
      <c r="H614" s="39"/>
      <c r="I614" s="189"/>
      <c r="J614" s="39"/>
      <c r="K614" s="39"/>
      <c r="L614" s="42"/>
      <c r="M614" s="190"/>
      <c r="N614" s="191"/>
      <c r="O614" s="67"/>
      <c r="P614" s="67"/>
      <c r="Q614" s="67"/>
      <c r="R614" s="67"/>
      <c r="S614" s="67"/>
      <c r="T614" s="68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20" t="s">
        <v>498</v>
      </c>
      <c r="AU614" s="20" t="s">
        <v>88</v>
      </c>
    </row>
    <row r="615" spans="1:65" s="2" customFormat="1" ht="37.9" customHeight="1">
      <c r="A615" s="37"/>
      <c r="B615" s="38"/>
      <c r="C615" s="174" t="s">
        <v>420</v>
      </c>
      <c r="D615" s="174" t="s">
        <v>144</v>
      </c>
      <c r="E615" s="175" t="s">
        <v>1596</v>
      </c>
      <c r="F615" s="176" t="s">
        <v>1597</v>
      </c>
      <c r="G615" s="177" t="s">
        <v>583</v>
      </c>
      <c r="H615" s="178">
        <v>4</v>
      </c>
      <c r="I615" s="179"/>
      <c r="J615" s="180">
        <f>ROUND(I615*H615,2)</f>
        <v>0</v>
      </c>
      <c r="K615" s="176" t="s">
        <v>545</v>
      </c>
      <c r="L615" s="42"/>
      <c r="M615" s="181" t="s">
        <v>19</v>
      </c>
      <c r="N615" s="182" t="s">
        <v>44</v>
      </c>
      <c r="O615" s="67"/>
      <c r="P615" s="183">
        <f>O615*H615</f>
        <v>0</v>
      </c>
      <c r="Q615" s="183">
        <v>0.05454</v>
      </c>
      <c r="R615" s="183">
        <f>Q615*H615</f>
        <v>0.21816</v>
      </c>
      <c r="S615" s="183">
        <v>0</v>
      </c>
      <c r="T615" s="184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185" t="s">
        <v>149</v>
      </c>
      <c r="AT615" s="185" t="s">
        <v>144</v>
      </c>
      <c r="AU615" s="185" t="s">
        <v>88</v>
      </c>
      <c r="AY615" s="20" t="s">
        <v>143</v>
      </c>
      <c r="BE615" s="186">
        <f>IF(N615="základní",J615,0)</f>
        <v>0</v>
      </c>
      <c r="BF615" s="186">
        <f>IF(N615="snížená",J615,0)</f>
        <v>0</v>
      </c>
      <c r="BG615" s="186">
        <f>IF(N615="zákl. přenesená",J615,0)</f>
        <v>0</v>
      </c>
      <c r="BH615" s="186">
        <f>IF(N615="sníž. přenesená",J615,0)</f>
        <v>0</v>
      </c>
      <c r="BI615" s="186">
        <f>IF(N615="nulová",J615,0)</f>
        <v>0</v>
      </c>
      <c r="BJ615" s="20" t="s">
        <v>88</v>
      </c>
      <c r="BK615" s="186">
        <f>ROUND(I615*H615,2)</f>
        <v>0</v>
      </c>
      <c r="BL615" s="20" t="s">
        <v>149</v>
      </c>
      <c r="BM615" s="185" t="s">
        <v>1598</v>
      </c>
    </row>
    <row r="616" spans="1:65" s="2" customFormat="1" ht="37.9" customHeight="1">
      <c r="A616" s="37"/>
      <c r="B616" s="38"/>
      <c r="C616" s="174" t="s">
        <v>288</v>
      </c>
      <c r="D616" s="174" t="s">
        <v>144</v>
      </c>
      <c r="E616" s="175" t="s">
        <v>1599</v>
      </c>
      <c r="F616" s="176" t="s">
        <v>1600</v>
      </c>
      <c r="G616" s="177" t="s">
        <v>583</v>
      </c>
      <c r="H616" s="178">
        <v>3</v>
      </c>
      <c r="I616" s="179"/>
      <c r="J616" s="180">
        <f>ROUND(I616*H616,2)</f>
        <v>0</v>
      </c>
      <c r="K616" s="176" t="s">
        <v>496</v>
      </c>
      <c r="L616" s="42"/>
      <c r="M616" s="181" t="s">
        <v>19</v>
      </c>
      <c r="N616" s="182" t="s">
        <v>44</v>
      </c>
      <c r="O616" s="67"/>
      <c r="P616" s="183">
        <f>O616*H616</f>
        <v>0</v>
      </c>
      <c r="Q616" s="183">
        <v>0.10661</v>
      </c>
      <c r="R616" s="183">
        <f>Q616*H616</f>
        <v>0.31983</v>
      </c>
      <c r="S616" s="183">
        <v>0</v>
      </c>
      <c r="T616" s="184">
        <f>S616*H616</f>
        <v>0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185" t="s">
        <v>149</v>
      </c>
      <c r="AT616" s="185" t="s">
        <v>144</v>
      </c>
      <c r="AU616" s="185" t="s">
        <v>88</v>
      </c>
      <c r="AY616" s="20" t="s">
        <v>143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20" t="s">
        <v>88</v>
      </c>
      <c r="BK616" s="186">
        <f>ROUND(I616*H616,2)</f>
        <v>0</v>
      </c>
      <c r="BL616" s="20" t="s">
        <v>149</v>
      </c>
      <c r="BM616" s="185" t="s">
        <v>1601</v>
      </c>
    </row>
    <row r="617" spans="1:47" s="2" customFormat="1" ht="11.25">
      <c r="A617" s="37"/>
      <c r="B617" s="38"/>
      <c r="C617" s="39"/>
      <c r="D617" s="227" t="s">
        <v>498</v>
      </c>
      <c r="E617" s="39"/>
      <c r="F617" s="228" t="s">
        <v>1602</v>
      </c>
      <c r="G617" s="39"/>
      <c r="H617" s="39"/>
      <c r="I617" s="189"/>
      <c r="J617" s="39"/>
      <c r="K617" s="39"/>
      <c r="L617" s="42"/>
      <c r="M617" s="190"/>
      <c r="N617" s="191"/>
      <c r="O617" s="67"/>
      <c r="P617" s="67"/>
      <c r="Q617" s="67"/>
      <c r="R617" s="67"/>
      <c r="S617" s="67"/>
      <c r="T617" s="68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T617" s="20" t="s">
        <v>498</v>
      </c>
      <c r="AU617" s="20" t="s">
        <v>88</v>
      </c>
    </row>
    <row r="618" spans="2:51" s="12" customFormat="1" ht="11.25">
      <c r="B618" s="192"/>
      <c r="C618" s="193"/>
      <c r="D618" s="187" t="s">
        <v>158</v>
      </c>
      <c r="E618" s="194" t="s">
        <v>19</v>
      </c>
      <c r="F618" s="195" t="s">
        <v>1603</v>
      </c>
      <c r="G618" s="193"/>
      <c r="H618" s="196">
        <v>1</v>
      </c>
      <c r="I618" s="197"/>
      <c r="J618" s="193"/>
      <c r="K618" s="193"/>
      <c r="L618" s="198"/>
      <c r="M618" s="199"/>
      <c r="N618" s="200"/>
      <c r="O618" s="200"/>
      <c r="P618" s="200"/>
      <c r="Q618" s="200"/>
      <c r="R618" s="200"/>
      <c r="S618" s="200"/>
      <c r="T618" s="201"/>
      <c r="AT618" s="202" t="s">
        <v>158</v>
      </c>
      <c r="AU618" s="202" t="s">
        <v>88</v>
      </c>
      <c r="AV618" s="12" t="s">
        <v>88</v>
      </c>
      <c r="AW618" s="12" t="s">
        <v>34</v>
      </c>
      <c r="AX618" s="12" t="s">
        <v>72</v>
      </c>
      <c r="AY618" s="202" t="s">
        <v>143</v>
      </c>
    </row>
    <row r="619" spans="2:51" s="12" customFormat="1" ht="11.25">
      <c r="B619" s="192"/>
      <c r="C619" s="193"/>
      <c r="D619" s="187" t="s">
        <v>158</v>
      </c>
      <c r="E619" s="194" t="s">
        <v>19</v>
      </c>
      <c r="F619" s="195" t="s">
        <v>1604</v>
      </c>
      <c r="G619" s="193"/>
      <c r="H619" s="196">
        <v>1</v>
      </c>
      <c r="I619" s="197"/>
      <c r="J619" s="193"/>
      <c r="K619" s="193"/>
      <c r="L619" s="198"/>
      <c r="M619" s="199"/>
      <c r="N619" s="200"/>
      <c r="O619" s="200"/>
      <c r="P619" s="200"/>
      <c r="Q619" s="200"/>
      <c r="R619" s="200"/>
      <c r="S619" s="200"/>
      <c r="T619" s="201"/>
      <c r="AT619" s="202" t="s">
        <v>158</v>
      </c>
      <c r="AU619" s="202" t="s">
        <v>88</v>
      </c>
      <c r="AV619" s="12" t="s">
        <v>88</v>
      </c>
      <c r="AW619" s="12" t="s">
        <v>34</v>
      </c>
      <c r="AX619" s="12" t="s">
        <v>72</v>
      </c>
      <c r="AY619" s="202" t="s">
        <v>143</v>
      </c>
    </row>
    <row r="620" spans="2:51" s="12" customFormat="1" ht="11.25">
      <c r="B620" s="192"/>
      <c r="C620" s="193"/>
      <c r="D620" s="187" t="s">
        <v>158</v>
      </c>
      <c r="E620" s="194" t="s">
        <v>19</v>
      </c>
      <c r="F620" s="195" t="s">
        <v>1605</v>
      </c>
      <c r="G620" s="193"/>
      <c r="H620" s="196">
        <v>1</v>
      </c>
      <c r="I620" s="197"/>
      <c r="J620" s="193"/>
      <c r="K620" s="193"/>
      <c r="L620" s="198"/>
      <c r="M620" s="199"/>
      <c r="N620" s="200"/>
      <c r="O620" s="200"/>
      <c r="P620" s="200"/>
      <c r="Q620" s="200"/>
      <c r="R620" s="200"/>
      <c r="S620" s="200"/>
      <c r="T620" s="201"/>
      <c r="AT620" s="202" t="s">
        <v>158</v>
      </c>
      <c r="AU620" s="202" t="s">
        <v>88</v>
      </c>
      <c r="AV620" s="12" t="s">
        <v>88</v>
      </c>
      <c r="AW620" s="12" t="s">
        <v>34</v>
      </c>
      <c r="AX620" s="12" t="s">
        <v>72</v>
      </c>
      <c r="AY620" s="202" t="s">
        <v>143</v>
      </c>
    </row>
    <row r="621" spans="2:51" s="13" customFormat="1" ht="11.25">
      <c r="B621" s="203"/>
      <c r="C621" s="204"/>
      <c r="D621" s="187" t="s">
        <v>158</v>
      </c>
      <c r="E621" s="205" t="s">
        <v>19</v>
      </c>
      <c r="F621" s="206" t="s">
        <v>161</v>
      </c>
      <c r="G621" s="204"/>
      <c r="H621" s="207">
        <v>3</v>
      </c>
      <c r="I621" s="208"/>
      <c r="J621" s="204"/>
      <c r="K621" s="204"/>
      <c r="L621" s="209"/>
      <c r="M621" s="210"/>
      <c r="N621" s="211"/>
      <c r="O621" s="211"/>
      <c r="P621" s="211"/>
      <c r="Q621" s="211"/>
      <c r="R621" s="211"/>
      <c r="S621" s="211"/>
      <c r="T621" s="212"/>
      <c r="AT621" s="213" t="s">
        <v>158</v>
      </c>
      <c r="AU621" s="213" t="s">
        <v>88</v>
      </c>
      <c r="AV621" s="13" t="s">
        <v>149</v>
      </c>
      <c r="AW621" s="13" t="s">
        <v>34</v>
      </c>
      <c r="AX621" s="13" t="s">
        <v>80</v>
      </c>
      <c r="AY621" s="213" t="s">
        <v>143</v>
      </c>
    </row>
    <row r="622" spans="1:65" s="2" customFormat="1" ht="44.25" customHeight="1">
      <c r="A622" s="37"/>
      <c r="B622" s="38"/>
      <c r="C622" s="174" t="s">
        <v>1015</v>
      </c>
      <c r="D622" s="174" t="s">
        <v>144</v>
      </c>
      <c r="E622" s="175" t="s">
        <v>1606</v>
      </c>
      <c r="F622" s="176" t="s">
        <v>1607</v>
      </c>
      <c r="G622" s="177" t="s">
        <v>583</v>
      </c>
      <c r="H622" s="178">
        <v>1</v>
      </c>
      <c r="I622" s="179"/>
      <c r="J622" s="180">
        <f>ROUND(I622*H622,2)</f>
        <v>0</v>
      </c>
      <c r="K622" s="176" t="s">
        <v>496</v>
      </c>
      <c r="L622" s="42"/>
      <c r="M622" s="181" t="s">
        <v>19</v>
      </c>
      <c r="N622" s="182" t="s">
        <v>44</v>
      </c>
      <c r="O622" s="67"/>
      <c r="P622" s="183">
        <f>O622*H622</f>
        <v>0</v>
      </c>
      <c r="Q622" s="183">
        <v>0.10762</v>
      </c>
      <c r="R622" s="183">
        <f>Q622*H622</f>
        <v>0.10762</v>
      </c>
      <c r="S622" s="183">
        <v>0</v>
      </c>
      <c r="T622" s="184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185" t="s">
        <v>149</v>
      </c>
      <c r="AT622" s="185" t="s">
        <v>144</v>
      </c>
      <c r="AU622" s="185" t="s">
        <v>88</v>
      </c>
      <c r="AY622" s="20" t="s">
        <v>143</v>
      </c>
      <c r="BE622" s="186">
        <f>IF(N622="základní",J622,0)</f>
        <v>0</v>
      </c>
      <c r="BF622" s="186">
        <f>IF(N622="snížená",J622,0)</f>
        <v>0</v>
      </c>
      <c r="BG622" s="186">
        <f>IF(N622="zákl. přenesená",J622,0)</f>
        <v>0</v>
      </c>
      <c r="BH622" s="186">
        <f>IF(N622="sníž. přenesená",J622,0)</f>
        <v>0</v>
      </c>
      <c r="BI622" s="186">
        <f>IF(N622="nulová",J622,0)</f>
        <v>0</v>
      </c>
      <c r="BJ622" s="20" t="s">
        <v>88</v>
      </c>
      <c r="BK622" s="186">
        <f>ROUND(I622*H622,2)</f>
        <v>0</v>
      </c>
      <c r="BL622" s="20" t="s">
        <v>149</v>
      </c>
      <c r="BM622" s="185" t="s">
        <v>1608</v>
      </c>
    </row>
    <row r="623" spans="1:47" s="2" customFormat="1" ht="11.25">
      <c r="A623" s="37"/>
      <c r="B623" s="38"/>
      <c r="C623" s="39"/>
      <c r="D623" s="227" t="s">
        <v>498</v>
      </c>
      <c r="E623" s="39"/>
      <c r="F623" s="228" t="s">
        <v>1609</v>
      </c>
      <c r="G623" s="39"/>
      <c r="H623" s="39"/>
      <c r="I623" s="189"/>
      <c r="J623" s="39"/>
      <c r="K623" s="39"/>
      <c r="L623" s="42"/>
      <c r="M623" s="190"/>
      <c r="N623" s="191"/>
      <c r="O623" s="67"/>
      <c r="P623" s="67"/>
      <c r="Q623" s="67"/>
      <c r="R623" s="67"/>
      <c r="S623" s="67"/>
      <c r="T623" s="68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20" t="s">
        <v>498</v>
      </c>
      <c r="AU623" s="20" t="s">
        <v>88</v>
      </c>
    </row>
    <row r="624" spans="2:51" s="12" customFormat="1" ht="11.25">
      <c r="B624" s="192"/>
      <c r="C624" s="193"/>
      <c r="D624" s="187" t="s">
        <v>158</v>
      </c>
      <c r="E624" s="194" t="s">
        <v>19</v>
      </c>
      <c r="F624" s="195" t="s">
        <v>1610</v>
      </c>
      <c r="G624" s="193"/>
      <c r="H624" s="196">
        <v>1</v>
      </c>
      <c r="I624" s="197"/>
      <c r="J624" s="193"/>
      <c r="K624" s="193"/>
      <c r="L624" s="198"/>
      <c r="M624" s="199"/>
      <c r="N624" s="200"/>
      <c r="O624" s="200"/>
      <c r="P624" s="200"/>
      <c r="Q624" s="200"/>
      <c r="R624" s="200"/>
      <c r="S624" s="200"/>
      <c r="T624" s="201"/>
      <c r="AT624" s="202" t="s">
        <v>158</v>
      </c>
      <c r="AU624" s="202" t="s">
        <v>88</v>
      </c>
      <c r="AV624" s="12" t="s">
        <v>88</v>
      </c>
      <c r="AW624" s="12" t="s">
        <v>34</v>
      </c>
      <c r="AX624" s="12" t="s">
        <v>80</v>
      </c>
      <c r="AY624" s="202" t="s">
        <v>143</v>
      </c>
    </row>
    <row r="625" spans="1:65" s="2" customFormat="1" ht="37.9" customHeight="1">
      <c r="A625" s="37"/>
      <c r="B625" s="38"/>
      <c r="C625" s="174" t="s">
        <v>292</v>
      </c>
      <c r="D625" s="174" t="s">
        <v>144</v>
      </c>
      <c r="E625" s="175" t="s">
        <v>1611</v>
      </c>
      <c r="F625" s="176" t="s">
        <v>1612</v>
      </c>
      <c r="G625" s="177" t="s">
        <v>583</v>
      </c>
      <c r="H625" s="178">
        <v>3</v>
      </c>
      <c r="I625" s="179"/>
      <c r="J625" s="180">
        <f>ROUND(I625*H625,2)</f>
        <v>0</v>
      </c>
      <c r="K625" s="176" t="s">
        <v>496</v>
      </c>
      <c r="L625" s="42"/>
      <c r="M625" s="181" t="s">
        <v>19</v>
      </c>
      <c r="N625" s="182" t="s">
        <v>44</v>
      </c>
      <c r="O625" s="67"/>
      <c r="P625" s="183">
        <f>O625*H625</f>
        <v>0</v>
      </c>
      <c r="Q625" s="183">
        <v>0.1040244</v>
      </c>
      <c r="R625" s="183">
        <f>Q625*H625</f>
        <v>0.3120732</v>
      </c>
      <c r="S625" s="183">
        <v>0</v>
      </c>
      <c r="T625" s="184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185" t="s">
        <v>149</v>
      </c>
      <c r="AT625" s="185" t="s">
        <v>144</v>
      </c>
      <c r="AU625" s="185" t="s">
        <v>88</v>
      </c>
      <c r="AY625" s="20" t="s">
        <v>143</v>
      </c>
      <c r="BE625" s="186">
        <f>IF(N625="základní",J625,0)</f>
        <v>0</v>
      </c>
      <c r="BF625" s="186">
        <f>IF(N625="snížená",J625,0)</f>
        <v>0</v>
      </c>
      <c r="BG625" s="186">
        <f>IF(N625="zákl. přenesená",J625,0)</f>
        <v>0</v>
      </c>
      <c r="BH625" s="186">
        <f>IF(N625="sníž. přenesená",J625,0)</f>
        <v>0</v>
      </c>
      <c r="BI625" s="186">
        <f>IF(N625="nulová",J625,0)</f>
        <v>0</v>
      </c>
      <c r="BJ625" s="20" t="s">
        <v>88</v>
      </c>
      <c r="BK625" s="186">
        <f>ROUND(I625*H625,2)</f>
        <v>0</v>
      </c>
      <c r="BL625" s="20" t="s">
        <v>149</v>
      </c>
      <c r="BM625" s="185" t="s">
        <v>1613</v>
      </c>
    </row>
    <row r="626" spans="1:47" s="2" customFormat="1" ht="11.25">
      <c r="A626" s="37"/>
      <c r="B626" s="38"/>
      <c r="C626" s="39"/>
      <c r="D626" s="227" t="s">
        <v>498</v>
      </c>
      <c r="E626" s="39"/>
      <c r="F626" s="228" t="s">
        <v>1614</v>
      </c>
      <c r="G626" s="39"/>
      <c r="H626" s="39"/>
      <c r="I626" s="189"/>
      <c r="J626" s="39"/>
      <c r="K626" s="39"/>
      <c r="L626" s="42"/>
      <c r="M626" s="190"/>
      <c r="N626" s="191"/>
      <c r="O626" s="67"/>
      <c r="P626" s="67"/>
      <c r="Q626" s="67"/>
      <c r="R626" s="67"/>
      <c r="S626" s="67"/>
      <c r="T626" s="68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T626" s="20" t="s">
        <v>498</v>
      </c>
      <c r="AU626" s="20" t="s">
        <v>88</v>
      </c>
    </row>
    <row r="627" spans="2:51" s="12" customFormat="1" ht="11.25">
      <c r="B627" s="192"/>
      <c r="C627" s="193"/>
      <c r="D627" s="187" t="s">
        <v>158</v>
      </c>
      <c r="E627" s="194" t="s">
        <v>19</v>
      </c>
      <c r="F627" s="195" t="s">
        <v>1615</v>
      </c>
      <c r="G627" s="193"/>
      <c r="H627" s="196">
        <v>1</v>
      </c>
      <c r="I627" s="197"/>
      <c r="J627" s="193"/>
      <c r="K627" s="193"/>
      <c r="L627" s="198"/>
      <c r="M627" s="199"/>
      <c r="N627" s="200"/>
      <c r="O627" s="200"/>
      <c r="P627" s="200"/>
      <c r="Q627" s="200"/>
      <c r="R627" s="200"/>
      <c r="S627" s="200"/>
      <c r="T627" s="201"/>
      <c r="AT627" s="202" t="s">
        <v>158</v>
      </c>
      <c r="AU627" s="202" t="s">
        <v>88</v>
      </c>
      <c r="AV627" s="12" t="s">
        <v>88</v>
      </c>
      <c r="AW627" s="12" t="s">
        <v>34</v>
      </c>
      <c r="AX627" s="12" t="s">
        <v>72</v>
      </c>
      <c r="AY627" s="202" t="s">
        <v>143</v>
      </c>
    </row>
    <row r="628" spans="2:51" s="12" customFormat="1" ht="11.25">
      <c r="B628" s="192"/>
      <c r="C628" s="193"/>
      <c r="D628" s="187" t="s">
        <v>158</v>
      </c>
      <c r="E628" s="194" t="s">
        <v>19</v>
      </c>
      <c r="F628" s="195" t="s">
        <v>1616</v>
      </c>
      <c r="G628" s="193"/>
      <c r="H628" s="196">
        <v>1</v>
      </c>
      <c r="I628" s="197"/>
      <c r="J628" s="193"/>
      <c r="K628" s="193"/>
      <c r="L628" s="198"/>
      <c r="M628" s="199"/>
      <c r="N628" s="200"/>
      <c r="O628" s="200"/>
      <c r="P628" s="200"/>
      <c r="Q628" s="200"/>
      <c r="R628" s="200"/>
      <c r="S628" s="200"/>
      <c r="T628" s="201"/>
      <c r="AT628" s="202" t="s">
        <v>158</v>
      </c>
      <c r="AU628" s="202" t="s">
        <v>88</v>
      </c>
      <c r="AV628" s="12" t="s">
        <v>88</v>
      </c>
      <c r="AW628" s="12" t="s">
        <v>34</v>
      </c>
      <c r="AX628" s="12" t="s">
        <v>72</v>
      </c>
      <c r="AY628" s="202" t="s">
        <v>143</v>
      </c>
    </row>
    <row r="629" spans="2:51" s="12" customFormat="1" ht="11.25">
      <c r="B629" s="192"/>
      <c r="C629" s="193"/>
      <c r="D629" s="187" t="s">
        <v>158</v>
      </c>
      <c r="E629" s="194" t="s">
        <v>19</v>
      </c>
      <c r="F629" s="195" t="s">
        <v>1617</v>
      </c>
      <c r="G629" s="193"/>
      <c r="H629" s="196">
        <v>1</v>
      </c>
      <c r="I629" s="197"/>
      <c r="J629" s="193"/>
      <c r="K629" s="193"/>
      <c r="L629" s="198"/>
      <c r="M629" s="199"/>
      <c r="N629" s="200"/>
      <c r="O629" s="200"/>
      <c r="P629" s="200"/>
      <c r="Q629" s="200"/>
      <c r="R629" s="200"/>
      <c r="S629" s="200"/>
      <c r="T629" s="201"/>
      <c r="AT629" s="202" t="s">
        <v>158</v>
      </c>
      <c r="AU629" s="202" t="s">
        <v>88</v>
      </c>
      <c r="AV629" s="12" t="s">
        <v>88</v>
      </c>
      <c r="AW629" s="12" t="s">
        <v>34</v>
      </c>
      <c r="AX629" s="12" t="s">
        <v>72</v>
      </c>
      <c r="AY629" s="202" t="s">
        <v>143</v>
      </c>
    </row>
    <row r="630" spans="2:51" s="13" customFormat="1" ht="11.25">
      <c r="B630" s="203"/>
      <c r="C630" s="204"/>
      <c r="D630" s="187" t="s">
        <v>158</v>
      </c>
      <c r="E630" s="205" t="s">
        <v>19</v>
      </c>
      <c r="F630" s="206" t="s">
        <v>161</v>
      </c>
      <c r="G630" s="204"/>
      <c r="H630" s="207">
        <v>3</v>
      </c>
      <c r="I630" s="208"/>
      <c r="J630" s="204"/>
      <c r="K630" s="204"/>
      <c r="L630" s="209"/>
      <c r="M630" s="210"/>
      <c r="N630" s="211"/>
      <c r="O630" s="211"/>
      <c r="P630" s="211"/>
      <c r="Q630" s="211"/>
      <c r="R630" s="211"/>
      <c r="S630" s="211"/>
      <c r="T630" s="212"/>
      <c r="AT630" s="213" t="s">
        <v>158</v>
      </c>
      <c r="AU630" s="213" t="s">
        <v>88</v>
      </c>
      <c r="AV630" s="13" t="s">
        <v>149</v>
      </c>
      <c r="AW630" s="13" t="s">
        <v>34</v>
      </c>
      <c r="AX630" s="13" t="s">
        <v>80</v>
      </c>
      <c r="AY630" s="213" t="s">
        <v>143</v>
      </c>
    </row>
    <row r="631" spans="1:65" s="2" customFormat="1" ht="37.9" customHeight="1">
      <c r="A631" s="37"/>
      <c r="B631" s="38"/>
      <c r="C631" s="174" t="s">
        <v>1025</v>
      </c>
      <c r="D631" s="174" t="s">
        <v>144</v>
      </c>
      <c r="E631" s="175" t="s">
        <v>1618</v>
      </c>
      <c r="F631" s="176" t="s">
        <v>1619</v>
      </c>
      <c r="G631" s="177" t="s">
        <v>583</v>
      </c>
      <c r="H631" s="178">
        <v>2</v>
      </c>
      <c r="I631" s="179"/>
      <c r="J631" s="180">
        <f>ROUND(I631*H631,2)</f>
        <v>0</v>
      </c>
      <c r="K631" s="176" t="s">
        <v>496</v>
      </c>
      <c r="L631" s="42"/>
      <c r="M631" s="181" t="s">
        <v>19</v>
      </c>
      <c r="N631" s="182" t="s">
        <v>44</v>
      </c>
      <c r="O631" s="67"/>
      <c r="P631" s="183">
        <f>O631*H631</f>
        <v>0</v>
      </c>
      <c r="Q631" s="183">
        <v>0.02424</v>
      </c>
      <c r="R631" s="183">
        <f>Q631*H631</f>
        <v>0.04848</v>
      </c>
      <c r="S631" s="183">
        <v>0</v>
      </c>
      <c r="T631" s="184">
        <f>S631*H631</f>
        <v>0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185" t="s">
        <v>149</v>
      </c>
      <c r="AT631" s="185" t="s">
        <v>144</v>
      </c>
      <c r="AU631" s="185" t="s">
        <v>88</v>
      </c>
      <c r="AY631" s="20" t="s">
        <v>143</v>
      </c>
      <c r="BE631" s="186">
        <f>IF(N631="základní",J631,0)</f>
        <v>0</v>
      </c>
      <c r="BF631" s="186">
        <f>IF(N631="snížená",J631,0)</f>
        <v>0</v>
      </c>
      <c r="BG631" s="186">
        <f>IF(N631="zákl. přenesená",J631,0)</f>
        <v>0</v>
      </c>
      <c r="BH631" s="186">
        <f>IF(N631="sníž. přenesená",J631,0)</f>
        <v>0</v>
      </c>
      <c r="BI631" s="186">
        <f>IF(N631="nulová",J631,0)</f>
        <v>0</v>
      </c>
      <c r="BJ631" s="20" t="s">
        <v>88</v>
      </c>
      <c r="BK631" s="186">
        <f>ROUND(I631*H631,2)</f>
        <v>0</v>
      </c>
      <c r="BL631" s="20" t="s">
        <v>149</v>
      </c>
      <c r="BM631" s="185" t="s">
        <v>1620</v>
      </c>
    </row>
    <row r="632" spans="1:47" s="2" customFormat="1" ht="11.25">
      <c r="A632" s="37"/>
      <c r="B632" s="38"/>
      <c r="C632" s="39"/>
      <c r="D632" s="227" t="s">
        <v>498</v>
      </c>
      <c r="E632" s="39"/>
      <c r="F632" s="228" t="s">
        <v>1621</v>
      </c>
      <c r="G632" s="39"/>
      <c r="H632" s="39"/>
      <c r="I632" s="189"/>
      <c r="J632" s="39"/>
      <c r="K632" s="39"/>
      <c r="L632" s="42"/>
      <c r="M632" s="190"/>
      <c r="N632" s="191"/>
      <c r="O632" s="67"/>
      <c r="P632" s="67"/>
      <c r="Q632" s="67"/>
      <c r="R632" s="67"/>
      <c r="S632" s="67"/>
      <c r="T632" s="68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T632" s="20" t="s">
        <v>498</v>
      </c>
      <c r="AU632" s="20" t="s">
        <v>88</v>
      </c>
    </row>
    <row r="633" spans="1:65" s="2" customFormat="1" ht="37.9" customHeight="1">
      <c r="A633" s="37"/>
      <c r="B633" s="38"/>
      <c r="C633" s="174" t="s">
        <v>298</v>
      </c>
      <c r="D633" s="174" t="s">
        <v>144</v>
      </c>
      <c r="E633" s="175" t="s">
        <v>1622</v>
      </c>
      <c r="F633" s="176" t="s">
        <v>1623</v>
      </c>
      <c r="G633" s="177" t="s">
        <v>583</v>
      </c>
      <c r="H633" s="178">
        <v>2</v>
      </c>
      <c r="I633" s="179"/>
      <c r="J633" s="180">
        <f>ROUND(I633*H633,2)</f>
        <v>0</v>
      </c>
      <c r="K633" s="176" t="s">
        <v>496</v>
      </c>
      <c r="L633" s="42"/>
      <c r="M633" s="181" t="s">
        <v>19</v>
      </c>
      <c r="N633" s="182" t="s">
        <v>44</v>
      </c>
      <c r="O633" s="67"/>
      <c r="P633" s="183">
        <f>O633*H633</f>
        <v>0</v>
      </c>
      <c r="Q633" s="183">
        <v>0.0363660297</v>
      </c>
      <c r="R633" s="183">
        <f>Q633*H633</f>
        <v>0.0727320594</v>
      </c>
      <c r="S633" s="183">
        <v>0</v>
      </c>
      <c r="T633" s="184">
        <f>S633*H633</f>
        <v>0</v>
      </c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R633" s="185" t="s">
        <v>149</v>
      </c>
      <c r="AT633" s="185" t="s">
        <v>144</v>
      </c>
      <c r="AU633" s="185" t="s">
        <v>88</v>
      </c>
      <c r="AY633" s="20" t="s">
        <v>143</v>
      </c>
      <c r="BE633" s="186">
        <f>IF(N633="základní",J633,0)</f>
        <v>0</v>
      </c>
      <c r="BF633" s="186">
        <f>IF(N633="snížená",J633,0)</f>
        <v>0</v>
      </c>
      <c r="BG633" s="186">
        <f>IF(N633="zákl. přenesená",J633,0)</f>
        <v>0</v>
      </c>
      <c r="BH633" s="186">
        <f>IF(N633="sníž. přenesená",J633,0)</f>
        <v>0</v>
      </c>
      <c r="BI633" s="186">
        <f>IF(N633="nulová",J633,0)</f>
        <v>0</v>
      </c>
      <c r="BJ633" s="20" t="s">
        <v>88</v>
      </c>
      <c r="BK633" s="186">
        <f>ROUND(I633*H633,2)</f>
        <v>0</v>
      </c>
      <c r="BL633" s="20" t="s">
        <v>149</v>
      </c>
      <c r="BM633" s="185" t="s">
        <v>1624</v>
      </c>
    </row>
    <row r="634" spans="1:47" s="2" customFormat="1" ht="11.25">
      <c r="A634" s="37"/>
      <c r="B634" s="38"/>
      <c r="C634" s="39"/>
      <c r="D634" s="227" t="s">
        <v>498</v>
      </c>
      <c r="E634" s="39"/>
      <c r="F634" s="228" t="s">
        <v>1625</v>
      </c>
      <c r="G634" s="39"/>
      <c r="H634" s="39"/>
      <c r="I634" s="189"/>
      <c r="J634" s="39"/>
      <c r="K634" s="39"/>
      <c r="L634" s="42"/>
      <c r="M634" s="190"/>
      <c r="N634" s="191"/>
      <c r="O634" s="67"/>
      <c r="P634" s="67"/>
      <c r="Q634" s="67"/>
      <c r="R634" s="67"/>
      <c r="S634" s="67"/>
      <c r="T634" s="68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T634" s="20" t="s">
        <v>498</v>
      </c>
      <c r="AU634" s="20" t="s">
        <v>88</v>
      </c>
    </row>
    <row r="635" spans="1:65" s="2" customFormat="1" ht="37.9" customHeight="1">
      <c r="A635" s="37"/>
      <c r="B635" s="38"/>
      <c r="C635" s="174" t="s">
        <v>141</v>
      </c>
      <c r="D635" s="174" t="s">
        <v>144</v>
      </c>
      <c r="E635" s="175" t="s">
        <v>1626</v>
      </c>
      <c r="F635" s="176" t="s">
        <v>1627</v>
      </c>
      <c r="G635" s="177" t="s">
        <v>583</v>
      </c>
      <c r="H635" s="178">
        <v>3</v>
      </c>
      <c r="I635" s="179"/>
      <c r="J635" s="180">
        <f>ROUND(I635*H635,2)</f>
        <v>0</v>
      </c>
      <c r="K635" s="176" t="s">
        <v>496</v>
      </c>
      <c r="L635" s="42"/>
      <c r="M635" s="181" t="s">
        <v>19</v>
      </c>
      <c r="N635" s="182" t="s">
        <v>44</v>
      </c>
      <c r="O635" s="67"/>
      <c r="P635" s="183">
        <f>O635*H635</f>
        <v>0</v>
      </c>
      <c r="Q635" s="183">
        <v>0.07248</v>
      </c>
      <c r="R635" s="183">
        <f>Q635*H635</f>
        <v>0.21744000000000002</v>
      </c>
      <c r="S635" s="183">
        <v>0</v>
      </c>
      <c r="T635" s="184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185" t="s">
        <v>149</v>
      </c>
      <c r="AT635" s="185" t="s">
        <v>144</v>
      </c>
      <c r="AU635" s="185" t="s">
        <v>88</v>
      </c>
      <c r="AY635" s="20" t="s">
        <v>143</v>
      </c>
      <c r="BE635" s="186">
        <f>IF(N635="základní",J635,0)</f>
        <v>0</v>
      </c>
      <c r="BF635" s="186">
        <f>IF(N635="snížená",J635,0)</f>
        <v>0</v>
      </c>
      <c r="BG635" s="186">
        <f>IF(N635="zákl. přenesená",J635,0)</f>
        <v>0</v>
      </c>
      <c r="BH635" s="186">
        <f>IF(N635="sníž. přenesená",J635,0)</f>
        <v>0</v>
      </c>
      <c r="BI635" s="186">
        <f>IF(N635="nulová",J635,0)</f>
        <v>0</v>
      </c>
      <c r="BJ635" s="20" t="s">
        <v>88</v>
      </c>
      <c r="BK635" s="186">
        <f>ROUND(I635*H635,2)</f>
        <v>0</v>
      </c>
      <c r="BL635" s="20" t="s">
        <v>149</v>
      </c>
      <c r="BM635" s="185" t="s">
        <v>1628</v>
      </c>
    </row>
    <row r="636" spans="1:47" s="2" customFormat="1" ht="11.25">
      <c r="A636" s="37"/>
      <c r="B636" s="38"/>
      <c r="C636" s="39"/>
      <c r="D636" s="227" t="s">
        <v>498</v>
      </c>
      <c r="E636" s="39"/>
      <c r="F636" s="228" t="s">
        <v>1629</v>
      </c>
      <c r="G636" s="39"/>
      <c r="H636" s="39"/>
      <c r="I636" s="189"/>
      <c r="J636" s="39"/>
      <c r="K636" s="39"/>
      <c r="L636" s="42"/>
      <c r="M636" s="190"/>
      <c r="N636" s="191"/>
      <c r="O636" s="67"/>
      <c r="P636" s="67"/>
      <c r="Q636" s="67"/>
      <c r="R636" s="67"/>
      <c r="S636" s="67"/>
      <c r="T636" s="68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20" t="s">
        <v>498</v>
      </c>
      <c r="AU636" s="20" t="s">
        <v>88</v>
      </c>
    </row>
    <row r="637" spans="1:65" s="2" customFormat="1" ht="37.9" customHeight="1">
      <c r="A637" s="37"/>
      <c r="B637" s="38"/>
      <c r="C637" s="174" t="s">
        <v>302</v>
      </c>
      <c r="D637" s="174" t="s">
        <v>144</v>
      </c>
      <c r="E637" s="175" t="s">
        <v>1630</v>
      </c>
      <c r="F637" s="176" t="s">
        <v>1631</v>
      </c>
      <c r="G637" s="177" t="s">
        <v>583</v>
      </c>
      <c r="H637" s="178">
        <v>7</v>
      </c>
      <c r="I637" s="179"/>
      <c r="J637" s="180">
        <f>ROUND(I637*H637,2)</f>
        <v>0</v>
      </c>
      <c r="K637" s="176" t="s">
        <v>496</v>
      </c>
      <c r="L637" s="42"/>
      <c r="M637" s="181" t="s">
        <v>19</v>
      </c>
      <c r="N637" s="182" t="s">
        <v>44</v>
      </c>
      <c r="O637" s="67"/>
      <c r="P637" s="183">
        <f>O637*H637</f>
        <v>0</v>
      </c>
      <c r="Q637" s="183">
        <v>0</v>
      </c>
      <c r="R637" s="183">
        <f>Q637*H637</f>
        <v>0</v>
      </c>
      <c r="S637" s="183">
        <v>0</v>
      </c>
      <c r="T637" s="184">
        <f>S637*H637</f>
        <v>0</v>
      </c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R637" s="185" t="s">
        <v>149</v>
      </c>
      <c r="AT637" s="185" t="s">
        <v>144</v>
      </c>
      <c r="AU637" s="185" t="s">
        <v>88</v>
      </c>
      <c r="AY637" s="20" t="s">
        <v>143</v>
      </c>
      <c r="BE637" s="186">
        <f>IF(N637="základní",J637,0)</f>
        <v>0</v>
      </c>
      <c r="BF637" s="186">
        <f>IF(N637="snížená",J637,0)</f>
        <v>0</v>
      </c>
      <c r="BG637" s="186">
        <f>IF(N637="zákl. přenesená",J637,0)</f>
        <v>0</v>
      </c>
      <c r="BH637" s="186">
        <f>IF(N637="sníž. přenesená",J637,0)</f>
        <v>0</v>
      </c>
      <c r="BI637" s="186">
        <f>IF(N637="nulová",J637,0)</f>
        <v>0</v>
      </c>
      <c r="BJ637" s="20" t="s">
        <v>88</v>
      </c>
      <c r="BK637" s="186">
        <f>ROUND(I637*H637,2)</f>
        <v>0</v>
      </c>
      <c r="BL637" s="20" t="s">
        <v>149</v>
      </c>
      <c r="BM637" s="185" t="s">
        <v>1632</v>
      </c>
    </row>
    <row r="638" spans="1:47" s="2" customFormat="1" ht="11.25">
      <c r="A638" s="37"/>
      <c r="B638" s="38"/>
      <c r="C638" s="39"/>
      <c r="D638" s="227" t="s">
        <v>498</v>
      </c>
      <c r="E638" s="39"/>
      <c r="F638" s="228" t="s">
        <v>1633</v>
      </c>
      <c r="G638" s="39"/>
      <c r="H638" s="39"/>
      <c r="I638" s="189"/>
      <c r="J638" s="39"/>
      <c r="K638" s="39"/>
      <c r="L638" s="42"/>
      <c r="M638" s="190"/>
      <c r="N638" s="191"/>
      <c r="O638" s="67"/>
      <c r="P638" s="67"/>
      <c r="Q638" s="67"/>
      <c r="R638" s="67"/>
      <c r="S638" s="67"/>
      <c r="T638" s="68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T638" s="20" t="s">
        <v>498</v>
      </c>
      <c r="AU638" s="20" t="s">
        <v>88</v>
      </c>
    </row>
    <row r="639" spans="1:65" s="2" customFormat="1" ht="37.9" customHeight="1">
      <c r="A639" s="37"/>
      <c r="B639" s="38"/>
      <c r="C639" s="174" t="s">
        <v>1043</v>
      </c>
      <c r="D639" s="174" t="s">
        <v>144</v>
      </c>
      <c r="E639" s="175" t="s">
        <v>1634</v>
      </c>
      <c r="F639" s="176" t="s">
        <v>1635</v>
      </c>
      <c r="G639" s="177" t="s">
        <v>583</v>
      </c>
      <c r="H639" s="178">
        <v>5</v>
      </c>
      <c r="I639" s="179"/>
      <c r="J639" s="180">
        <f>ROUND(I639*H639,2)</f>
        <v>0</v>
      </c>
      <c r="K639" s="176" t="s">
        <v>496</v>
      </c>
      <c r="L639" s="42"/>
      <c r="M639" s="181" t="s">
        <v>19</v>
      </c>
      <c r="N639" s="182" t="s">
        <v>44</v>
      </c>
      <c r="O639" s="67"/>
      <c r="P639" s="183">
        <f>O639*H639</f>
        <v>0</v>
      </c>
      <c r="Q639" s="183">
        <v>0.07272</v>
      </c>
      <c r="R639" s="183">
        <f>Q639*H639</f>
        <v>0.36360000000000003</v>
      </c>
      <c r="S639" s="183">
        <v>0</v>
      </c>
      <c r="T639" s="184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185" t="s">
        <v>149</v>
      </c>
      <c r="AT639" s="185" t="s">
        <v>144</v>
      </c>
      <c r="AU639" s="185" t="s">
        <v>88</v>
      </c>
      <c r="AY639" s="20" t="s">
        <v>143</v>
      </c>
      <c r="BE639" s="186">
        <f>IF(N639="základní",J639,0)</f>
        <v>0</v>
      </c>
      <c r="BF639" s="186">
        <f>IF(N639="snížená",J639,0)</f>
        <v>0</v>
      </c>
      <c r="BG639" s="186">
        <f>IF(N639="zákl. přenesená",J639,0)</f>
        <v>0</v>
      </c>
      <c r="BH639" s="186">
        <f>IF(N639="sníž. přenesená",J639,0)</f>
        <v>0</v>
      </c>
      <c r="BI639" s="186">
        <f>IF(N639="nulová",J639,0)</f>
        <v>0</v>
      </c>
      <c r="BJ639" s="20" t="s">
        <v>88</v>
      </c>
      <c r="BK639" s="186">
        <f>ROUND(I639*H639,2)</f>
        <v>0</v>
      </c>
      <c r="BL639" s="20" t="s">
        <v>149</v>
      </c>
      <c r="BM639" s="185" t="s">
        <v>1636</v>
      </c>
    </row>
    <row r="640" spans="1:47" s="2" customFormat="1" ht="11.25">
      <c r="A640" s="37"/>
      <c r="B640" s="38"/>
      <c r="C640" s="39"/>
      <c r="D640" s="227" t="s">
        <v>498</v>
      </c>
      <c r="E640" s="39"/>
      <c r="F640" s="228" t="s">
        <v>1637</v>
      </c>
      <c r="G640" s="39"/>
      <c r="H640" s="39"/>
      <c r="I640" s="189"/>
      <c r="J640" s="39"/>
      <c r="K640" s="39"/>
      <c r="L640" s="42"/>
      <c r="M640" s="190"/>
      <c r="N640" s="191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20" t="s">
        <v>498</v>
      </c>
      <c r="AU640" s="20" t="s">
        <v>88</v>
      </c>
    </row>
    <row r="641" spans="1:65" s="2" customFormat="1" ht="37.9" customHeight="1">
      <c r="A641" s="37"/>
      <c r="B641" s="38"/>
      <c r="C641" s="174" t="s">
        <v>306</v>
      </c>
      <c r="D641" s="174" t="s">
        <v>144</v>
      </c>
      <c r="E641" s="175" t="s">
        <v>1638</v>
      </c>
      <c r="F641" s="176" t="s">
        <v>1639</v>
      </c>
      <c r="G641" s="177" t="s">
        <v>583</v>
      </c>
      <c r="H641" s="178">
        <v>2</v>
      </c>
      <c r="I641" s="179"/>
      <c r="J641" s="180">
        <f>ROUND(I641*H641,2)</f>
        <v>0</v>
      </c>
      <c r="K641" s="176" t="s">
        <v>496</v>
      </c>
      <c r="L641" s="42"/>
      <c r="M641" s="181" t="s">
        <v>19</v>
      </c>
      <c r="N641" s="182" t="s">
        <v>44</v>
      </c>
      <c r="O641" s="67"/>
      <c r="P641" s="183">
        <f>O641*H641</f>
        <v>0</v>
      </c>
      <c r="Q641" s="183">
        <v>0.09292</v>
      </c>
      <c r="R641" s="183">
        <f>Q641*H641</f>
        <v>0.18584</v>
      </c>
      <c r="S641" s="183">
        <v>0</v>
      </c>
      <c r="T641" s="184">
        <f>S641*H641</f>
        <v>0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R641" s="185" t="s">
        <v>149</v>
      </c>
      <c r="AT641" s="185" t="s">
        <v>144</v>
      </c>
      <c r="AU641" s="185" t="s">
        <v>88</v>
      </c>
      <c r="AY641" s="20" t="s">
        <v>143</v>
      </c>
      <c r="BE641" s="186">
        <f>IF(N641="základní",J641,0)</f>
        <v>0</v>
      </c>
      <c r="BF641" s="186">
        <f>IF(N641="snížená",J641,0)</f>
        <v>0</v>
      </c>
      <c r="BG641" s="186">
        <f>IF(N641="zákl. přenesená",J641,0)</f>
        <v>0</v>
      </c>
      <c r="BH641" s="186">
        <f>IF(N641="sníž. přenesená",J641,0)</f>
        <v>0</v>
      </c>
      <c r="BI641" s="186">
        <f>IF(N641="nulová",J641,0)</f>
        <v>0</v>
      </c>
      <c r="BJ641" s="20" t="s">
        <v>88</v>
      </c>
      <c r="BK641" s="186">
        <f>ROUND(I641*H641,2)</f>
        <v>0</v>
      </c>
      <c r="BL641" s="20" t="s">
        <v>149</v>
      </c>
      <c r="BM641" s="185" t="s">
        <v>1640</v>
      </c>
    </row>
    <row r="642" spans="1:47" s="2" customFormat="1" ht="11.25">
      <c r="A642" s="37"/>
      <c r="B642" s="38"/>
      <c r="C642" s="39"/>
      <c r="D642" s="227" t="s">
        <v>498</v>
      </c>
      <c r="E642" s="39"/>
      <c r="F642" s="228" t="s">
        <v>1641</v>
      </c>
      <c r="G642" s="39"/>
      <c r="H642" s="39"/>
      <c r="I642" s="189"/>
      <c r="J642" s="39"/>
      <c r="K642" s="39"/>
      <c r="L642" s="42"/>
      <c r="M642" s="190"/>
      <c r="N642" s="191"/>
      <c r="O642" s="67"/>
      <c r="P642" s="67"/>
      <c r="Q642" s="67"/>
      <c r="R642" s="67"/>
      <c r="S642" s="67"/>
      <c r="T642" s="68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T642" s="20" t="s">
        <v>498</v>
      </c>
      <c r="AU642" s="20" t="s">
        <v>88</v>
      </c>
    </row>
    <row r="643" spans="1:65" s="2" customFormat="1" ht="16.5" customHeight="1">
      <c r="A643" s="37"/>
      <c r="B643" s="38"/>
      <c r="C643" s="174" t="s">
        <v>1052</v>
      </c>
      <c r="D643" s="174" t="s">
        <v>144</v>
      </c>
      <c r="E643" s="175" t="s">
        <v>1642</v>
      </c>
      <c r="F643" s="176" t="s">
        <v>1643</v>
      </c>
      <c r="G643" s="177" t="s">
        <v>257</v>
      </c>
      <c r="H643" s="178">
        <v>119.02</v>
      </c>
      <c r="I643" s="179"/>
      <c r="J643" s="180">
        <f>ROUND(I643*H643,2)</f>
        <v>0</v>
      </c>
      <c r="K643" s="176" t="s">
        <v>496</v>
      </c>
      <c r="L643" s="42"/>
      <c r="M643" s="181" t="s">
        <v>19</v>
      </c>
      <c r="N643" s="182" t="s">
        <v>44</v>
      </c>
      <c r="O643" s="67"/>
      <c r="P643" s="183">
        <f>O643*H643</f>
        <v>0</v>
      </c>
      <c r="Q643" s="183">
        <v>0.00019536</v>
      </c>
      <c r="R643" s="183">
        <f>Q643*H643</f>
        <v>0.0232517472</v>
      </c>
      <c r="S643" s="183">
        <v>0</v>
      </c>
      <c r="T643" s="184">
        <f>S643*H643</f>
        <v>0</v>
      </c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R643" s="185" t="s">
        <v>149</v>
      </c>
      <c r="AT643" s="185" t="s">
        <v>144</v>
      </c>
      <c r="AU643" s="185" t="s">
        <v>88</v>
      </c>
      <c r="AY643" s="20" t="s">
        <v>143</v>
      </c>
      <c r="BE643" s="186">
        <f>IF(N643="základní",J643,0)</f>
        <v>0</v>
      </c>
      <c r="BF643" s="186">
        <f>IF(N643="snížená",J643,0)</f>
        <v>0</v>
      </c>
      <c r="BG643" s="186">
        <f>IF(N643="zákl. přenesená",J643,0)</f>
        <v>0</v>
      </c>
      <c r="BH643" s="186">
        <f>IF(N643="sníž. přenesená",J643,0)</f>
        <v>0</v>
      </c>
      <c r="BI643" s="186">
        <f>IF(N643="nulová",J643,0)</f>
        <v>0</v>
      </c>
      <c r="BJ643" s="20" t="s">
        <v>88</v>
      </c>
      <c r="BK643" s="186">
        <f>ROUND(I643*H643,2)</f>
        <v>0</v>
      </c>
      <c r="BL643" s="20" t="s">
        <v>149</v>
      </c>
      <c r="BM643" s="185" t="s">
        <v>1644</v>
      </c>
    </row>
    <row r="644" spans="1:47" s="2" customFormat="1" ht="11.25">
      <c r="A644" s="37"/>
      <c r="B644" s="38"/>
      <c r="C644" s="39"/>
      <c r="D644" s="227" t="s">
        <v>498</v>
      </c>
      <c r="E644" s="39"/>
      <c r="F644" s="228" t="s">
        <v>1645</v>
      </c>
      <c r="G644" s="39"/>
      <c r="H644" s="39"/>
      <c r="I644" s="189"/>
      <c r="J644" s="39"/>
      <c r="K644" s="39"/>
      <c r="L644" s="42"/>
      <c r="M644" s="190"/>
      <c r="N644" s="191"/>
      <c r="O644" s="67"/>
      <c r="P644" s="67"/>
      <c r="Q644" s="67"/>
      <c r="R644" s="67"/>
      <c r="S644" s="67"/>
      <c r="T644" s="68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T644" s="20" t="s">
        <v>498</v>
      </c>
      <c r="AU644" s="20" t="s">
        <v>88</v>
      </c>
    </row>
    <row r="645" spans="2:51" s="12" customFormat="1" ht="11.25">
      <c r="B645" s="192"/>
      <c r="C645" s="193"/>
      <c r="D645" s="187" t="s">
        <v>158</v>
      </c>
      <c r="E645" s="194" t="s">
        <v>19</v>
      </c>
      <c r="F645" s="195" t="s">
        <v>1519</v>
      </c>
      <c r="G645" s="193"/>
      <c r="H645" s="196">
        <v>19.97</v>
      </c>
      <c r="I645" s="197"/>
      <c r="J645" s="193"/>
      <c r="K645" s="193"/>
      <c r="L645" s="198"/>
      <c r="M645" s="199"/>
      <c r="N645" s="200"/>
      <c r="O645" s="200"/>
      <c r="P645" s="200"/>
      <c r="Q645" s="200"/>
      <c r="R645" s="200"/>
      <c r="S645" s="200"/>
      <c r="T645" s="201"/>
      <c r="AT645" s="202" t="s">
        <v>158</v>
      </c>
      <c r="AU645" s="202" t="s">
        <v>88</v>
      </c>
      <c r="AV645" s="12" t="s">
        <v>88</v>
      </c>
      <c r="AW645" s="12" t="s">
        <v>34</v>
      </c>
      <c r="AX645" s="12" t="s">
        <v>72</v>
      </c>
      <c r="AY645" s="202" t="s">
        <v>143</v>
      </c>
    </row>
    <row r="646" spans="2:51" s="12" customFormat="1" ht="11.25">
      <c r="B646" s="192"/>
      <c r="C646" s="193"/>
      <c r="D646" s="187" t="s">
        <v>158</v>
      </c>
      <c r="E646" s="194" t="s">
        <v>19</v>
      </c>
      <c r="F646" s="195" t="s">
        <v>1520</v>
      </c>
      <c r="G646" s="193"/>
      <c r="H646" s="196">
        <v>9.69</v>
      </c>
      <c r="I646" s="197"/>
      <c r="J646" s="193"/>
      <c r="K646" s="193"/>
      <c r="L646" s="198"/>
      <c r="M646" s="199"/>
      <c r="N646" s="200"/>
      <c r="O646" s="200"/>
      <c r="P646" s="200"/>
      <c r="Q646" s="200"/>
      <c r="R646" s="200"/>
      <c r="S646" s="200"/>
      <c r="T646" s="201"/>
      <c r="AT646" s="202" t="s">
        <v>158</v>
      </c>
      <c r="AU646" s="202" t="s">
        <v>88</v>
      </c>
      <c r="AV646" s="12" t="s">
        <v>88</v>
      </c>
      <c r="AW646" s="12" t="s">
        <v>34</v>
      </c>
      <c r="AX646" s="12" t="s">
        <v>72</v>
      </c>
      <c r="AY646" s="202" t="s">
        <v>143</v>
      </c>
    </row>
    <row r="647" spans="2:51" s="12" customFormat="1" ht="11.25">
      <c r="B647" s="192"/>
      <c r="C647" s="193"/>
      <c r="D647" s="187" t="s">
        <v>158</v>
      </c>
      <c r="E647" s="194" t="s">
        <v>19</v>
      </c>
      <c r="F647" s="195" t="s">
        <v>1523</v>
      </c>
      <c r="G647" s="193"/>
      <c r="H647" s="196">
        <v>9.79</v>
      </c>
      <c r="I647" s="197"/>
      <c r="J647" s="193"/>
      <c r="K647" s="193"/>
      <c r="L647" s="198"/>
      <c r="M647" s="199"/>
      <c r="N647" s="200"/>
      <c r="O647" s="200"/>
      <c r="P647" s="200"/>
      <c r="Q647" s="200"/>
      <c r="R647" s="200"/>
      <c r="S647" s="200"/>
      <c r="T647" s="201"/>
      <c r="AT647" s="202" t="s">
        <v>158</v>
      </c>
      <c r="AU647" s="202" t="s">
        <v>88</v>
      </c>
      <c r="AV647" s="12" t="s">
        <v>88</v>
      </c>
      <c r="AW647" s="12" t="s">
        <v>34</v>
      </c>
      <c r="AX647" s="12" t="s">
        <v>72</v>
      </c>
      <c r="AY647" s="202" t="s">
        <v>143</v>
      </c>
    </row>
    <row r="648" spans="2:51" s="12" customFormat="1" ht="11.25">
      <c r="B648" s="192"/>
      <c r="C648" s="193"/>
      <c r="D648" s="187" t="s">
        <v>158</v>
      </c>
      <c r="E648" s="194" t="s">
        <v>19</v>
      </c>
      <c r="F648" s="195" t="s">
        <v>1525</v>
      </c>
      <c r="G648" s="193"/>
      <c r="H648" s="196">
        <v>12.31</v>
      </c>
      <c r="I648" s="197"/>
      <c r="J648" s="193"/>
      <c r="K648" s="193"/>
      <c r="L648" s="198"/>
      <c r="M648" s="199"/>
      <c r="N648" s="200"/>
      <c r="O648" s="200"/>
      <c r="P648" s="200"/>
      <c r="Q648" s="200"/>
      <c r="R648" s="200"/>
      <c r="S648" s="200"/>
      <c r="T648" s="201"/>
      <c r="AT648" s="202" t="s">
        <v>158</v>
      </c>
      <c r="AU648" s="202" t="s">
        <v>88</v>
      </c>
      <c r="AV648" s="12" t="s">
        <v>88</v>
      </c>
      <c r="AW648" s="12" t="s">
        <v>34</v>
      </c>
      <c r="AX648" s="12" t="s">
        <v>72</v>
      </c>
      <c r="AY648" s="202" t="s">
        <v>143</v>
      </c>
    </row>
    <row r="649" spans="2:51" s="12" customFormat="1" ht="11.25">
      <c r="B649" s="192"/>
      <c r="C649" s="193"/>
      <c r="D649" s="187" t="s">
        <v>158</v>
      </c>
      <c r="E649" s="194" t="s">
        <v>19</v>
      </c>
      <c r="F649" s="195" t="s">
        <v>1526</v>
      </c>
      <c r="G649" s="193"/>
      <c r="H649" s="196">
        <v>22.8</v>
      </c>
      <c r="I649" s="197"/>
      <c r="J649" s="193"/>
      <c r="K649" s="193"/>
      <c r="L649" s="198"/>
      <c r="M649" s="199"/>
      <c r="N649" s="200"/>
      <c r="O649" s="200"/>
      <c r="P649" s="200"/>
      <c r="Q649" s="200"/>
      <c r="R649" s="200"/>
      <c r="S649" s="200"/>
      <c r="T649" s="201"/>
      <c r="AT649" s="202" t="s">
        <v>158</v>
      </c>
      <c r="AU649" s="202" t="s">
        <v>88</v>
      </c>
      <c r="AV649" s="12" t="s">
        <v>88</v>
      </c>
      <c r="AW649" s="12" t="s">
        <v>34</v>
      </c>
      <c r="AX649" s="12" t="s">
        <v>72</v>
      </c>
      <c r="AY649" s="202" t="s">
        <v>143</v>
      </c>
    </row>
    <row r="650" spans="2:51" s="16" customFormat="1" ht="11.25">
      <c r="B650" s="239"/>
      <c r="C650" s="240"/>
      <c r="D650" s="187" t="s">
        <v>158</v>
      </c>
      <c r="E650" s="241" t="s">
        <v>19</v>
      </c>
      <c r="F650" s="242" t="s">
        <v>539</v>
      </c>
      <c r="G650" s="240"/>
      <c r="H650" s="243">
        <v>74.56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AT650" s="249" t="s">
        <v>158</v>
      </c>
      <c r="AU650" s="249" t="s">
        <v>88</v>
      </c>
      <c r="AV650" s="16" t="s">
        <v>153</v>
      </c>
      <c r="AW650" s="16" t="s">
        <v>34</v>
      </c>
      <c r="AX650" s="16" t="s">
        <v>72</v>
      </c>
      <c r="AY650" s="249" t="s">
        <v>143</v>
      </c>
    </row>
    <row r="651" spans="2:51" s="12" customFormat="1" ht="11.25">
      <c r="B651" s="192"/>
      <c r="C651" s="193"/>
      <c r="D651" s="187" t="s">
        <v>158</v>
      </c>
      <c r="E651" s="194" t="s">
        <v>19</v>
      </c>
      <c r="F651" s="195" t="s">
        <v>1507</v>
      </c>
      <c r="G651" s="193"/>
      <c r="H651" s="196">
        <v>13.09</v>
      </c>
      <c r="I651" s="197"/>
      <c r="J651" s="193"/>
      <c r="K651" s="193"/>
      <c r="L651" s="198"/>
      <c r="M651" s="199"/>
      <c r="N651" s="200"/>
      <c r="O651" s="200"/>
      <c r="P651" s="200"/>
      <c r="Q651" s="200"/>
      <c r="R651" s="200"/>
      <c r="S651" s="200"/>
      <c r="T651" s="201"/>
      <c r="AT651" s="202" t="s">
        <v>158</v>
      </c>
      <c r="AU651" s="202" t="s">
        <v>88</v>
      </c>
      <c r="AV651" s="12" t="s">
        <v>88</v>
      </c>
      <c r="AW651" s="12" t="s">
        <v>34</v>
      </c>
      <c r="AX651" s="12" t="s">
        <v>72</v>
      </c>
      <c r="AY651" s="202" t="s">
        <v>143</v>
      </c>
    </row>
    <row r="652" spans="2:51" s="12" customFormat="1" ht="11.25">
      <c r="B652" s="192"/>
      <c r="C652" s="193"/>
      <c r="D652" s="187" t="s">
        <v>158</v>
      </c>
      <c r="E652" s="194" t="s">
        <v>19</v>
      </c>
      <c r="F652" s="195" t="s">
        <v>1508</v>
      </c>
      <c r="G652" s="193"/>
      <c r="H652" s="196">
        <v>20.85</v>
      </c>
      <c r="I652" s="197"/>
      <c r="J652" s="193"/>
      <c r="K652" s="193"/>
      <c r="L652" s="198"/>
      <c r="M652" s="199"/>
      <c r="N652" s="200"/>
      <c r="O652" s="200"/>
      <c r="P652" s="200"/>
      <c r="Q652" s="200"/>
      <c r="R652" s="200"/>
      <c r="S652" s="200"/>
      <c r="T652" s="201"/>
      <c r="AT652" s="202" t="s">
        <v>158</v>
      </c>
      <c r="AU652" s="202" t="s">
        <v>88</v>
      </c>
      <c r="AV652" s="12" t="s">
        <v>88</v>
      </c>
      <c r="AW652" s="12" t="s">
        <v>34</v>
      </c>
      <c r="AX652" s="12" t="s">
        <v>72</v>
      </c>
      <c r="AY652" s="202" t="s">
        <v>143</v>
      </c>
    </row>
    <row r="653" spans="2:51" s="12" customFormat="1" ht="11.25">
      <c r="B653" s="192"/>
      <c r="C653" s="193"/>
      <c r="D653" s="187" t="s">
        <v>158</v>
      </c>
      <c r="E653" s="194" t="s">
        <v>19</v>
      </c>
      <c r="F653" s="195" t="s">
        <v>1509</v>
      </c>
      <c r="G653" s="193"/>
      <c r="H653" s="196">
        <v>6.59</v>
      </c>
      <c r="I653" s="197"/>
      <c r="J653" s="193"/>
      <c r="K653" s="193"/>
      <c r="L653" s="198"/>
      <c r="M653" s="199"/>
      <c r="N653" s="200"/>
      <c r="O653" s="200"/>
      <c r="P653" s="200"/>
      <c r="Q653" s="200"/>
      <c r="R653" s="200"/>
      <c r="S653" s="200"/>
      <c r="T653" s="201"/>
      <c r="AT653" s="202" t="s">
        <v>158</v>
      </c>
      <c r="AU653" s="202" t="s">
        <v>88</v>
      </c>
      <c r="AV653" s="12" t="s">
        <v>88</v>
      </c>
      <c r="AW653" s="12" t="s">
        <v>34</v>
      </c>
      <c r="AX653" s="12" t="s">
        <v>72</v>
      </c>
      <c r="AY653" s="202" t="s">
        <v>143</v>
      </c>
    </row>
    <row r="654" spans="2:51" s="12" customFormat="1" ht="11.25">
      <c r="B654" s="192"/>
      <c r="C654" s="193"/>
      <c r="D654" s="187" t="s">
        <v>158</v>
      </c>
      <c r="E654" s="194" t="s">
        <v>19</v>
      </c>
      <c r="F654" s="195" t="s">
        <v>1510</v>
      </c>
      <c r="G654" s="193"/>
      <c r="H654" s="196">
        <v>3.93</v>
      </c>
      <c r="I654" s="197"/>
      <c r="J654" s="193"/>
      <c r="K654" s="193"/>
      <c r="L654" s="198"/>
      <c r="M654" s="199"/>
      <c r="N654" s="200"/>
      <c r="O654" s="200"/>
      <c r="P654" s="200"/>
      <c r="Q654" s="200"/>
      <c r="R654" s="200"/>
      <c r="S654" s="200"/>
      <c r="T654" s="201"/>
      <c r="AT654" s="202" t="s">
        <v>158</v>
      </c>
      <c r="AU654" s="202" t="s">
        <v>88</v>
      </c>
      <c r="AV654" s="12" t="s">
        <v>88</v>
      </c>
      <c r="AW654" s="12" t="s">
        <v>34</v>
      </c>
      <c r="AX654" s="12" t="s">
        <v>72</v>
      </c>
      <c r="AY654" s="202" t="s">
        <v>143</v>
      </c>
    </row>
    <row r="655" spans="2:51" s="16" customFormat="1" ht="11.25">
      <c r="B655" s="239"/>
      <c r="C655" s="240"/>
      <c r="D655" s="187" t="s">
        <v>158</v>
      </c>
      <c r="E655" s="241" t="s">
        <v>19</v>
      </c>
      <c r="F655" s="242" t="s">
        <v>539</v>
      </c>
      <c r="G655" s="240"/>
      <c r="H655" s="243">
        <v>44.46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AT655" s="249" t="s">
        <v>158</v>
      </c>
      <c r="AU655" s="249" t="s">
        <v>88</v>
      </c>
      <c r="AV655" s="16" t="s">
        <v>153</v>
      </c>
      <c r="AW655" s="16" t="s">
        <v>34</v>
      </c>
      <c r="AX655" s="16" t="s">
        <v>72</v>
      </c>
      <c r="AY655" s="249" t="s">
        <v>143</v>
      </c>
    </row>
    <row r="656" spans="2:51" s="13" customFormat="1" ht="11.25">
      <c r="B656" s="203"/>
      <c r="C656" s="204"/>
      <c r="D656" s="187" t="s">
        <v>158</v>
      </c>
      <c r="E656" s="205" t="s">
        <v>19</v>
      </c>
      <c r="F656" s="206" t="s">
        <v>161</v>
      </c>
      <c r="G656" s="204"/>
      <c r="H656" s="207">
        <v>119.02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158</v>
      </c>
      <c r="AU656" s="213" t="s">
        <v>88</v>
      </c>
      <c r="AV656" s="13" t="s">
        <v>149</v>
      </c>
      <c r="AW656" s="13" t="s">
        <v>34</v>
      </c>
      <c r="AX656" s="13" t="s">
        <v>80</v>
      </c>
      <c r="AY656" s="213" t="s">
        <v>143</v>
      </c>
    </row>
    <row r="657" spans="1:65" s="2" customFormat="1" ht="24.2" customHeight="1">
      <c r="A657" s="37"/>
      <c r="B657" s="38"/>
      <c r="C657" s="174" t="s">
        <v>312</v>
      </c>
      <c r="D657" s="174" t="s">
        <v>144</v>
      </c>
      <c r="E657" s="175" t="s">
        <v>1646</v>
      </c>
      <c r="F657" s="176" t="s">
        <v>1647</v>
      </c>
      <c r="G657" s="177" t="s">
        <v>257</v>
      </c>
      <c r="H657" s="178">
        <v>119.02</v>
      </c>
      <c r="I657" s="179"/>
      <c r="J657" s="180">
        <f>ROUND(I657*H657,2)</f>
        <v>0</v>
      </c>
      <c r="K657" s="176" t="s">
        <v>496</v>
      </c>
      <c r="L657" s="42"/>
      <c r="M657" s="181" t="s">
        <v>19</v>
      </c>
      <c r="N657" s="182" t="s">
        <v>44</v>
      </c>
      <c r="O657" s="67"/>
      <c r="P657" s="183">
        <f>O657*H657</f>
        <v>0</v>
      </c>
      <c r="Q657" s="183">
        <v>9.45E-05</v>
      </c>
      <c r="R657" s="183">
        <f>Q657*H657</f>
        <v>0.011247390000000001</v>
      </c>
      <c r="S657" s="183">
        <v>0</v>
      </c>
      <c r="T657" s="184">
        <f>S657*H657</f>
        <v>0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R657" s="185" t="s">
        <v>149</v>
      </c>
      <c r="AT657" s="185" t="s">
        <v>144</v>
      </c>
      <c r="AU657" s="185" t="s">
        <v>88</v>
      </c>
      <c r="AY657" s="20" t="s">
        <v>143</v>
      </c>
      <c r="BE657" s="186">
        <f>IF(N657="základní",J657,0)</f>
        <v>0</v>
      </c>
      <c r="BF657" s="186">
        <f>IF(N657="snížená",J657,0)</f>
        <v>0</v>
      </c>
      <c r="BG657" s="186">
        <f>IF(N657="zákl. přenesená",J657,0)</f>
        <v>0</v>
      </c>
      <c r="BH657" s="186">
        <f>IF(N657="sníž. přenesená",J657,0)</f>
        <v>0</v>
      </c>
      <c r="BI657" s="186">
        <f>IF(N657="nulová",J657,0)</f>
        <v>0</v>
      </c>
      <c r="BJ657" s="20" t="s">
        <v>88</v>
      </c>
      <c r="BK657" s="186">
        <f>ROUND(I657*H657,2)</f>
        <v>0</v>
      </c>
      <c r="BL657" s="20" t="s">
        <v>149</v>
      </c>
      <c r="BM657" s="185" t="s">
        <v>1648</v>
      </c>
    </row>
    <row r="658" spans="1:47" s="2" customFormat="1" ht="11.25">
      <c r="A658" s="37"/>
      <c r="B658" s="38"/>
      <c r="C658" s="39"/>
      <c r="D658" s="227" t="s">
        <v>498</v>
      </c>
      <c r="E658" s="39"/>
      <c r="F658" s="228" t="s">
        <v>1649</v>
      </c>
      <c r="G658" s="39"/>
      <c r="H658" s="39"/>
      <c r="I658" s="189"/>
      <c r="J658" s="39"/>
      <c r="K658" s="39"/>
      <c r="L658" s="42"/>
      <c r="M658" s="190"/>
      <c r="N658" s="191"/>
      <c r="O658" s="67"/>
      <c r="P658" s="67"/>
      <c r="Q658" s="67"/>
      <c r="R658" s="67"/>
      <c r="S658" s="67"/>
      <c r="T658" s="68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20" t="s">
        <v>498</v>
      </c>
      <c r="AU658" s="20" t="s">
        <v>88</v>
      </c>
    </row>
    <row r="659" spans="2:63" s="11" customFormat="1" ht="22.9" customHeight="1">
      <c r="B659" s="160"/>
      <c r="C659" s="161"/>
      <c r="D659" s="162" t="s">
        <v>71</v>
      </c>
      <c r="E659" s="225" t="s">
        <v>189</v>
      </c>
      <c r="F659" s="225" t="s">
        <v>597</v>
      </c>
      <c r="G659" s="161"/>
      <c r="H659" s="161"/>
      <c r="I659" s="164"/>
      <c r="J659" s="226">
        <f>BK659</f>
        <v>0</v>
      </c>
      <c r="K659" s="161"/>
      <c r="L659" s="166"/>
      <c r="M659" s="167"/>
      <c r="N659" s="168"/>
      <c r="O659" s="168"/>
      <c r="P659" s="169">
        <f>SUM(P660:P666)</f>
        <v>0</v>
      </c>
      <c r="Q659" s="168"/>
      <c r="R659" s="169">
        <f>SUM(R660:R666)</f>
        <v>0.40325427999999996</v>
      </c>
      <c r="S659" s="168"/>
      <c r="T659" s="170">
        <f>SUM(T660:T666)</f>
        <v>20</v>
      </c>
      <c r="AR659" s="171" t="s">
        <v>80</v>
      </c>
      <c r="AT659" s="172" t="s">
        <v>71</v>
      </c>
      <c r="AU659" s="172" t="s">
        <v>80</v>
      </c>
      <c r="AY659" s="171" t="s">
        <v>143</v>
      </c>
      <c r="BK659" s="173">
        <f>SUM(BK660:BK666)</f>
        <v>0</v>
      </c>
    </row>
    <row r="660" spans="1:65" s="2" customFormat="1" ht="24.2" customHeight="1">
      <c r="A660" s="37"/>
      <c r="B660" s="38"/>
      <c r="C660" s="174" t="s">
        <v>1060</v>
      </c>
      <c r="D660" s="174" t="s">
        <v>144</v>
      </c>
      <c r="E660" s="175" t="s">
        <v>1096</v>
      </c>
      <c r="F660" s="176" t="s">
        <v>1097</v>
      </c>
      <c r="G660" s="177" t="s">
        <v>147</v>
      </c>
      <c r="H660" s="178">
        <v>862.576</v>
      </c>
      <c r="I660" s="179"/>
      <c r="J660" s="180">
        <f>ROUND(I660*H660,2)</f>
        <v>0</v>
      </c>
      <c r="K660" s="176" t="s">
        <v>496</v>
      </c>
      <c r="L660" s="42"/>
      <c r="M660" s="181" t="s">
        <v>19</v>
      </c>
      <c r="N660" s="182" t="s">
        <v>44</v>
      </c>
      <c r="O660" s="67"/>
      <c r="P660" s="183">
        <f>O660*H660</f>
        <v>0</v>
      </c>
      <c r="Q660" s="183">
        <v>0.0004675</v>
      </c>
      <c r="R660" s="183">
        <f>Q660*H660</f>
        <v>0.40325427999999996</v>
      </c>
      <c r="S660" s="183">
        <v>0</v>
      </c>
      <c r="T660" s="184">
        <f>S660*H660</f>
        <v>0</v>
      </c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R660" s="185" t="s">
        <v>149</v>
      </c>
      <c r="AT660" s="185" t="s">
        <v>144</v>
      </c>
      <c r="AU660" s="185" t="s">
        <v>88</v>
      </c>
      <c r="AY660" s="20" t="s">
        <v>143</v>
      </c>
      <c r="BE660" s="186">
        <f>IF(N660="základní",J660,0)</f>
        <v>0</v>
      </c>
      <c r="BF660" s="186">
        <f>IF(N660="snížená",J660,0)</f>
        <v>0</v>
      </c>
      <c r="BG660" s="186">
        <f>IF(N660="zákl. přenesená",J660,0)</f>
        <v>0</v>
      </c>
      <c r="BH660" s="186">
        <f>IF(N660="sníž. přenesená",J660,0)</f>
        <v>0</v>
      </c>
      <c r="BI660" s="186">
        <f>IF(N660="nulová",J660,0)</f>
        <v>0</v>
      </c>
      <c r="BJ660" s="20" t="s">
        <v>88</v>
      </c>
      <c r="BK660" s="186">
        <f>ROUND(I660*H660,2)</f>
        <v>0</v>
      </c>
      <c r="BL660" s="20" t="s">
        <v>149</v>
      </c>
      <c r="BM660" s="185" t="s">
        <v>1650</v>
      </c>
    </row>
    <row r="661" spans="1:47" s="2" customFormat="1" ht="11.25">
      <c r="A661" s="37"/>
      <c r="B661" s="38"/>
      <c r="C661" s="39"/>
      <c r="D661" s="227" t="s">
        <v>498</v>
      </c>
      <c r="E661" s="39"/>
      <c r="F661" s="228" t="s">
        <v>1099</v>
      </c>
      <c r="G661" s="39"/>
      <c r="H661" s="39"/>
      <c r="I661" s="189"/>
      <c r="J661" s="39"/>
      <c r="K661" s="39"/>
      <c r="L661" s="42"/>
      <c r="M661" s="190"/>
      <c r="N661" s="191"/>
      <c r="O661" s="67"/>
      <c r="P661" s="67"/>
      <c r="Q661" s="67"/>
      <c r="R661" s="67"/>
      <c r="S661" s="67"/>
      <c r="T661" s="68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T661" s="20" t="s">
        <v>498</v>
      </c>
      <c r="AU661" s="20" t="s">
        <v>88</v>
      </c>
    </row>
    <row r="662" spans="2:51" s="12" customFormat="1" ht="11.25">
      <c r="B662" s="192"/>
      <c r="C662" s="193"/>
      <c r="D662" s="187" t="s">
        <v>158</v>
      </c>
      <c r="E662" s="194" t="s">
        <v>19</v>
      </c>
      <c r="F662" s="195" t="s">
        <v>1651</v>
      </c>
      <c r="G662" s="193"/>
      <c r="H662" s="196">
        <v>663.52</v>
      </c>
      <c r="I662" s="197"/>
      <c r="J662" s="193"/>
      <c r="K662" s="193"/>
      <c r="L662" s="198"/>
      <c r="M662" s="199"/>
      <c r="N662" s="200"/>
      <c r="O662" s="200"/>
      <c r="P662" s="200"/>
      <c r="Q662" s="200"/>
      <c r="R662" s="200"/>
      <c r="S662" s="200"/>
      <c r="T662" s="201"/>
      <c r="AT662" s="202" t="s">
        <v>158</v>
      </c>
      <c r="AU662" s="202" t="s">
        <v>88</v>
      </c>
      <c r="AV662" s="12" t="s">
        <v>88</v>
      </c>
      <c r="AW662" s="12" t="s">
        <v>34</v>
      </c>
      <c r="AX662" s="12" t="s">
        <v>80</v>
      </c>
      <c r="AY662" s="202" t="s">
        <v>143</v>
      </c>
    </row>
    <row r="663" spans="2:51" s="12" customFormat="1" ht="11.25">
      <c r="B663" s="192"/>
      <c r="C663" s="193"/>
      <c r="D663" s="187" t="s">
        <v>158</v>
      </c>
      <c r="E663" s="193"/>
      <c r="F663" s="195" t="s">
        <v>1652</v>
      </c>
      <c r="G663" s="193"/>
      <c r="H663" s="196">
        <v>862.576</v>
      </c>
      <c r="I663" s="197"/>
      <c r="J663" s="193"/>
      <c r="K663" s="193"/>
      <c r="L663" s="198"/>
      <c r="M663" s="199"/>
      <c r="N663" s="200"/>
      <c r="O663" s="200"/>
      <c r="P663" s="200"/>
      <c r="Q663" s="200"/>
      <c r="R663" s="200"/>
      <c r="S663" s="200"/>
      <c r="T663" s="201"/>
      <c r="AT663" s="202" t="s">
        <v>158</v>
      </c>
      <c r="AU663" s="202" t="s">
        <v>88</v>
      </c>
      <c r="AV663" s="12" t="s">
        <v>88</v>
      </c>
      <c r="AW663" s="12" t="s">
        <v>4</v>
      </c>
      <c r="AX663" s="12" t="s">
        <v>80</v>
      </c>
      <c r="AY663" s="202" t="s">
        <v>143</v>
      </c>
    </row>
    <row r="664" spans="1:65" s="2" customFormat="1" ht="16.5" customHeight="1">
      <c r="A664" s="37"/>
      <c r="B664" s="38"/>
      <c r="C664" s="174" t="s">
        <v>316</v>
      </c>
      <c r="D664" s="174" t="s">
        <v>144</v>
      </c>
      <c r="E664" s="175" t="s">
        <v>1653</v>
      </c>
      <c r="F664" s="176" t="s">
        <v>1654</v>
      </c>
      <c r="G664" s="177" t="s">
        <v>171</v>
      </c>
      <c r="H664" s="178">
        <v>10</v>
      </c>
      <c r="I664" s="179"/>
      <c r="J664" s="180">
        <f>ROUND(I664*H664,2)</f>
        <v>0</v>
      </c>
      <c r="K664" s="176" t="s">
        <v>496</v>
      </c>
      <c r="L664" s="42"/>
      <c r="M664" s="181" t="s">
        <v>19</v>
      </c>
      <c r="N664" s="182" t="s">
        <v>44</v>
      </c>
      <c r="O664" s="67"/>
      <c r="P664" s="183">
        <f>O664*H664</f>
        <v>0</v>
      </c>
      <c r="Q664" s="183">
        <v>0</v>
      </c>
      <c r="R664" s="183">
        <f>Q664*H664</f>
        <v>0</v>
      </c>
      <c r="S664" s="183">
        <v>2</v>
      </c>
      <c r="T664" s="184">
        <f>S664*H664</f>
        <v>20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185" t="s">
        <v>149</v>
      </c>
      <c r="AT664" s="185" t="s">
        <v>144</v>
      </c>
      <c r="AU664" s="185" t="s">
        <v>88</v>
      </c>
      <c r="AY664" s="20" t="s">
        <v>143</v>
      </c>
      <c r="BE664" s="186">
        <f>IF(N664="základní",J664,0)</f>
        <v>0</v>
      </c>
      <c r="BF664" s="186">
        <f>IF(N664="snížená",J664,0)</f>
        <v>0</v>
      </c>
      <c r="BG664" s="186">
        <f>IF(N664="zákl. přenesená",J664,0)</f>
        <v>0</v>
      </c>
      <c r="BH664" s="186">
        <f>IF(N664="sníž. přenesená",J664,0)</f>
        <v>0</v>
      </c>
      <c r="BI664" s="186">
        <f>IF(N664="nulová",J664,0)</f>
        <v>0</v>
      </c>
      <c r="BJ664" s="20" t="s">
        <v>88</v>
      </c>
      <c r="BK664" s="186">
        <f>ROUND(I664*H664,2)</f>
        <v>0</v>
      </c>
      <c r="BL664" s="20" t="s">
        <v>149</v>
      </c>
      <c r="BM664" s="185" t="s">
        <v>1655</v>
      </c>
    </row>
    <row r="665" spans="1:47" s="2" customFormat="1" ht="11.25">
      <c r="A665" s="37"/>
      <c r="B665" s="38"/>
      <c r="C665" s="39"/>
      <c r="D665" s="227" t="s">
        <v>498</v>
      </c>
      <c r="E665" s="39"/>
      <c r="F665" s="228" t="s">
        <v>1656</v>
      </c>
      <c r="G665" s="39"/>
      <c r="H665" s="39"/>
      <c r="I665" s="189"/>
      <c r="J665" s="39"/>
      <c r="K665" s="39"/>
      <c r="L665" s="42"/>
      <c r="M665" s="190"/>
      <c r="N665" s="191"/>
      <c r="O665" s="67"/>
      <c r="P665" s="67"/>
      <c r="Q665" s="67"/>
      <c r="R665" s="67"/>
      <c r="S665" s="67"/>
      <c r="T665" s="68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T665" s="20" t="s">
        <v>498</v>
      </c>
      <c r="AU665" s="20" t="s">
        <v>88</v>
      </c>
    </row>
    <row r="666" spans="2:51" s="12" customFormat="1" ht="11.25">
      <c r="B666" s="192"/>
      <c r="C666" s="193"/>
      <c r="D666" s="187" t="s">
        <v>158</v>
      </c>
      <c r="E666" s="194" t="s">
        <v>19</v>
      </c>
      <c r="F666" s="195" t="s">
        <v>1271</v>
      </c>
      <c r="G666" s="193"/>
      <c r="H666" s="196">
        <v>10</v>
      </c>
      <c r="I666" s="197"/>
      <c r="J666" s="193"/>
      <c r="K666" s="193"/>
      <c r="L666" s="198"/>
      <c r="M666" s="199"/>
      <c r="N666" s="200"/>
      <c r="O666" s="200"/>
      <c r="P666" s="200"/>
      <c r="Q666" s="200"/>
      <c r="R666" s="200"/>
      <c r="S666" s="200"/>
      <c r="T666" s="201"/>
      <c r="AT666" s="202" t="s">
        <v>158</v>
      </c>
      <c r="AU666" s="202" t="s">
        <v>88</v>
      </c>
      <c r="AV666" s="12" t="s">
        <v>88</v>
      </c>
      <c r="AW666" s="12" t="s">
        <v>34</v>
      </c>
      <c r="AX666" s="12" t="s">
        <v>80</v>
      </c>
      <c r="AY666" s="202" t="s">
        <v>143</v>
      </c>
    </row>
    <row r="667" spans="2:63" s="11" customFormat="1" ht="22.9" customHeight="1">
      <c r="B667" s="160"/>
      <c r="C667" s="161"/>
      <c r="D667" s="162" t="s">
        <v>71</v>
      </c>
      <c r="E667" s="225" t="s">
        <v>613</v>
      </c>
      <c r="F667" s="225" t="s">
        <v>614</v>
      </c>
      <c r="G667" s="161"/>
      <c r="H667" s="161"/>
      <c r="I667" s="164"/>
      <c r="J667" s="226">
        <f>BK667</f>
        <v>0</v>
      </c>
      <c r="K667" s="161"/>
      <c r="L667" s="166"/>
      <c r="M667" s="167"/>
      <c r="N667" s="168"/>
      <c r="O667" s="168"/>
      <c r="P667" s="169">
        <f>SUM(P668:P681)</f>
        <v>0</v>
      </c>
      <c r="Q667" s="168"/>
      <c r="R667" s="169">
        <f>SUM(R668:R681)</f>
        <v>0</v>
      </c>
      <c r="S667" s="168"/>
      <c r="T667" s="170">
        <f>SUM(T668:T681)</f>
        <v>0</v>
      </c>
      <c r="AR667" s="171" t="s">
        <v>80</v>
      </c>
      <c r="AT667" s="172" t="s">
        <v>71</v>
      </c>
      <c r="AU667" s="172" t="s">
        <v>80</v>
      </c>
      <c r="AY667" s="171" t="s">
        <v>143</v>
      </c>
      <c r="BK667" s="173">
        <f>SUM(BK668:BK681)</f>
        <v>0</v>
      </c>
    </row>
    <row r="668" spans="1:65" s="2" customFormat="1" ht="16.5" customHeight="1">
      <c r="A668" s="37"/>
      <c r="B668" s="38"/>
      <c r="C668" s="174" t="s">
        <v>1068</v>
      </c>
      <c r="D668" s="174" t="s">
        <v>144</v>
      </c>
      <c r="E668" s="175" t="s">
        <v>1153</v>
      </c>
      <c r="F668" s="176" t="s">
        <v>1154</v>
      </c>
      <c r="G668" s="177" t="s">
        <v>269</v>
      </c>
      <c r="H668" s="178">
        <v>20.287</v>
      </c>
      <c r="I668" s="179"/>
      <c r="J668" s="180">
        <f>ROUND(I668*H668,2)</f>
        <v>0</v>
      </c>
      <c r="K668" s="176" t="s">
        <v>496</v>
      </c>
      <c r="L668" s="42"/>
      <c r="M668" s="181" t="s">
        <v>19</v>
      </c>
      <c r="N668" s="182" t="s">
        <v>44</v>
      </c>
      <c r="O668" s="67"/>
      <c r="P668" s="183">
        <f>O668*H668</f>
        <v>0</v>
      </c>
      <c r="Q668" s="183">
        <v>0</v>
      </c>
      <c r="R668" s="183">
        <f>Q668*H668</f>
        <v>0</v>
      </c>
      <c r="S668" s="183">
        <v>0</v>
      </c>
      <c r="T668" s="184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185" t="s">
        <v>149</v>
      </c>
      <c r="AT668" s="185" t="s">
        <v>144</v>
      </c>
      <c r="AU668" s="185" t="s">
        <v>88</v>
      </c>
      <c r="AY668" s="20" t="s">
        <v>143</v>
      </c>
      <c r="BE668" s="186">
        <f>IF(N668="základní",J668,0)</f>
        <v>0</v>
      </c>
      <c r="BF668" s="186">
        <f>IF(N668="snížená",J668,0)</f>
        <v>0</v>
      </c>
      <c r="BG668" s="186">
        <f>IF(N668="zákl. přenesená",J668,0)</f>
        <v>0</v>
      </c>
      <c r="BH668" s="186">
        <f>IF(N668="sníž. přenesená",J668,0)</f>
        <v>0</v>
      </c>
      <c r="BI668" s="186">
        <f>IF(N668="nulová",J668,0)</f>
        <v>0</v>
      </c>
      <c r="BJ668" s="20" t="s">
        <v>88</v>
      </c>
      <c r="BK668" s="186">
        <f>ROUND(I668*H668,2)</f>
        <v>0</v>
      </c>
      <c r="BL668" s="20" t="s">
        <v>149</v>
      </c>
      <c r="BM668" s="185" t="s">
        <v>1657</v>
      </c>
    </row>
    <row r="669" spans="1:47" s="2" customFormat="1" ht="11.25">
      <c r="A669" s="37"/>
      <c r="B669" s="38"/>
      <c r="C669" s="39"/>
      <c r="D669" s="227" t="s">
        <v>498</v>
      </c>
      <c r="E669" s="39"/>
      <c r="F669" s="228" t="s">
        <v>1156</v>
      </c>
      <c r="G669" s="39"/>
      <c r="H669" s="39"/>
      <c r="I669" s="189"/>
      <c r="J669" s="39"/>
      <c r="K669" s="39"/>
      <c r="L669" s="42"/>
      <c r="M669" s="190"/>
      <c r="N669" s="191"/>
      <c r="O669" s="67"/>
      <c r="P669" s="67"/>
      <c r="Q669" s="67"/>
      <c r="R669" s="67"/>
      <c r="S669" s="67"/>
      <c r="T669" s="68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T669" s="20" t="s">
        <v>498</v>
      </c>
      <c r="AU669" s="20" t="s">
        <v>88</v>
      </c>
    </row>
    <row r="670" spans="1:65" s="2" customFormat="1" ht="33" customHeight="1">
      <c r="A670" s="37"/>
      <c r="B670" s="38"/>
      <c r="C670" s="174" t="s">
        <v>320</v>
      </c>
      <c r="D670" s="174" t="s">
        <v>144</v>
      </c>
      <c r="E670" s="175" t="s">
        <v>1157</v>
      </c>
      <c r="F670" s="176" t="s">
        <v>1158</v>
      </c>
      <c r="G670" s="177" t="s">
        <v>269</v>
      </c>
      <c r="H670" s="178">
        <v>20.287</v>
      </c>
      <c r="I670" s="179"/>
      <c r="J670" s="180">
        <f>ROUND(I670*H670,2)</f>
        <v>0</v>
      </c>
      <c r="K670" s="176" t="s">
        <v>545</v>
      </c>
      <c r="L670" s="42"/>
      <c r="M670" s="181" t="s">
        <v>19</v>
      </c>
      <c r="N670" s="182" t="s">
        <v>44</v>
      </c>
      <c r="O670" s="67"/>
      <c r="P670" s="183">
        <f>O670*H670</f>
        <v>0</v>
      </c>
      <c r="Q670" s="183">
        <v>0</v>
      </c>
      <c r="R670" s="183">
        <f>Q670*H670</f>
        <v>0</v>
      </c>
      <c r="S670" s="183">
        <v>0</v>
      </c>
      <c r="T670" s="184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185" t="s">
        <v>149</v>
      </c>
      <c r="AT670" s="185" t="s">
        <v>144</v>
      </c>
      <c r="AU670" s="185" t="s">
        <v>88</v>
      </c>
      <c r="AY670" s="20" t="s">
        <v>143</v>
      </c>
      <c r="BE670" s="186">
        <f>IF(N670="základní",J670,0)</f>
        <v>0</v>
      </c>
      <c r="BF670" s="186">
        <f>IF(N670="snížená",J670,0)</f>
        <v>0</v>
      </c>
      <c r="BG670" s="186">
        <f>IF(N670="zákl. přenesená",J670,0)</f>
        <v>0</v>
      </c>
      <c r="BH670" s="186">
        <f>IF(N670="sníž. přenesená",J670,0)</f>
        <v>0</v>
      </c>
      <c r="BI670" s="186">
        <f>IF(N670="nulová",J670,0)</f>
        <v>0</v>
      </c>
      <c r="BJ670" s="20" t="s">
        <v>88</v>
      </c>
      <c r="BK670" s="186">
        <f>ROUND(I670*H670,2)</f>
        <v>0</v>
      </c>
      <c r="BL670" s="20" t="s">
        <v>149</v>
      </c>
      <c r="BM670" s="185" t="s">
        <v>1658</v>
      </c>
    </row>
    <row r="671" spans="1:47" s="2" customFormat="1" ht="29.25">
      <c r="A671" s="37"/>
      <c r="B671" s="38"/>
      <c r="C671" s="39"/>
      <c r="D671" s="187" t="s">
        <v>150</v>
      </c>
      <c r="E671" s="39"/>
      <c r="F671" s="188" t="s">
        <v>1160</v>
      </c>
      <c r="G671" s="39"/>
      <c r="H671" s="39"/>
      <c r="I671" s="189"/>
      <c r="J671" s="39"/>
      <c r="K671" s="39"/>
      <c r="L671" s="42"/>
      <c r="M671" s="190"/>
      <c r="N671" s="191"/>
      <c r="O671" s="67"/>
      <c r="P671" s="67"/>
      <c r="Q671" s="67"/>
      <c r="R671" s="67"/>
      <c r="S671" s="67"/>
      <c r="T671" s="68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20" t="s">
        <v>150</v>
      </c>
      <c r="AU671" s="20" t="s">
        <v>88</v>
      </c>
    </row>
    <row r="672" spans="1:65" s="2" customFormat="1" ht="37.9" customHeight="1">
      <c r="A672" s="37"/>
      <c r="B672" s="38"/>
      <c r="C672" s="174" t="s">
        <v>1077</v>
      </c>
      <c r="D672" s="174" t="s">
        <v>144</v>
      </c>
      <c r="E672" s="175" t="s">
        <v>1162</v>
      </c>
      <c r="F672" s="176" t="s">
        <v>1163</v>
      </c>
      <c r="G672" s="177" t="s">
        <v>269</v>
      </c>
      <c r="H672" s="178">
        <v>20.287</v>
      </c>
      <c r="I672" s="179"/>
      <c r="J672" s="180">
        <f>ROUND(I672*H672,2)</f>
        <v>0</v>
      </c>
      <c r="K672" s="176" t="s">
        <v>496</v>
      </c>
      <c r="L672" s="42"/>
      <c r="M672" s="181" t="s">
        <v>19</v>
      </c>
      <c r="N672" s="182" t="s">
        <v>44</v>
      </c>
      <c r="O672" s="67"/>
      <c r="P672" s="183">
        <f>O672*H672</f>
        <v>0</v>
      </c>
      <c r="Q672" s="183">
        <v>0</v>
      </c>
      <c r="R672" s="183">
        <f>Q672*H672</f>
        <v>0</v>
      </c>
      <c r="S672" s="183">
        <v>0</v>
      </c>
      <c r="T672" s="184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185" t="s">
        <v>149</v>
      </c>
      <c r="AT672" s="185" t="s">
        <v>144</v>
      </c>
      <c r="AU672" s="185" t="s">
        <v>88</v>
      </c>
      <c r="AY672" s="20" t="s">
        <v>143</v>
      </c>
      <c r="BE672" s="186">
        <f>IF(N672="základní",J672,0)</f>
        <v>0</v>
      </c>
      <c r="BF672" s="186">
        <f>IF(N672="snížená",J672,0)</f>
        <v>0</v>
      </c>
      <c r="BG672" s="186">
        <f>IF(N672="zákl. přenesená",J672,0)</f>
        <v>0</v>
      </c>
      <c r="BH672" s="186">
        <f>IF(N672="sníž. přenesená",J672,0)</f>
        <v>0</v>
      </c>
      <c r="BI672" s="186">
        <f>IF(N672="nulová",J672,0)</f>
        <v>0</v>
      </c>
      <c r="BJ672" s="20" t="s">
        <v>88</v>
      </c>
      <c r="BK672" s="186">
        <f>ROUND(I672*H672,2)</f>
        <v>0</v>
      </c>
      <c r="BL672" s="20" t="s">
        <v>149</v>
      </c>
      <c r="BM672" s="185" t="s">
        <v>1659</v>
      </c>
    </row>
    <row r="673" spans="1:47" s="2" customFormat="1" ht="11.25">
      <c r="A673" s="37"/>
      <c r="B673" s="38"/>
      <c r="C673" s="39"/>
      <c r="D673" s="227" t="s">
        <v>498</v>
      </c>
      <c r="E673" s="39"/>
      <c r="F673" s="228" t="s">
        <v>1165</v>
      </c>
      <c r="G673" s="39"/>
      <c r="H673" s="39"/>
      <c r="I673" s="189"/>
      <c r="J673" s="39"/>
      <c r="K673" s="39"/>
      <c r="L673" s="42"/>
      <c r="M673" s="190"/>
      <c r="N673" s="191"/>
      <c r="O673" s="67"/>
      <c r="P673" s="67"/>
      <c r="Q673" s="67"/>
      <c r="R673" s="67"/>
      <c r="S673" s="67"/>
      <c r="T673" s="68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20" t="s">
        <v>498</v>
      </c>
      <c r="AU673" s="20" t="s">
        <v>88</v>
      </c>
    </row>
    <row r="674" spans="1:65" s="2" customFormat="1" ht="37.9" customHeight="1">
      <c r="A674" s="37"/>
      <c r="B674" s="38"/>
      <c r="C674" s="174" t="s">
        <v>324</v>
      </c>
      <c r="D674" s="174" t="s">
        <v>144</v>
      </c>
      <c r="E674" s="175" t="s">
        <v>1166</v>
      </c>
      <c r="F674" s="176" t="s">
        <v>1167</v>
      </c>
      <c r="G674" s="177" t="s">
        <v>269</v>
      </c>
      <c r="H674" s="178">
        <v>202.87</v>
      </c>
      <c r="I674" s="179"/>
      <c r="J674" s="180">
        <f>ROUND(I674*H674,2)</f>
        <v>0</v>
      </c>
      <c r="K674" s="176" t="s">
        <v>496</v>
      </c>
      <c r="L674" s="42"/>
      <c r="M674" s="181" t="s">
        <v>19</v>
      </c>
      <c r="N674" s="182" t="s">
        <v>44</v>
      </c>
      <c r="O674" s="67"/>
      <c r="P674" s="183">
        <f>O674*H674</f>
        <v>0</v>
      </c>
      <c r="Q674" s="183">
        <v>0</v>
      </c>
      <c r="R674" s="183">
        <f>Q674*H674</f>
        <v>0</v>
      </c>
      <c r="S674" s="183">
        <v>0</v>
      </c>
      <c r="T674" s="184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185" t="s">
        <v>149</v>
      </c>
      <c r="AT674" s="185" t="s">
        <v>144</v>
      </c>
      <c r="AU674" s="185" t="s">
        <v>88</v>
      </c>
      <c r="AY674" s="20" t="s">
        <v>143</v>
      </c>
      <c r="BE674" s="186">
        <f>IF(N674="základní",J674,0)</f>
        <v>0</v>
      </c>
      <c r="BF674" s="186">
        <f>IF(N674="snížená",J674,0)</f>
        <v>0</v>
      </c>
      <c r="BG674" s="186">
        <f>IF(N674="zákl. přenesená",J674,0)</f>
        <v>0</v>
      </c>
      <c r="BH674" s="186">
        <f>IF(N674="sníž. přenesená",J674,0)</f>
        <v>0</v>
      </c>
      <c r="BI674" s="186">
        <f>IF(N674="nulová",J674,0)</f>
        <v>0</v>
      </c>
      <c r="BJ674" s="20" t="s">
        <v>88</v>
      </c>
      <c r="BK674" s="186">
        <f>ROUND(I674*H674,2)</f>
        <v>0</v>
      </c>
      <c r="BL674" s="20" t="s">
        <v>149</v>
      </c>
      <c r="BM674" s="185" t="s">
        <v>1660</v>
      </c>
    </row>
    <row r="675" spans="1:47" s="2" customFormat="1" ht="11.25">
      <c r="A675" s="37"/>
      <c r="B675" s="38"/>
      <c r="C675" s="39"/>
      <c r="D675" s="227" t="s">
        <v>498</v>
      </c>
      <c r="E675" s="39"/>
      <c r="F675" s="228" t="s">
        <v>1169</v>
      </c>
      <c r="G675" s="39"/>
      <c r="H675" s="39"/>
      <c r="I675" s="189"/>
      <c r="J675" s="39"/>
      <c r="K675" s="39"/>
      <c r="L675" s="42"/>
      <c r="M675" s="190"/>
      <c r="N675" s="191"/>
      <c r="O675" s="67"/>
      <c r="P675" s="67"/>
      <c r="Q675" s="67"/>
      <c r="R675" s="67"/>
      <c r="S675" s="67"/>
      <c r="T675" s="68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20" t="s">
        <v>498</v>
      </c>
      <c r="AU675" s="20" t="s">
        <v>88</v>
      </c>
    </row>
    <row r="676" spans="1:47" s="2" customFormat="1" ht="19.5">
      <c r="A676" s="37"/>
      <c r="B676" s="38"/>
      <c r="C676" s="39"/>
      <c r="D676" s="187" t="s">
        <v>150</v>
      </c>
      <c r="E676" s="39"/>
      <c r="F676" s="188" t="s">
        <v>1170</v>
      </c>
      <c r="G676" s="39"/>
      <c r="H676" s="39"/>
      <c r="I676" s="189"/>
      <c r="J676" s="39"/>
      <c r="K676" s="39"/>
      <c r="L676" s="42"/>
      <c r="M676" s="190"/>
      <c r="N676" s="191"/>
      <c r="O676" s="67"/>
      <c r="P676" s="67"/>
      <c r="Q676" s="67"/>
      <c r="R676" s="67"/>
      <c r="S676" s="67"/>
      <c r="T676" s="68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T676" s="20" t="s">
        <v>150</v>
      </c>
      <c r="AU676" s="20" t="s">
        <v>88</v>
      </c>
    </row>
    <row r="677" spans="2:51" s="12" customFormat="1" ht="11.25">
      <c r="B677" s="192"/>
      <c r="C677" s="193"/>
      <c r="D677" s="187" t="s">
        <v>158</v>
      </c>
      <c r="E677" s="193"/>
      <c r="F677" s="195" t="s">
        <v>1661</v>
      </c>
      <c r="G677" s="193"/>
      <c r="H677" s="196">
        <v>202.87</v>
      </c>
      <c r="I677" s="197"/>
      <c r="J677" s="193"/>
      <c r="K677" s="193"/>
      <c r="L677" s="198"/>
      <c r="M677" s="199"/>
      <c r="N677" s="200"/>
      <c r="O677" s="200"/>
      <c r="P677" s="200"/>
      <c r="Q677" s="200"/>
      <c r="R677" s="200"/>
      <c r="S677" s="200"/>
      <c r="T677" s="201"/>
      <c r="AT677" s="202" t="s">
        <v>158</v>
      </c>
      <c r="AU677" s="202" t="s">
        <v>88</v>
      </c>
      <c r="AV677" s="12" t="s">
        <v>88</v>
      </c>
      <c r="AW677" s="12" t="s">
        <v>4</v>
      </c>
      <c r="AX677" s="12" t="s">
        <v>80</v>
      </c>
      <c r="AY677" s="202" t="s">
        <v>143</v>
      </c>
    </row>
    <row r="678" spans="1:65" s="2" customFormat="1" ht="24.2" customHeight="1">
      <c r="A678" s="37"/>
      <c r="B678" s="38"/>
      <c r="C678" s="174" t="s">
        <v>1087</v>
      </c>
      <c r="D678" s="174" t="s">
        <v>144</v>
      </c>
      <c r="E678" s="175" t="s">
        <v>1172</v>
      </c>
      <c r="F678" s="176" t="s">
        <v>1173</v>
      </c>
      <c r="G678" s="177" t="s">
        <v>269</v>
      </c>
      <c r="H678" s="178">
        <v>20.287</v>
      </c>
      <c r="I678" s="179"/>
      <c r="J678" s="180">
        <f>ROUND(I678*H678,2)</f>
        <v>0</v>
      </c>
      <c r="K678" s="176" t="s">
        <v>496</v>
      </c>
      <c r="L678" s="42"/>
      <c r="M678" s="181" t="s">
        <v>19</v>
      </c>
      <c r="N678" s="182" t="s">
        <v>44</v>
      </c>
      <c r="O678" s="67"/>
      <c r="P678" s="183">
        <f>O678*H678</f>
        <v>0</v>
      </c>
      <c r="Q678" s="183">
        <v>0</v>
      </c>
      <c r="R678" s="183">
        <f>Q678*H678</f>
        <v>0</v>
      </c>
      <c r="S678" s="183">
        <v>0</v>
      </c>
      <c r="T678" s="184">
        <f>S678*H678</f>
        <v>0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185" t="s">
        <v>149</v>
      </c>
      <c r="AT678" s="185" t="s">
        <v>144</v>
      </c>
      <c r="AU678" s="185" t="s">
        <v>88</v>
      </c>
      <c r="AY678" s="20" t="s">
        <v>143</v>
      </c>
      <c r="BE678" s="186">
        <f>IF(N678="základní",J678,0)</f>
        <v>0</v>
      </c>
      <c r="BF678" s="186">
        <f>IF(N678="snížená",J678,0)</f>
        <v>0</v>
      </c>
      <c r="BG678" s="186">
        <f>IF(N678="zákl. přenesená",J678,0)</f>
        <v>0</v>
      </c>
      <c r="BH678" s="186">
        <f>IF(N678="sníž. přenesená",J678,0)</f>
        <v>0</v>
      </c>
      <c r="BI678" s="186">
        <f>IF(N678="nulová",J678,0)</f>
        <v>0</v>
      </c>
      <c r="BJ678" s="20" t="s">
        <v>88</v>
      </c>
      <c r="BK678" s="186">
        <f>ROUND(I678*H678,2)</f>
        <v>0</v>
      </c>
      <c r="BL678" s="20" t="s">
        <v>149</v>
      </c>
      <c r="BM678" s="185" t="s">
        <v>1662</v>
      </c>
    </row>
    <row r="679" spans="1:47" s="2" customFormat="1" ht="11.25">
      <c r="A679" s="37"/>
      <c r="B679" s="38"/>
      <c r="C679" s="39"/>
      <c r="D679" s="227" t="s">
        <v>498</v>
      </c>
      <c r="E679" s="39"/>
      <c r="F679" s="228" t="s">
        <v>1175</v>
      </c>
      <c r="G679" s="39"/>
      <c r="H679" s="39"/>
      <c r="I679" s="189"/>
      <c r="J679" s="39"/>
      <c r="K679" s="39"/>
      <c r="L679" s="42"/>
      <c r="M679" s="190"/>
      <c r="N679" s="191"/>
      <c r="O679" s="67"/>
      <c r="P679" s="67"/>
      <c r="Q679" s="67"/>
      <c r="R679" s="67"/>
      <c r="S679" s="67"/>
      <c r="T679" s="68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20" t="s">
        <v>498</v>
      </c>
      <c r="AU679" s="20" t="s">
        <v>88</v>
      </c>
    </row>
    <row r="680" spans="1:65" s="2" customFormat="1" ht="44.25" customHeight="1">
      <c r="A680" s="37"/>
      <c r="B680" s="38"/>
      <c r="C680" s="174" t="s">
        <v>330</v>
      </c>
      <c r="D680" s="174" t="s">
        <v>144</v>
      </c>
      <c r="E680" s="175" t="s">
        <v>1663</v>
      </c>
      <c r="F680" s="176" t="s">
        <v>1664</v>
      </c>
      <c r="G680" s="177" t="s">
        <v>269</v>
      </c>
      <c r="H680" s="178">
        <v>20.287</v>
      </c>
      <c r="I680" s="179"/>
      <c r="J680" s="180">
        <f>ROUND(I680*H680,2)</f>
        <v>0</v>
      </c>
      <c r="K680" s="176" t="s">
        <v>496</v>
      </c>
      <c r="L680" s="42"/>
      <c r="M680" s="181" t="s">
        <v>19</v>
      </c>
      <c r="N680" s="182" t="s">
        <v>44</v>
      </c>
      <c r="O680" s="67"/>
      <c r="P680" s="183">
        <f>O680*H680</f>
        <v>0</v>
      </c>
      <c r="Q680" s="183">
        <v>0</v>
      </c>
      <c r="R680" s="183">
        <f>Q680*H680</f>
        <v>0</v>
      </c>
      <c r="S680" s="183">
        <v>0</v>
      </c>
      <c r="T680" s="184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185" t="s">
        <v>149</v>
      </c>
      <c r="AT680" s="185" t="s">
        <v>144</v>
      </c>
      <c r="AU680" s="185" t="s">
        <v>88</v>
      </c>
      <c r="AY680" s="20" t="s">
        <v>143</v>
      </c>
      <c r="BE680" s="186">
        <f>IF(N680="základní",J680,0)</f>
        <v>0</v>
      </c>
      <c r="BF680" s="186">
        <f>IF(N680="snížená",J680,0)</f>
        <v>0</v>
      </c>
      <c r="BG680" s="186">
        <f>IF(N680="zákl. přenesená",J680,0)</f>
        <v>0</v>
      </c>
      <c r="BH680" s="186">
        <f>IF(N680="sníž. přenesená",J680,0)</f>
        <v>0</v>
      </c>
      <c r="BI680" s="186">
        <f>IF(N680="nulová",J680,0)</f>
        <v>0</v>
      </c>
      <c r="BJ680" s="20" t="s">
        <v>88</v>
      </c>
      <c r="BK680" s="186">
        <f>ROUND(I680*H680,2)</f>
        <v>0</v>
      </c>
      <c r="BL680" s="20" t="s">
        <v>149</v>
      </c>
      <c r="BM680" s="185" t="s">
        <v>1665</v>
      </c>
    </row>
    <row r="681" spans="1:47" s="2" customFormat="1" ht="11.25">
      <c r="A681" s="37"/>
      <c r="B681" s="38"/>
      <c r="C681" s="39"/>
      <c r="D681" s="227" t="s">
        <v>498</v>
      </c>
      <c r="E681" s="39"/>
      <c r="F681" s="228" t="s">
        <v>1666</v>
      </c>
      <c r="G681" s="39"/>
      <c r="H681" s="39"/>
      <c r="I681" s="189"/>
      <c r="J681" s="39"/>
      <c r="K681" s="39"/>
      <c r="L681" s="42"/>
      <c r="M681" s="190"/>
      <c r="N681" s="191"/>
      <c r="O681" s="67"/>
      <c r="P681" s="67"/>
      <c r="Q681" s="67"/>
      <c r="R681" s="67"/>
      <c r="S681" s="67"/>
      <c r="T681" s="68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T681" s="20" t="s">
        <v>498</v>
      </c>
      <c r="AU681" s="20" t="s">
        <v>88</v>
      </c>
    </row>
    <row r="682" spans="2:63" s="11" customFormat="1" ht="22.9" customHeight="1">
      <c r="B682" s="160"/>
      <c r="C682" s="161"/>
      <c r="D682" s="162" t="s">
        <v>71</v>
      </c>
      <c r="E682" s="225" t="s">
        <v>633</v>
      </c>
      <c r="F682" s="225" t="s">
        <v>634</v>
      </c>
      <c r="G682" s="161"/>
      <c r="H682" s="161"/>
      <c r="I682" s="164"/>
      <c r="J682" s="226">
        <f>BK682</f>
        <v>0</v>
      </c>
      <c r="K682" s="161"/>
      <c r="L682" s="166"/>
      <c r="M682" s="167"/>
      <c r="N682" s="168"/>
      <c r="O682" s="168"/>
      <c r="P682" s="169">
        <f>SUM(P683:P684)</f>
        <v>0</v>
      </c>
      <c r="Q682" s="168"/>
      <c r="R682" s="169">
        <f>SUM(R683:R684)</f>
        <v>0</v>
      </c>
      <c r="S682" s="168"/>
      <c r="T682" s="170">
        <f>SUM(T683:T684)</f>
        <v>0</v>
      </c>
      <c r="AR682" s="171" t="s">
        <v>80</v>
      </c>
      <c r="AT682" s="172" t="s">
        <v>71</v>
      </c>
      <c r="AU682" s="172" t="s">
        <v>80</v>
      </c>
      <c r="AY682" s="171" t="s">
        <v>143</v>
      </c>
      <c r="BK682" s="173">
        <f>SUM(BK683:BK684)</f>
        <v>0</v>
      </c>
    </row>
    <row r="683" spans="1:65" s="2" customFormat="1" ht="49.15" customHeight="1">
      <c r="A683" s="37"/>
      <c r="B683" s="38"/>
      <c r="C683" s="174" t="s">
        <v>1095</v>
      </c>
      <c r="D683" s="174" t="s">
        <v>144</v>
      </c>
      <c r="E683" s="175" t="s">
        <v>635</v>
      </c>
      <c r="F683" s="176" t="s">
        <v>636</v>
      </c>
      <c r="G683" s="177" t="s">
        <v>269</v>
      </c>
      <c r="H683" s="178">
        <v>152.292</v>
      </c>
      <c r="I683" s="179"/>
      <c r="J683" s="180">
        <f>ROUND(I683*H683,2)</f>
        <v>0</v>
      </c>
      <c r="K683" s="176" t="s">
        <v>496</v>
      </c>
      <c r="L683" s="42"/>
      <c r="M683" s="181" t="s">
        <v>19</v>
      </c>
      <c r="N683" s="182" t="s">
        <v>44</v>
      </c>
      <c r="O683" s="67"/>
      <c r="P683" s="183">
        <f>O683*H683</f>
        <v>0</v>
      </c>
      <c r="Q683" s="183">
        <v>0</v>
      </c>
      <c r="R683" s="183">
        <f>Q683*H683</f>
        <v>0</v>
      </c>
      <c r="S683" s="183">
        <v>0</v>
      </c>
      <c r="T683" s="184">
        <f>S683*H683</f>
        <v>0</v>
      </c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R683" s="185" t="s">
        <v>149</v>
      </c>
      <c r="AT683" s="185" t="s">
        <v>144</v>
      </c>
      <c r="AU683" s="185" t="s">
        <v>88</v>
      </c>
      <c r="AY683" s="20" t="s">
        <v>143</v>
      </c>
      <c r="BE683" s="186">
        <f>IF(N683="základní",J683,0)</f>
        <v>0</v>
      </c>
      <c r="BF683" s="186">
        <f>IF(N683="snížená",J683,0)</f>
        <v>0</v>
      </c>
      <c r="BG683" s="186">
        <f>IF(N683="zákl. přenesená",J683,0)</f>
        <v>0</v>
      </c>
      <c r="BH683" s="186">
        <f>IF(N683="sníž. přenesená",J683,0)</f>
        <v>0</v>
      </c>
      <c r="BI683" s="186">
        <f>IF(N683="nulová",J683,0)</f>
        <v>0</v>
      </c>
      <c r="BJ683" s="20" t="s">
        <v>88</v>
      </c>
      <c r="BK683" s="186">
        <f>ROUND(I683*H683,2)</f>
        <v>0</v>
      </c>
      <c r="BL683" s="20" t="s">
        <v>149</v>
      </c>
      <c r="BM683" s="185" t="s">
        <v>1667</v>
      </c>
    </row>
    <row r="684" spans="1:47" s="2" customFormat="1" ht="11.25">
      <c r="A684" s="37"/>
      <c r="B684" s="38"/>
      <c r="C684" s="39"/>
      <c r="D684" s="227" t="s">
        <v>498</v>
      </c>
      <c r="E684" s="39"/>
      <c r="F684" s="228" t="s">
        <v>638</v>
      </c>
      <c r="G684" s="39"/>
      <c r="H684" s="39"/>
      <c r="I684" s="189"/>
      <c r="J684" s="39"/>
      <c r="K684" s="39"/>
      <c r="L684" s="42"/>
      <c r="M684" s="190"/>
      <c r="N684" s="191"/>
      <c r="O684" s="67"/>
      <c r="P684" s="67"/>
      <c r="Q684" s="67"/>
      <c r="R684" s="67"/>
      <c r="S684" s="67"/>
      <c r="T684" s="68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T684" s="20" t="s">
        <v>498</v>
      </c>
      <c r="AU684" s="20" t="s">
        <v>88</v>
      </c>
    </row>
    <row r="685" spans="2:63" s="11" customFormat="1" ht="25.9" customHeight="1">
      <c r="B685" s="160"/>
      <c r="C685" s="161"/>
      <c r="D685" s="162" t="s">
        <v>71</v>
      </c>
      <c r="E685" s="163" t="s">
        <v>639</v>
      </c>
      <c r="F685" s="163" t="s">
        <v>640</v>
      </c>
      <c r="G685" s="161"/>
      <c r="H685" s="161"/>
      <c r="I685" s="164"/>
      <c r="J685" s="165">
        <f>BK685</f>
        <v>0</v>
      </c>
      <c r="K685" s="161"/>
      <c r="L685" s="166"/>
      <c r="M685" s="167"/>
      <c r="N685" s="168"/>
      <c r="O685" s="168"/>
      <c r="P685" s="169">
        <f>P686+P701+P707+P714+P720+P727</f>
        <v>0</v>
      </c>
      <c r="Q685" s="168"/>
      <c r="R685" s="169">
        <f>R686+R701+R707+R714+R720+R727</f>
        <v>4.417529999999999</v>
      </c>
      <c r="S685" s="168"/>
      <c r="T685" s="170">
        <f>T686+T701+T707+T714+T720+T727</f>
        <v>0.2868</v>
      </c>
      <c r="AR685" s="171" t="s">
        <v>88</v>
      </c>
      <c r="AT685" s="172" t="s">
        <v>71</v>
      </c>
      <c r="AU685" s="172" t="s">
        <v>72</v>
      </c>
      <c r="AY685" s="171" t="s">
        <v>143</v>
      </c>
      <c r="BK685" s="173">
        <f>BK686+BK701+BK707+BK714+BK720+BK727</f>
        <v>0</v>
      </c>
    </row>
    <row r="686" spans="2:63" s="11" customFormat="1" ht="22.9" customHeight="1">
      <c r="B686" s="160"/>
      <c r="C686" s="161"/>
      <c r="D686" s="162" t="s">
        <v>71</v>
      </c>
      <c r="E686" s="225" t="s">
        <v>234</v>
      </c>
      <c r="F686" s="225" t="s">
        <v>1185</v>
      </c>
      <c r="G686" s="161"/>
      <c r="H686" s="161"/>
      <c r="I686" s="164"/>
      <c r="J686" s="226">
        <f>BK686</f>
        <v>0</v>
      </c>
      <c r="K686" s="161"/>
      <c r="L686" s="166"/>
      <c r="M686" s="167"/>
      <c r="N686" s="168"/>
      <c r="O686" s="168"/>
      <c r="P686" s="169">
        <f>SUM(P687:P700)</f>
        <v>0</v>
      </c>
      <c r="Q686" s="168"/>
      <c r="R686" s="169">
        <f>SUM(R687:R700)</f>
        <v>0.81023</v>
      </c>
      <c r="S686" s="168"/>
      <c r="T686" s="170">
        <f>SUM(T687:T700)</f>
        <v>0</v>
      </c>
      <c r="AR686" s="171" t="s">
        <v>88</v>
      </c>
      <c r="AT686" s="172" t="s">
        <v>71</v>
      </c>
      <c r="AU686" s="172" t="s">
        <v>80</v>
      </c>
      <c r="AY686" s="171" t="s">
        <v>143</v>
      </c>
      <c r="BK686" s="173">
        <f>SUM(BK687:BK700)</f>
        <v>0</v>
      </c>
    </row>
    <row r="687" spans="1:65" s="2" customFormat="1" ht="44.25" customHeight="1">
      <c r="A687" s="37"/>
      <c r="B687" s="38"/>
      <c r="C687" s="174" t="s">
        <v>390</v>
      </c>
      <c r="D687" s="174" t="s">
        <v>144</v>
      </c>
      <c r="E687" s="175" t="s">
        <v>1668</v>
      </c>
      <c r="F687" s="176" t="s">
        <v>1669</v>
      </c>
      <c r="G687" s="177" t="s">
        <v>147</v>
      </c>
      <c r="H687" s="178">
        <v>160</v>
      </c>
      <c r="I687" s="179"/>
      <c r="J687" s="180">
        <f>ROUND(I687*H687,2)</f>
        <v>0</v>
      </c>
      <c r="K687" s="176" t="s">
        <v>496</v>
      </c>
      <c r="L687" s="42"/>
      <c r="M687" s="181" t="s">
        <v>19</v>
      </c>
      <c r="N687" s="182" t="s">
        <v>44</v>
      </c>
      <c r="O687" s="67"/>
      <c r="P687" s="183">
        <f>O687*H687</f>
        <v>0</v>
      </c>
      <c r="Q687" s="183">
        <v>0.004</v>
      </c>
      <c r="R687" s="183">
        <f>Q687*H687</f>
        <v>0.64</v>
      </c>
      <c r="S687" s="183">
        <v>0</v>
      </c>
      <c r="T687" s="184">
        <f>S687*H687</f>
        <v>0</v>
      </c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R687" s="185" t="s">
        <v>188</v>
      </c>
      <c r="AT687" s="185" t="s">
        <v>144</v>
      </c>
      <c r="AU687" s="185" t="s">
        <v>88</v>
      </c>
      <c r="AY687" s="20" t="s">
        <v>143</v>
      </c>
      <c r="BE687" s="186">
        <f>IF(N687="základní",J687,0)</f>
        <v>0</v>
      </c>
      <c r="BF687" s="186">
        <f>IF(N687="snížená",J687,0)</f>
        <v>0</v>
      </c>
      <c r="BG687" s="186">
        <f>IF(N687="zákl. přenesená",J687,0)</f>
        <v>0</v>
      </c>
      <c r="BH687" s="186">
        <f>IF(N687="sníž. přenesená",J687,0)</f>
        <v>0</v>
      </c>
      <c r="BI687" s="186">
        <f>IF(N687="nulová",J687,0)</f>
        <v>0</v>
      </c>
      <c r="BJ687" s="20" t="s">
        <v>88</v>
      </c>
      <c r="BK687" s="186">
        <f>ROUND(I687*H687,2)</f>
        <v>0</v>
      </c>
      <c r="BL687" s="20" t="s">
        <v>188</v>
      </c>
      <c r="BM687" s="185" t="s">
        <v>1670</v>
      </c>
    </row>
    <row r="688" spans="1:47" s="2" customFormat="1" ht="11.25">
      <c r="A688" s="37"/>
      <c r="B688" s="38"/>
      <c r="C688" s="39"/>
      <c r="D688" s="227" t="s">
        <v>498</v>
      </c>
      <c r="E688" s="39"/>
      <c r="F688" s="228" t="s">
        <v>1671</v>
      </c>
      <c r="G688" s="39"/>
      <c r="H688" s="39"/>
      <c r="I688" s="189"/>
      <c r="J688" s="39"/>
      <c r="K688" s="39"/>
      <c r="L688" s="42"/>
      <c r="M688" s="190"/>
      <c r="N688" s="191"/>
      <c r="O688" s="67"/>
      <c r="P688" s="67"/>
      <c r="Q688" s="67"/>
      <c r="R688" s="67"/>
      <c r="S688" s="67"/>
      <c r="T688" s="68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T688" s="20" t="s">
        <v>498</v>
      </c>
      <c r="AU688" s="20" t="s">
        <v>88</v>
      </c>
    </row>
    <row r="689" spans="2:51" s="12" customFormat="1" ht="22.5">
      <c r="B689" s="192"/>
      <c r="C689" s="193"/>
      <c r="D689" s="187" t="s">
        <v>158</v>
      </c>
      <c r="E689" s="194" t="s">
        <v>19</v>
      </c>
      <c r="F689" s="195" t="s">
        <v>1488</v>
      </c>
      <c r="G689" s="193"/>
      <c r="H689" s="196">
        <v>160</v>
      </c>
      <c r="I689" s="197"/>
      <c r="J689" s="193"/>
      <c r="K689" s="193"/>
      <c r="L689" s="198"/>
      <c r="M689" s="199"/>
      <c r="N689" s="200"/>
      <c r="O689" s="200"/>
      <c r="P689" s="200"/>
      <c r="Q689" s="200"/>
      <c r="R689" s="200"/>
      <c r="S689" s="200"/>
      <c r="T689" s="201"/>
      <c r="AT689" s="202" t="s">
        <v>158</v>
      </c>
      <c r="AU689" s="202" t="s">
        <v>88</v>
      </c>
      <c r="AV689" s="12" t="s">
        <v>88</v>
      </c>
      <c r="AW689" s="12" t="s">
        <v>34</v>
      </c>
      <c r="AX689" s="12" t="s">
        <v>80</v>
      </c>
      <c r="AY689" s="202" t="s">
        <v>143</v>
      </c>
    </row>
    <row r="690" spans="1:65" s="2" customFormat="1" ht="55.5" customHeight="1">
      <c r="A690" s="37"/>
      <c r="B690" s="38"/>
      <c r="C690" s="174" t="s">
        <v>1108</v>
      </c>
      <c r="D690" s="174" t="s">
        <v>144</v>
      </c>
      <c r="E690" s="175" t="s">
        <v>1672</v>
      </c>
      <c r="F690" s="176" t="s">
        <v>1673</v>
      </c>
      <c r="G690" s="177" t="s">
        <v>147</v>
      </c>
      <c r="H690" s="178">
        <v>253.5</v>
      </c>
      <c r="I690" s="179"/>
      <c r="J690" s="180">
        <f>ROUND(I690*H690,2)</f>
        <v>0</v>
      </c>
      <c r="K690" s="176" t="s">
        <v>496</v>
      </c>
      <c r="L690" s="42"/>
      <c r="M690" s="181" t="s">
        <v>19</v>
      </c>
      <c r="N690" s="182" t="s">
        <v>44</v>
      </c>
      <c r="O690" s="67"/>
      <c r="P690" s="183">
        <f>O690*H690</f>
        <v>0</v>
      </c>
      <c r="Q690" s="183">
        <v>0.00058</v>
      </c>
      <c r="R690" s="183">
        <f>Q690*H690</f>
        <v>0.14703</v>
      </c>
      <c r="S690" s="183">
        <v>0</v>
      </c>
      <c r="T690" s="18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185" t="s">
        <v>188</v>
      </c>
      <c r="AT690" s="185" t="s">
        <v>144</v>
      </c>
      <c r="AU690" s="185" t="s">
        <v>88</v>
      </c>
      <c r="AY690" s="20" t="s">
        <v>143</v>
      </c>
      <c r="BE690" s="186">
        <f>IF(N690="základní",J690,0)</f>
        <v>0</v>
      </c>
      <c r="BF690" s="186">
        <f>IF(N690="snížená",J690,0)</f>
        <v>0</v>
      </c>
      <c r="BG690" s="186">
        <f>IF(N690="zákl. přenesená",J690,0)</f>
        <v>0</v>
      </c>
      <c r="BH690" s="186">
        <f>IF(N690="sníž. přenesená",J690,0)</f>
        <v>0</v>
      </c>
      <c r="BI690" s="186">
        <f>IF(N690="nulová",J690,0)</f>
        <v>0</v>
      </c>
      <c r="BJ690" s="20" t="s">
        <v>88</v>
      </c>
      <c r="BK690" s="186">
        <f>ROUND(I690*H690,2)</f>
        <v>0</v>
      </c>
      <c r="BL690" s="20" t="s">
        <v>188</v>
      </c>
      <c r="BM690" s="185" t="s">
        <v>1674</v>
      </c>
    </row>
    <row r="691" spans="1:47" s="2" customFormat="1" ht="11.25">
      <c r="A691" s="37"/>
      <c r="B691" s="38"/>
      <c r="C691" s="39"/>
      <c r="D691" s="227" t="s">
        <v>498</v>
      </c>
      <c r="E691" s="39"/>
      <c r="F691" s="228" t="s">
        <v>1675</v>
      </c>
      <c r="G691" s="39"/>
      <c r="H691" s="39"/>
      <c r="I691" s="189"/>
      <c r="J691" s="39"/>
      <c r="K691" s="39"/>
      <c r="L691" s="42"/>
      <c r="M691" s="190"/>
      <c r="N691" s="191"/>
      <c r="O691" s="67"/>
      <c r="P691" s="67"/>
      <c r="Q691" s="67"/>
      <c r="R691" s="67"/>
      <c r="S691" s="67"/>
      <c r="T691" s="68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T691" s="20" t="s">
        <v>498</v>
      </c>
      <c r="AU691" s="20" t="s">
        <v>88</v>
      </c>
    </row>
    <row r="692" spans="2:51" s="12" customFormat="1" ht="22.5">
      <c r="B692" s="192"/>
      <c r="C692" s="193"/>
      <c r="D692" s="187" t="s">
        <v>158</v>
      </c>
      <c r="E692" s="194" t="s">
        <v>19</v>
      </c>
      <c r="F692" s="195" t="s">
        <v>1488</v>
      </c>
      <c r="G692" s="193"/>
      <c r="H692" s="196">
        <v>160</v>
      </c>
      <c r="I692" s="197"/>
      <c r="J692" s="193"/>
      <c r="K692" s="193"/>
      <c r="L692" s="198"/>
      <c r="M692" s="199"/>
      <c r="N692" s="200"/>
      <c r="O692" s="200"/>
      <c r="P692" s="200"/>
      <c r="Q692" s="200"/>
      <c r="R692" s="200"/>
      <c r="S692" s="200"/>
      <c r="T692" s="201"/>
      <c r="AT692" s="202" t="s">
        <v>158</v>
      </c>
      <c r="AU692" s="202" t="s">
        <v>88</v>
      </c>
      <c r="AV692" s="12" t="s">
        <v>88</v>
      </c>
      <c r="AW692" s="12" t="s">
        <v>34</v>
      </c>
      <c r="AX692" s="12" t="s">
        <v>72</v>
      </c>
      <c r="AY692" s="202" t="s">
        <v>143</v>
      </c>
    </row>
    <row r="693" spans="2:51" s="12" customFormat="1" ht="22.5">
      <c r="B693" s="192"/>
      <c r="C693" s="193"/>
      <c r="D693" s="187" t="s">
        <v>158</v>
      </c>
      <c r="E693" s="194" t="s">
        <v>19</v>
      </c>
      <c r="F693" s="195" t="s">
        <v>1676</v>
      </c>
      <c r="G693" s="193"/>
      <c r="H693" s="196">
        <v>35</v>
      </c>
      <c r="I693" s="197"/>
      <c r="J693" s="193"/>
      <c r="K693" s="193"/>
      <c r="L693" s="198"/>
      <c r="M693" s="199"/>
      <c r="N693" s="200"/>
      <c r="O693" s="200"/>
      <c r="P693" s="200"/>
      <c r="Q693" s="200"/>
      <c r="R693" s="200"/>
      <c r="S693" s="200"/>
      <c r="T693" s="201"/>
      <c r="AT693" s="202" t="s">
        <v>158</v>
      </c>
      <c r="AU693" s="202" t="s">
        <v>88</v>
      </c>
      <c r="AV693" s="12" t="s">
        <v>88</v>
      </c>
      <c r="AW693" s="12" t="s">
        <v>34</v>
      </c>
      <c r="AX693" s="12" t="s">
        <v>72</v>
      </c>
      <c r="AY693" s="202" t="s">
        <v>143</v>
      </c>
    </row>
    <row r="694" spans="2:51" s="13" customFormat="1" ht="11.25">
      <c r="B694" s="203"/>
      <c r="C694" s="204"/>
      <c r="D694" s="187" t="s">
        <v>158</v>
      </c>
      <c r="E694" s="205" t="s">
        <v>19</v>
      </c>
      <c r="F694" s="206" t="s">
        <v>161</v>
      </c>
      <c r="G694" s="204"/>
      <c r="H694" s="207">
        <v>195</v>
      </c>
      <c r="I694" s="208"/>
      <c r="J694" s="204"/>
      <c r="K694" s="204"/>
      <c r="L694" s="209"/>
      <c r="M694" s="210"/>
      <c r="N694" s="211"/>
      <c r="O694" s="211"/>
      <c r="P694" s="211"/>
      <c r="Q694" s="211"/>
      <c r="R694" s="211"/>
      <c r="S694" s="211"/>
      <c r="T694" s="212"/>
      <c r="AT694" s="213" t="s">
        <v>158</v>
      </c>
      <c r="AU694" s="213" t="s">
        <v>88</v>
      </c>
      <c r="AV694" s="13" t="s">
        <v>149</v>
      </c>
      <c r="AW694" s="13" t="s">
        <v>34</v>
      </c>
      <c r="AX694" s="13" t="s">
        <v>80</v>
      </c>
      <c r="AY694" s="213" t="s">
        <v>143</v>
      </c>
    </row>
    <row r="695" spans="2:51" s="12" customFormat="1" ht="11.25">
      <c r="B695" s="192"/>
      <c r="C695" s="193"/>
      <c r="D695" s="187" t="s">
        <v>158</v>
      </c>
      <c r="E695" s="193"/>
      <c r="F695" s="195" t="s">
        <v>1677</v>
      </c>
      <c r="G695" s="193"/>
      <c r="H695" s="196">
        <v>253.5</v>
      </c>
      <c r="I695" s="197"/>
      <c r="J695" s="193"/>
      <c r="K695" s="193"/>
      <c r="L695" s="198"/>
      <c r="M695" s="199"/>
      <c r="N695" s="200"/>
      <c r="O695" s="200"/>
      <c r="P695" s="200"/>
      <c r="Q695" s="200"/>
      <c r="R695" s="200"/>
      <c r="S695" s="200"/>
      <c r="T695" s="201"/>
      <c r="AT695" s="202" t="s">
        <v>158</v>
      </c>
      <c r="AU695" s="202" t="s">
        <v>88</v>
      </c>
      <c r="AV695" s="12" t="s">
        <v>88</v>
      </c>
      <c r="AW695" s="12" t="s">
        <v>4</v>
      </c>
      <c r="AX695" s="12" t="s">
        <v>80</v>
      </c>
      <c r="AY695" s="202" t="s">
        <v>143</v>
      </c>
    </row>
    <row r="696" spans="1:65" s="2" customFormat="1" ht="33" customHeight="1">
      <c r="A696" s="37"/>
      <c r="B696" s="38"/>
      <c r="C696" s="174" t="s">
        <v>394</v>
      </c>
      <c r="D696" s="174" t="s">
        <v>144</v>
      </c>
      <c r="E696" s="175" t="s">
        <v>1190</v>
      </c>
      <c r="F696" s="176" t="s">
        <v>1191</v>
      </c>
      <c r="G696" s="177" t="s">
        <v>257</v>
      </c>
      <c r="H696" s="178">
        <v>145</v>
      </c>
      <c r="I696" s="179"/>
      <c r="J696" s="180">
        <f>ROUND(I696*H696,2)</f>
        <v>0</v>
      </c>
      <c r="K696" s="176" t="s">
        <v>496</v>
      </c>
      <c r="L696" s="42"/>
      <c r="M696" s="181" t="s">
        <v>19</v>
      </c>
      <c r="N696" s="182" t="s">
        <v>44</v>
      </c>
      <c r="O696" s="67"/>
      <c r="P696" s="183">
        <f>O696*H696</f>
        <v>0</v>
      </c>
      <c r="Q696" s="183">
        <v>0.00016</v>
      </c>
      <c r="R696" s="183">
        <f>Q696*H696</f>
        <v>0.023200000000000002</v>
      </c>
      <c r="S696" s="183">
        <v>0</v>
      </c>
      <c r="T696" s="184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185" t="s">
        <v>188</v>
      </c>
      <c r="AT696" s="185" t="s">
        <v>144</v>
      </c>
      <c r="AU696" s="185" t="s">
        <v>88</v>
      </c>
      <c r="AY696" s="20" t="s">
        <v>143</v>
      </c>
      <c r="BE696" s="186">
        <f>IF(N696="základní",J696,0)</f>
        <v>0</v>
      </c>
      <c r="BF696" s="186">
        <f>IF(N696="snížená",J696,0)</f>
        <v>0</v>
      </c>
      <c r="BG696" s="186">
        <f>IF(N696="zákl. přenesená",J696,0)</f>
        <v>0</v>
      </c>
      <c r="BH696" s="186">
        <f>IF(N696="sníž. přenesená",J696,0)</f>
        <v>0</v>
      </c>
      <c r="BI696" s="186">
        <f>IF(N696="nulová",J696,0)</f>
        <v>0</v>
      </c>
      <c r="BJ696" s="20" t="s">
        <v>88</v>
      </c>
      <c r="BK696" s="186">
        <f>ROUND(I696*H696,2)</f>
        <v>0</v>
      </c>
      <c r="BL696" s="20" t="s">
        <v>188</v>
      </c>
      <c r="BM696" s="185" t="s">
        <v>1678</v>
      </c>
    </row>
    <row r="697" spans="1:47" s="2" customFormat="1" ht="11.25">
      <c r="A697" s="37"/>
      <c r="B697" s="38"/>
      <c r="C697" s="39"/>
      <c r="D697" s="227" t="s">
        <v>498</v>
      </c>
      <c r="E697" s="39"/>
      <c r="F697" s="228" t="s">
        <v>1193</v>
      </c>
      <c r="G697" s="39"/>
      <c r="H697" s="39"/>
      <c r="I697" s="189"/>
      <c r="J697" s="39"/>
      <c r="K697" s="39"/>
      <c r="L697" s="42"/>
      <c r="M697" s="190"/>
      <c r="N697" s="191"/>
      <c r="O697" s="67"/>
      <c r="P697" s="67"/>
      <c r="Q697" s="67"/>
      <c r="R697" s="67"/>
      <c r="S697" s="67"/>
      <c r="T697" s="68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T697" s="20" t="s">
        <v>498</v>
      </c>
      <c r="AU697" s="20" t="s">
        <v>88</v>
      </c>
    </row>
    <row r="698" spans="2:51" s="12" customFormat="1" ht="22.5">
      <c r="B698" s="192"/>
      <c r="C698" s="193"/>
      <c r="D698" s="187" t="s">
        <v>158</v>
      </c>
      <c r="E698" s="194" t="s">
        <v>19</v>
      </c>
      <c r="F698" s="195" t="s">
        <v>1438</v>
      </c>
      <c r="G698" s="193"/>
      <c r="H698" s="196">
        <v>61</v>
      </c>
      <c r="I698" s="197"/>
      <c r="J698" s="193"/>
      <c r="K698" s="193"/>
      <c r="L698" s="198"/>
      <c r="M698" s="199"/>
      <c r="N698" s="200"/>
      <c r="O698" s="200"/>
      <c r="P698" s="200"/>
      <c r="Q698" s="200"/>
      <c r="R698" s="200"/>
      <c r="S698" s="200"/>
      <c r="T698" s="201"/>
      <c r="AT698" s="202" t="s">
        <v>158</v>
      </c>
      <c r="AU698" s="202" t="s">
        <v>88</v>
      </c>
      <c r="AV698" s="12" t="s">
        <v>88</v>
      </c>
      <c r="AW698" s="12" t="s">
        <v>34</v>
      </c>
      <c r="AX698" s="12" t="s">
        <v>72</v>
      </c>
      <c r="AY698" s="202" t="s">
        <v>143</v>
      </c>
    </row>
    <row r="699" spans="2:51" s="12" customFormat="1" ht="22.5">
      <c r="B699" s="192"/>
      <c r="C699" s="193"/>
      <c r="D699" s="187" t="s">
        <v>158</v>
      </c>
      <c r="E699" s="194" t="s">
        <v>19</v>
      </c>
      <c r="F699" s="195" t="s">
        <v>1679</v>
      </c>
      <c r="G699" s="193"/>
      <c r="H699" s="196">
        <v>84</v>
      </c>
      <c r="I699" s="197"/>
      <c r="J699" s="193"/>
      <c r="K699" s="193"/>
      <c r="L699" s="198"/>
      <c r="M699" s="199"/>
      <c r="N699" s="200"/>
      <c r="O699" s="200"/>
      <c r="P699" s="200"/>
      <c r="Q699" s="200"/>
      <c r="R699" s="200"/>
      <c r="S699" s="200"/>
      <c r="T699" s="201"/>
      <c r="AT699" s="202" t="s">
        <v>158</v>
      </c>
      <c r="AU699" s="202" t="s">
        <v>88</v>
      </c>
      <c r="AV699" s="12" t="s">
        <v>88</v>
      </c>
      <c r="AW699" s="12" t="s">
        <v>34</v>
      </c>
      <c r="AX699" s="12" t="s">
        <v>72</v>
      </c>
      <c r="AY699" s="202" t="s">
        <v>143</v>
      </c>
    </row>
    <row r="700" spans="2:51" s="13" customFormat="1" ht="11.25">
      <c r="B700" s="203"/>
      <c r="C700" s="204"/>
      <c r="D700" s="187" t="s">
        <v>158</v>
      </c>
      <c r="E700" s="205" t="s">
        <v>19</v>
      </c>
      <c r="F700" s="206" t="s">
        <v>161</v>
      </c>
      <c r="G700" s="204"/>
      <c r="H700" s="207">
        <v>145</v>
      </c>
      <c r="I700" s="208"/>
      <c r="J700" s="204"/>
      <c r="K700" s="204"/>
      <c r="L700" s="209"/>
      <c r="M700" s="210"/>
      <c r="N700" s="211"/>
      <c r="O700" s="211"/>
      <c r="P700" s="211"/>
      <c r="Q700" s="211"/>
      <c r="R700" s="211"/>
      <c r="S700" s="211"/>
      <c r="T700" s="212"/>
      <c r="AT700" s="213" t="s">
        <v>158</v>
      </c>
      <c r="AU700" s="213" t="s">
        <v>88</v>
      </c>
      <c r="AV700" s="13" t="s">
        <v>149</v>
      </c>
      <c r="AW700" s="13" t="s">
        <v>34</v>
      </c>
      <c r="AX700" s="13" t="s">
        <v>80</v>
      </c>
      <c r="AY700" s="213" t="s">
        <v>143</v>
      </c>
    </row>
    <row r="701" spans="2:63" s="11" customFormat="1" ht="22.9" customHeight="1">
      <c r="B701" s="160"/>
      <c r="C701" s="161"/>
      <c r="D701" s="162" t="s">
        <v>71</v>
      </c>
      <c r="E701" s="225" t="s">
        <v>1680</v>
      </c>
      <c r="F701" s="225" t="s">
        <v>1681</v>
      </c>
      <c r="G701" s="161"/>
      <c r="H701" s="161"/>
      <c r="I701" s="164"/>
      <c r="J701" s="226">
        <f>BK701</f>
        <v>0</v>
      </c>
      <c r="K701" s="161"/>
      <c r="L701" s="166"/>
      <c r="M701" s="167"/>
      <c r="N701" s="168"/>
      <c r="O701" s="168"/>
      <c r="P701" s="169">
        <f>SUM(P702:P706)</f>
        <v>0</v>
      </c>
      <c r="Q701" s="168"/>
      <c r="R701" s="169">
        <f>SUM(R702:R706)</f>
        <v>1.5072</v>
      </c>
      <c r="S701" s="168"/>
      <c r="T701" s="170">
        <f>SUM(T702:T706)</f>
        <v>0</v>
      </c>
      <c r="AR701" s="171" t="s">
        <v>88</v>
      </c>
      <c r="AT701" s="172" t="s">
        <v>71</v>
      </c>
      <c r="AU701" s="172" t="s">
        <v>80</v>
      </c>
      <c r="AY701" s="171" t="s">
        <v>143</v>
      </c>
      <c r="BK701" s="173">
        <f>SUM(BK702:BK706)</f>
        <v>0</v>
      </c>
    </row>
    <row r="702" spans="1:65" s="2" customFormat="1" ht="49.15" customHeight="1">
      <c r="A702" s="37"/>
      <c r="B702" s="38"/>
      <c r="C702" s="174" t="s">
        <v>1116</v>
      </c>
      <c r="D702" s="174" t="s">
        <v>144</v>
      </c>
      <c r="E702" s="175" t="s">
        <v>1682</v>
      </c>
      <c r="F702" s="176" t="s">
        <v>1683</v>
      </c>
      <c r="G702" s="177" t="s">
        <v>147</v>
      </c>
      <c r="H702" s="178">
        <v>160</v>
      </c>
      <c r="I702" s="179"/>
      <c r="J702" s="180">
        <f>ROUND(I702*H702,2)</f>
        <v>0</v>
      </c>
      <c r="K702" s="176" t="s">
        <v>496</v>
      </c>
      <c r="L702" s="42"/>
      <c r="M702" s="181" t="s">
        <v>19</v>
      </c>
      <c r="N702" s="182" t="s">
        <v>44</v>
      </c>
      <c r="O702" s="67"/>
      <c r="P702" s="183">
        <f>O702*H702</f>
        <v>0</v>
      </c>
      <c r="Q702" s="183">
        <v>0.00612</v>
      </c>
      <c r="R702" s="183">
        <f>Q702*H702</f>
        <v>0.9792</v>
      </c>
      <c r="S702" s="183">
        <v>0</v>
      </c>
      <c r="T702" s="184">
        <f>S702*H702</f>
        <v>0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R702" s="185" t="s">
        <v>188</v>
      </c>
      <c r="AT702" s="185" t="s">
        <v>144</v>
      </c>
      <c r="AU702" s="185" t="s">
        <v>88</v>
      </c>
      <c r="AY702" s="20" t="s">
        <v>143</v>
      </c>
      <c r="BE702" s="186">
        <f>IF(N702="základní",J702,0)</f>
        <v>0</v>
      </c>
      <c r="BF702" s="186">
        <f>IF(N702="snížená",J702,0)</f>
        <v>0</v>
      </c>
      <c r="BG702" s="186">
        <f>IF(N702="zákl. přenesená",J702,0)</f>
        <v>0</v>
      </c>
      <c r="BH702" s="186">
        <f>IF(N702="sníž. přenesená",J702,0)</f>
        <v>0</v>
      </c>
      <c r="BI702" s="186">
        <f>IF(N702="nulová",J702,0)</f>
        <v>0</v>
      </c>
      <c r="BJ702" s="20" t="s">
        <v>88</v>
      </c>
      <c r="BK702" s="186">
        <f>ROUND(I702*H702,2)</f>
        <v>0</v>
      </c>
      <c r="BL702" s="20" t="s">
        <v>188</v>
      </c>
      <c r="BM702" s="185" t="s">
        <v>1684</v>
      </c>
    </row>
    <row r="703" spans="1:47" s="2" customFormat="1" ht="11.25">
      <c r="A703" s="37"/>
      <c r="B703" s="38"/>
      <c r="C703" s="39"/>
      <c r="D703" s="227" t="s">
        <v>498</v>
      </c>
      <c r="E703" s="39"/>
      <c r="F703" s="228" t="s">
        <v>1685</v>
      </c>
      <c r="G703" s="39"/>
      <c r="H703" s="39"/>
      <c r="I703" s="189"/>
      <c r="J703" s="39"/>
      <c r="K703" s="39"/>
      <c r="L703" s="42"/>
      <c r="M703" s="190"/>
      <c r="N703" s="191"/>
      <c r="O703" s="67"/>
      <c r="P703" s="67"/>
      <c r="Q703" s="67"/>
      <c r="R703" s="67"/>
      <c r="S703" s="67"/>
      <c r="T703" s="68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T703" s="20" t="s">
        <v>498</v>
      </c>
      <c r="AU703" s="20" t="s">
        <v>88</v>
      </c>
    </row>
    <row r="704" spans="2:51" s="12" customFormat="1" ht="22.5">
      <c r="B704" s="192"/>
      <c r="C704" s="193"/>
      <c r="D704" s="187" t="s">
        <v>158</v>
      </c>
      <c r="E704" s="194" t="s">
        <v>19</v>
      </c>
      <c r="F704" s="195" t="s">
        <v>1488</v>
      </c>
      <c r="G704" s="193"/>
      <c r="H704" s="196">
        <v>160</v>
      </c>
      <c r="I704" s="197"/>
      <c r="J704" s="193"/>
      <c r="K704" s="193"/>
      <c r="L704" s="198"/>
      <c r="M704" s="199"/>
      <c r="N704" s="200"/>
      <c r="O704" s="200"/>
      <c r="P704" s="200"/>
      <c r="Q704" s="200"/>
      <c r="R704" s="200"/>
      <c r="S704" s="200"/>
      <c r="T704" s="201"/>
      <c r="AT704" s="202" t="s">
        <v>158</v>
      </c>
      <c r="AU704" s="202" t="s">
        <v>88</v>
      </c>
      <c r="AV704" s="12" t="s">
        <v>88</v>
      </c>
      <c r="AW704" s="12" t="s">
        <v>34</v>
      </c>
      <c r="AX704" s="12" t="s">
        <v>80</v>
      </c>
      <c r="AY704" s="202" t="s">
        <v>143</v>
      </c>
    </row>
    <row r="705" spans="1:65" s="2" customFormat="1" ht="24.2" customHeight="1">
      <c r="A705" s="37"/>
      <c r="B705" s="38"/>
      <c r="C705" s="250" t="s">
        <v>397</v>
      </c>
      <c r="D705" s="250" t="s">
        <v>542</v>
      </c>
      <c r="E705" s="251" t="s">
        <v>1686</v>
      </c>
      <c r="F705" s="252" t="s">
        <v>1687</v>
      </c>
      <c r="G705" s="253" t="s">
        <v>147</v>
      </c>
      <c r="H705" s="254">
        <v>176</v>
      </c>
      <c r="I705" s="255"/>
      <c r="J705" s="256">
        <f>ROUND(I705*H705,2)</f>
        <v>0</v>
      </c>
      <c r="K705" s="252" t="s">
        <v>496</v>
      </c>
      <c r="L705" s="257"/>
      <c r="M705" s="258" t="s">
        <v>19</v>
      </c>
      <c r="N705" s="259" t="s">
        <v>44</v>
      </c>
      <c r="O705" s="67"/>
      <c r="P705" s="183">
        <f>O705*H705</f>
        <v>0</v>
      </c>
      <c r="Q705" s="183">
        <v>0.003</v>
      </c>
      <c r="R705" s="183">
        <f>Q705*H705</f>
        <v>0.528</v>
      </c>
      <c r="S705" s="183">
        <v>0</v>
      </c>
      <c r="T705" s="184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185" t="s">
        <v>226</v>
      </c>
      <c r="AT705" s="185" t="s">
        <v>542</v>
      </c>
      <c r="AU705" s="185" t="s">
        <v>88</v>
      </c>
      <c r="AY705" s="20" t="s">
        <v>143</v>
      </c>
      <c r="BE705" s="186">
        <f>IF(N705="základní",J705,0)</f>
        <v>0</v>
      </c>
      <c r="BF705" s="186">
        <f>IF(N705="snížená",J705,0)</f>
        <v>0</v>
      </c>
      <c r="BG705" s="186">
        <f>IF(N705="zákl. přenesená",J705,0)</f>
        <v>0</v>
      </c>
      <c r="BH705" s="186">
        <f>IF(N705="sníž. přenesená",J705,0)</f>
        <v>0</v>
      </c>
      <c r="BI705" s="186">
        <f>IF(N705="nulová",J705,0)</f>
        <v>0</v>
      </c>
      <c r="BJ705" s="20" t="s">
        <v>88</v>
      </c>
      <c r="BK705" s="186">
        <f>ROUND(I705*H705,2)</f>
        <v>0</v>
      </c>
      <c r="BL705" s="20" t="s">
        <v>188</v>
      </c>
      <c r="BM705" s="185" t="s">
        <v>1688</v>
      </c>
    </row>
    <row r="706" spans="2:51" s="12" customFormat="1" ht="11.25">
      <c r="B706" s="192"/>
      <c r="C706" s="193"/>
      <c r="D706" s="187" t="s">
        <v>158</v>
      </c>
      <c r="E706" s="193"/>
      <c r="F706" s="195" t="s">
        <v>1689</v>
      </c>
      <c r="G706" s="193"/>
      <c r="H706" s="196">
        <v>176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158</v>
      </c>
      <c r="AU706" s="202" t="s">
        <v>88</v>
      </c>
      <c r="AV706" s="12" t="s">
        <v>88</v>
      </c>
      <c r="AW706" s="12" t="s">
        <v>4</v>
      </c>
      <c r="AX706" s="12" t="s">
        <v>80</v>
      </c>
      <c r="AY706" s="202" t="s">
        <v>143</v>
      </c>
    </row>
    <row r="707" spans="2:63" s="11" customFormat="1" ht="22.9" customHeight="1">
      <c r="B707" s="160"/>
      <c r="C707" s="161"/>
      <c r="D707" s="162" t="s">
        <v>71</v>
      </c>
      <c r="E707" s="225" t="s">
        <v>1690</v>
      </c>
      <c r="F707" s="225" t="s">
        <v>1691</v>
      </c>
      <c r="G707" s="161"/>
      <c r="H707" s="161"/>
      <c r="I707" s="164"/>
      <c r="J707" s="226">
        <f>BK707</f>
        <v>0</v>
      </c>
      <c r="K707" s="161"/>
      <c r="L707" s="166"/>
      <c r="M707" s="167"/>
      <c r="N707" s="168"/>
      <c r="O707" s="168"/>
      <c r="P707" s="169">
        <f>SUM(P708:P713)</f>
        <v>0</v>
      </c>
      <c r="Q707" s="168"/>
      <c r="R707" s="169">
        <f>SUM(R708:R713)</f>
        <v>0</v>
      </c>
      <c r="S707" s="168"/>
      <c r="T707" s="170">
        <f>SUM(T708:T713)</f>
        <v>0.187</v>
      </c>
      <c r="AR707" s="171" t="s">
        <v>88</v>
      </c>
      <c r="AT707" s="172" t="s">
        <v>71</v>
      </c>
      <c r="AU707" s="172" t="s">
        <v>80</v>
      </c>
      <c r="AY707" s="171" t="s">
        <v>143</v>
      </c>
      <c r="BK707" s="173">
        <f>SUM(BK708:BK713)</f>
        <v>0</v>
      </c>
    </row>
    <row r="708" spans="1:65" s="2" customFormat="1" ht="16.5" customHeight="1">
      <c r="A708" s="37"/>
      <c r="B708" s="38"/>
      <c r="C708" s="174" t="s">
        <v>1126</v>
      </c>
      <c r="D708" s="174" t="s">
        <v>144</v>
      </c>
      <c r="E708" s="175" t="s">
        <v>1692</v>
      </c>
      <c r="F708" s="176" t="s">
        <v>1693</v>
      </c>
      <c r="G708" s="177" t="s">
        <v>583</v>
      </c>
      <c r="H708" s="178">
        <v>1</v>
      </c>
      <c r="I708" s="179"/>
      <c r="J708" s="180">
        <f>ROUND(I708*H708,2)</f>
        <v>0</v>
      </c>
      <c r="K708" s="176" t="s">
        <v>545</v>
      </c>
      <c r="L708" s="42"/>
      <c r="M708" s="181" t="s">
        <v>19</v>
      </c>
      <c r="N708" s="182" t="s">
        <v>44</v>
      </c>
      <c r="O708" s="67"/>
      <c r="P708" s="183">
        <f>O708*H708</f>
        <v>0</v>
      </c>
      <c r="Q708" s="183">
        <v>0</v>
      </c>
      <c r="R708" s="183">
        <f>Q708*H708</f>
        <v>0</v>
      </c>
      <c r="S708" s="183">
        <v>0</v>
      </c>
      <c r="T708" s="184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185" t="s">
        <v>188</v>
      </c>
      <c r="AT708" s="185" t="s">
        <v>144</v>
      </c>
      <c r="AU708" s="185" t="s">
        <v>88</v>
      </c>
      <c r="AY708" s="20" t="s">
        <v>143</v>
      </c>
      <c r="BE708" s="186">
        <f>IF(N708="základní",J708,0)</f>
        <v>0</v>
      </c>
      <c r="BF708" s="186">
        <f>IF(N708="snížená",J708,0)</f>
        <v>0</v>
      </c>
      <c r="BG708" s="186">
        <f>IF(N708="zákl. přenesená",J708,0)</f>
        <v>0</v>
      </c>
      <c r="BH708" s="186">
        <f>IF(N708="sníž. přenesená",J708,0)</f>
        <v>0</v>
      </c>
      <c r="BI708" s="186">
        <f>IF(N708="nulová",J708,0)</f>
        <v>0</v>
      </c>
      <c r="BJ708" s="20" t="s">
        <v>88</v>
      </c>
      <c r="BK708" s="186">
        <f>ROUND(I708*H708,2)</f>
        <v>0</v>
      </c>
      <c r="BL708" s="20" t="s">
        <v>188</v>
      </c>
      <c r="BM708" s="185" t="s">
        <v>1694</v>
      </c>
    </row>
    <row r="709" spans="1:65" s="2" customFormat="1" ht="16.5" customHeight="1">
      <c r="A709" s="37"/>
      <c r="B709" s="38"/>
      <c r="C709" s="174" t="s">
        <v>399</v>
      </c>
      <c r="D709" s="174" t="s">
        <v>144</v>
      </c>
      <c r="E709" s="175" t="s">
        <v>1695</v>
      </c>
      <c r="F709" s="176" t="s">
        <v>1696</v>
      </c>
      <c r="G709" s="177" t="s">
        <v>583</v>
      </c>
      <c r="H709" s="178">
        <v>1</v>
      </c>
      <c r="I709" s="179"/>
      <c r="J709" s="180">
        <f>ROUND(I709*H709,2)</f>
        <v>0</v>
      </c>
      <c r="K709" s="176" t="s">
        <v>545</v>
      </c>
      <c r="L709" s="42"/>
      <c r="M709" s="181" t="s">
        <v>19</v>
      </c>
      <c r="N709" s="182" t="s">
        <v>44</v>
      </c>
      <c r="O709" s="67"/>
      <c r="P709" s="183">
        <f>O709*H709</f>
        <v>0</v>
      </c>
      <c r="Q709" s="183">
        <v>0</v>
      </c>
      <c r="R709" s="183">
        <f>Q709*H709</f>
        <v>0</v>
      </c>
      <c r="S709" s="183">
        <v>0.187</v>
      </c>
      <c r="T709" s="184">
        <f>S709*H709</f>
        <v>0.187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185" t="s">
        <v>188</v>
      </c>
      <c r="AT709" s="185" t="s">
        <v>144</v>
      </c>
      <c r="AU709" s="185" t="s">
        <v>88</v>
      </c>
      <c r="AY709" s="20" t="s">
        <v>143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20" t="s">
        <v>88</v>
      </c>
      <c r="BK709" s="186">
        <f>ROUND(I709*H709,2)</f>
        <v>0</v>
      </c>
      <c r="BL709" s="20" t="s">
        <v>188</v>
      </c>
      <c r="BM709" s="185" t="s">
        <v>1697</v>
      </c>
    </row>
    <row r="710" spans="1:65" s="2" customFormat="1" ht="49.15" customHeight="1">
      <c r="A710" s="37"/>
      <c r="B710" s="38"/>
      <c r="C710" s="174" t="s">
        <v>1133</v>
      </c>
      <c r="D710" s="174" t="s">
        <v>144</v>
      </c>
      <c r="E710" s="175" t="s">
        <v>1698</v>
      </c>
      <c r="F710" s="176" t="s">
        <v>1699</v>
      </c>
      <c r="G710" s="177" t="s">
        <v>297</v>
      </c>
      <c r="H710" s="214"/>
      <c r="I710" s="179"/>
      <c r="J710" s="180">
        <f>ROUND(I710*H710,2)</f>
        <v>0</v>
      </c>
      <c r="K710" s="176" t="s">
        <v>496</v>
      </c>
      <c r="L710" s="42"/>
      <c r="M710" s="181" t="s">
        <v>19</v>
      </c>
      <c r="N710" s="182" t="s">
        <v>44</v>
      </c>
      <c r="O710" s="67"/>
      <c r="P710" s="183">
        <f>O710*H710</f>
        <v>0</v>
      </c>
      <c r="Q710" s="183">
        <v>0</v>
      </c>
      <c r="R710" s="183">
        <f>Q710*H710</f>
        <v>0</v>
      </c>
      <c r="S710" s="183">
        <v>0</v>
      </c>
      <c r="T710" s="184">
        <f>S710*H710</f>
        <v>0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185" t="s">
        <v>188</v>
      </c>
      <c r="AT710" s="185" t="s">
        <v>144</v>
      </c>
      <c r="AU710" s="185" t="s">
        <v>88</v>
      </c>
      <c r="AY710" s="20" t="s">
        <v>143</v>
      </c>
      <c r="BE710" s="186">
        <f>IF(N710="základní",J710,0)</f>
        <v>0</v>
      </c>
      <c r="BF710" s="186">
        <f>IF(N710="snížená",J710,0)</f>
        <v>0</v>
      </c>
      <c r="BG710" s="186">
        <f>IF(N710="zákl. přenesená",J710,0)</f>
        <v>0</v>
      </c>
      <c r="BH710" s="186">
        <f>IF(N710="sníž. přenesená",J710,0)</f>
        <v>0</v>
      </c>
      <c r="BI710" s="186">
        <f>IF(N710="nulová",J710,0)</f>
        <v>0</v>
      </c>
      <c r="BJ710" s="20" t="s">
        <v>88</v>
      </c>
      <c r="BK710" s="186">
        <f>ROUND(I710*H710,2)</f>
        <v>0</v>
      </c>
      <c r="BL710" s="20" t="s">
        <v>188</v>
      </c>
      <c r="BM710" s="185" t="s">
        <v>1700</v>
      </c>
    </row>
    <row r="711" spans="1:47" s="2" customFormat="1" ht="11.25">
      <c r="A711" s="37"/>
      <c r="B711" s="38"/>
      <c r="C711" s="39"/>
      <c r="D711" s="227" t="s">
        <v>498</v>
      </c>
      <c r="E711" s="39"/>
      <c r="F711" s="228" t="s">
        <v>1701</v>
      </c>
      <c r="G711" s="39"/>
      <c r="H711" s="39"/>
      <c r="I711" s="189"/>
      <c r="J711" s="39"/>
      <c r="K711" s="39"/>
      <c r="L711" s="42"/>
      <c r="M711" s="190"/>
      <c r="N711" s="191"/>
      <c r="O711" s="67"/>
      <c r="P711" s="67"/>
      <c r="Q711" s="67"/>
      <c r="R711" s="67"/>
      <c r="S711" s="67"/>
      <c r="T711" s="68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T711" s="20" t="s">
        <v>498</v>
      </c>
      <c r="AU711" s="20" t="s">
        <v>88</v>
      </c>
    </row>
    <row r="712" spans="1:65" s="2" customFormat="1" ht="66.75" customHeight="1">
      <c r="A712" s="37"/>
      <c r="B712" s="38"/>
      <c r="C712" s="174" t="s">
        <v>400</v>
      </c>
      <c r="D712" s="174" t="s">
        <v>144</v>
      </c>
      <c r="E712" s="175" t="s">
        <v>1702</v>
      </c>
      <c r="F712" s="176" t="s">
        <v>1703</v>
      </c>
      <c r="G712" s="177" t="s">
        <v>297</v>
      </c>
      <c r="H712" s="214"/>
      <c r="I712" s="179"/>
      <c r="J712" s="180">
        <f>ROUND(I712*H712,2)</f>
        <v>0</v>
      </c>
      <c r="K712" s="176" t="s">
        <v>496</v>
      </c>
      <c r="L712" s="42"/>
      <c r="M712" s="181" t="s">
        <v>19</v>
      </c>
      <c r="N712" s="182" t="s">
        <v>44</v>
      </c>
      <c r="O712" s="67"/>
      <c r="P712" s="183">
        <f>O712*H712</f>
        <v>0</v>
      </c>
      <c r="Q712" s="183">
        <v>0</v>
      </c>
      <c r="R712" s="183">
        <f>Q712*H712</f>
        <v>0</v>
      </c>
      <c r="S712" s="183">
        <v>0</v>
      </c>
      <c r="T712" s="184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185" t="s">
        <v>188</v>
      </c>
      <c r="AT712" s="185" t="s">
        <v>144</v>
      </c>
      <c r="AU712" s="185" t="s">
        <v>88</v>
      </c>
      <c r="AY712" s="20" t="s">
        <v>143</v>
      </c>
      <c r="BE712" s="186">
        <f>IF(N712="základní",J712,0)</f>
        <v>0</v>
      </c>
      <c r="BF712" s="186">
        <f>IF(N712="snížená",J712,0)</f>
        <v>0</v>
      </c>
      <c r="BG712" s="186">
        <f>IF(N712="zákl. přenesená",J712,0)</f>
        <v>0</v>
      </c>
      <c r="BH712" s="186">
        <f>IF(N712="sníž. přenesená",J712,0)</f>
        <v>0</v>
      </c>
      <c r="BI712" s="186">
        <f>IF(N712="nulová",J712,0)</f>
        <v>0</v>
      </c>
      <c r="BJ712" s="20" t="s">
        <v>88</v>
      </c>
      <c r="BK712" s="186">
        <f>ROUND(I712*H712,2)</f>
        <v>0</v>
      </c>
      <c r="BL712" s="20" t="s">
        <v>188</v>
      </c>
      <c r="BM712" s="185" t="s">
        <v>1704</v>
      </c>
    </row>
    <row r="713" spans="1:47" s="2" customFormat="1" ht="11.25">
      <c r="A713" s="37"/>
      <c r="B713" s="38"/>
      <c r="C713" s="39"/>
      <c r="D713" s="227" t="s">
        <v>498</v>
      </c>
      <c r="E713" s="39"/>
      <c r="F713" s="228" t="s">
        <v>1705</v>
      </c>
      <c r="G713" s="39"/>
      <c r="H713" s="39"/>
      <c r="I713" s="189"/>
      <c r="J713" s="39"/>
      <c r="K713" s="39"/>
      <c r="L713" s="42"/>
      <c r="M713" s="190"/>
      <c r="N713" s="191"/>
      <c r="O713" s="67"/>
      <c r="P713" s="67"/>
      <c r="Q713" s="67"/>
      <c r="R713" s="67"/>
      <c r="S713" s="67"/>
      <c r="T713" s="68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T713" s="20" t="s">
        <v>498</v>
      </c>
      <c r="AU713" s="20" t="s">
        <v>88</v>
      </c>
    </row>
    <row r="714" spans="2:63" s="11" customFormat="1" ht="22.9" customHeight="1">
      <c r="B714" s="160"/>
      <c r="C714" s="161"/>
      <c r="D714" s="162" t="s">
        <v>71</v>
      </c>
      <c r="E714" s="225" t="s">
        <v>1706</v>
      </c>
      <c r="F714" s="225" t="s">
        <v>1707</v>
      </c>
      <c r="G714" s="161"/>
      <c r="H714" s="161"/>
      <c r="I714" s="164"/>
      <c r="J714" s="226">
        <f>BK714</f>
        <v>0</v>
      </c>
      <c r="K714" s="161"/>
      <c r="L714" s="166"/>
      <c r="M714" s="167"/>
      <c r="N714" s="168"/>
      <c r="O714" s="168"/>
      <c r="P714" s="169">
        <f>SUM(P715:P719)</f>
        <v>0</v>
      </c>
      <c r="Q714" s="168"/>
      <c r="R714" s="169">
        <f>SUM(R715:R719)</f>
        <v>0.1462</v>
      </c>
      <c r="S714" s="168"/>
      <c r="T714" s="170">
        <f>SUM(T715:T719)</f>
        <v>0.0998</v>
      </c>
      <c r="AR714" s="171" t="s">
        <v>88</v>
      </c>
      <c r="AT714" s="172" t="s">
        <v>71</v>
      </c>
      <c r="AU714" s="172" t="s">
        <v>80</v>
      </c>
      <c r="AY714" s="171" t="s">
        <v>143</v>
      </c>
      <c r="BK714" s="173">
        <f>SUM(BK715:BK719)</f>
        <v>0</v>
      </c>
    </row>
    <row r="715" spans="1:65" s="2" customFormat="1" ht="49.15" customHeight="1">
      <c r="A715" s="37"/>
      <c r="B715" s="38"/>
      <c r="C715" s="174" t="s">
        <v>1141</v>
      </c>
      <c r="D715" s="174" t="s">
        <v>144</v>
      </c>
      <c r="E715" s="175" t="s">
        <v>1708</v>
      </c>
      <c r="F715" s="176" t="s">
        <v>1709</v>
      </c>
      <c r="G715" s="177" t="s">
        <v>583</v>
      </c>
      <c r="H715" s="178">
        <v>2</v>
      </c>
      <c r="I715" s="179"/>
      <c r="J715" s="180">
        <f>ROUND(I715*H715,2)</f>
        <v>0</v>
      </c>
      <c r="K715" s="176" t="s">
        <v>496</v>
      </c>
      <c r="L715" s="42"/>
      <c r="M715" s="181" t="s">
        <v>19</v>
      </c>
      <c r="N715" s="182" t="s">
        <v>44</v>
      </c>
      <c r="O715" s="67"/>
      <c r="P715" s="183">
        <f>O715*H715</f>
        <v>0</v>
      </c>
      <c r="Q715" s="183">
        <v>0.0001</v>
      </c>
      <c r="R715" s="183">
        <f>Q715*H715</f>
        <v>0.0002</v>
      </c>
      <c r="S715" s="183">
        <v>0</v>
      </c>
      <c r="T715" s="184">
        <f>S715*H715</f>
        <v>0</v>
      </c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R715" s="185" t="s">
        <v>188</v>
      </c>
      <c r="AT715" s="185" t="s">
        <v>144</v>
      </c>
      <c r="AU715" s="185" t="s">
        <v>88</v>
      </c>
      <c r="AY715" s="20" t="s">
        <v>143</v>
      </c>
      <c r="BE715" s="186">
        <f>IF(N715="základní",J715,0)</f>
        <v>0</v>
      </c>
      <c r="BF715" s="186">
        <f>IF(N715="snížená",J715,0)</f>
        <v>0</v>
      </c>
      <c r="BG715" s="186">
        <f>IF(N715="zákl. přenesená",J715,0)</f>
        <v>0</v>
      </c>
      <c r="BH715" s="186">
        <f>IF(N715="sníž. přenesená",J715,0)</f>
        <v>0</v>
      </c>
      <c r="BI715" s="186">
        <f>IF(N715="nulová",J715,0)</f>
        <v>0</v>
      </c>
      <c r="BJ715" s="20" t="s">
        <v>88</v>
      </c>
      <c r="BK715" s="186">
        <f>ROUND(I715*H715,2)</f>
        <v>0</v>
      </c>
      <c r="BL715" s="20" t="s">
        <v>188</v>
      </c>
      <c r="BM715" s="185" t="s">
        <v>1710</v>
      </c>
    </row>
    <row r="716" spans="1:47" s="2" customFormat="1" ht="11.25">
      <c r="A716" s="37"/>
      <c r="B716" s="38"/>
      <c r="C716" s="39"/>
      <c r="D716" s="227" t="s">
        <v>498</v>
      </c>
      <c r="E716" s="39"/>
      <c r="F716" s="228" t="s">
        <v>1711</v>
      </c>
      <c r="G716" s="39"/>
      <c r="H716" s="39"/>
      <c r="I716" s="189"/>
      <c r="J716" s="39"/>
      <c r="K716" s="39"/>
      <c r="L716" s="42"/>
      <c r="M716" s="190"/>
      <c r="N716" s="191"/>
      <c r="O716" s="67"/>
      <c r="P716" s="67"/>
      <c r="Q716" s="67"/>
      <c r="R716" s="67"/>
      <c r="S716" s="67"/>
      <c r="T716" s="68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T716" s="20" t="s">
        <v>498</v>
      </c>
      <c r="AU716" s="20" t="s">
        <v>88</v>
      </c>
    </row>
    <row r="717" spans="1:65" s="2" customFormat="1" ht="37.9" customHeight="1">
      <c r="A717" s="37"/>
      <c r="B717" s="38"/>
      <c r="C717" s="250" t="s">
        <v>403</v>
      </c>
      <c r="D717" s="250" t="s">
        <v>542</v>
      </c>
      <c r="E717" s="251" t="s">
        <v>1712</v>
      </c>
      <c r="F717" s="252" t="s">
        <v>1713</v>
      </c>
      <c r="G717" s="253" t="s">
        <v>583</v>
      </c>
      <c r="H717" s="254">
        <v>2</v>
      </c>
      <c r="I717" s="255"/>
      <c r="J717" s="256">
        <f>ROUND(I717*H717,2)</f>
        <v>0</v>
      </c>
      <c r="K717" s="252" t="s">
        <v>496</v>
      </c>
      <c r="L717" s="257"/>
      <c r="M717" s="258" t="s">
        <v>19</v>
      </c>
      <c r="N717" s="259" t="s">
        <v>44</v>
      </c>
      <c r="O717" s="67"/>
      <c r="P717" s="183">
        <f>O717*H717</f>
        <v>0</v>
      </c>
      <c r="Q717" s="183">
        <v>0.073</v>
      </c>
      <c r="R717" s="183">
        <f>Q717*H717</f>
        <v>0.146</v>
      </c>
      <c r="S717" s="183">
        <v>0</v>
      </c>
      <c r="T717" s="184">
        <f>S717*H717</f>
        <v>0</v>
      </c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R717" s="185" t="s">
        <v>226</v>
      </c>
      <c r="AT717" s="185" t="s">
        <v>542</v>
      </c>
      <c r="AU717" s="185" t="s">
        <v>88</v>
      </c>
      <c r="AY717" s="20" t="s">
        <v>143</v>
      </c>
      <c r="BE717" s="186">
        <f>IF(N717="základní",J717,0)</f>
        <v>0</v>
      </c>
      <c r="BF717" s="186">
        <f>IF(N717="snížená",J717,0)</f>
        <v>0</v>
      </c>
      <c r="BG717" s="186">
        <f>IF(N717="zákl. přenesená",J717,0)</f>
        <v>0</v>
      </c>
      <c r="BH717" s="186">
        <f>IF(N717="sníž. přenesená",J717,0)</f>
        <v>0</v>
      </c>
      <c r="BI717" s="186">
        <f>IF(N717="nulová",J717,0)</f>
        <v>0</v>
      </c>
      <c r="BJ717" s="20" t="s">
        <v>88</v>
      </c>
      <c r="BK717" s="186">
        <f>ROUND(I717*H717,2)</f>
        <v>0</v>
      </c>
      <c r="BL717" s="20" t="s">
        <v>188</v>
      </c>
      <c r="BM717" s="185" t="s">
        <v>1714</v>
      </c>
    </row>
    <row r="718" spans="1:65" s="2" customFormat="1" ht="24.2" customHeight="1">
      <c r="A718" s="37"/>
      <c r="B718" s="38"/>
      <c r="C718" s="174" t="s">
        <v>1152</v>
      </c>
      <c r="D718" s="174" t="s">
        <v>144</v>
      </c>
      <c r="E718" s="175" t="s">
        <v>1715</v>
      </c>
      <c r="F718" s="176" t="s">
        <v>1716</v>
      </c>
      <c r="G718" s="177" t="s">
        <v>583</v>
      </c>
      <c r="H718" s="178">
        <v>2</v>
      </c>
      <c r="I718" s="179"/>
      <c r="J718" s="180">
        <f>ROUND(I718*H718,2)</f>
        <v>0</v>
      </c>
      <c r="K718" s="176" t="s">
        <v>496</v>
      </c>
      <c r="L718" s="42"/>
      <c r="M718" s="181" t="s">
        <v>19</v>
      </c>
      <c r="N718" s="182" t="s">
        <v>44</v>
      </c>
      <c r="O718" s="67"/>
      <c r="P718" s="183">
        <f>O718*H718</f>
        <v>0</v>
      </c>
      <c r="Q718" s="183">
        <v>0</v>
      </c>
      <c r="R718" s="183">
        <f>Q718*H718</f>
        <v>0</v>
      </c>
      <c r="S718" s="183">
        <v>0.0499</v>
      </c>
      <c r="T718" s="184">
        <f>S718*H718</f>
        <v>0.0998</v>
      </c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R718" s="185" t="s">
        <v>188</v>
      </c>
      <c r="AT718" s="185" t="s">
        <v>144</v>
      </c>
      <c r="AU718" s="185" t="s">
        <v>88</v>
      </c>
      <c r="AY718" s="20" t="s">
        <v>143</v>
      </c>
      <c r="BE718" s="186">
        <f>IF(N718="základní",J718,0)</f>
        <v>0</v>
      </c>
      <c r="BF718" s="186">
        <f>IF(N718="snížená",J718,0)</f>
        <v>0</v>
      </c>
      <c r="BG718" s="186">
        <f>IF(N718="zákl. přenesená",J718,0)</f>
        <v>0</v>
      </c>
      <c r="BH718" s="186">
        <f>IF(N718="sníž. přenesená",J718,0)</f>
        <v>0</v>
      </c>
      <c r="BI718" s="186">
        <f>IF(N718="nulová",J718,0)</f>
        <v>0</v>
      </c>
      <c r="BJ718" s="20" t="s">
        <v>88</v>
      </c>
      <c r="BK718" s="186">
        <f>ROUND(I718*H718,2)</f>
        <v>0</v>
      </c>
      <c r="BL718" s="20" t="s">
        <v>188</v>
      </c>
      <c r="BM718" s="185" t="s">
        <v>1717</v>
      </c>
    </row>
    <row r="719" spans="1:47" s="2" customFormat="1" ht="11.25">
      <c r="A719" s="37"/>
      <c r="B719" s="38"/>
      <c r="C719" s="39"/>
      <c r="D719" s="227" t="s">
        <v>498</v>
      </c>
      <c r="E719" s="39"/>
      <c r="F719" s="228" t="s">
        <v>1718</v>
      </c>
      <c r="G719" s="39"/>
      <c r="H719" s="39"/>
      <c r="I719" s="189"/>
      <c r="J719" s="39"/>
      <c r="K719" s="39"/>
      <c r="L719" s="42"/>
      <c r="M719" s="190"/>
      <c r="N719" s="191"/>
      <c r="O719" s="67"/>
      <c r="P719" s="67"/>
      <c r="Q719" s="67"/>
      <c r="R719" s="67"/>
      <c r="S719" s="67"/>
      <c r="T719" s="68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T719" s="20" t="s">
        <v>498</v>
      </c>
      <c r="AU719" s="20" t="s">
        <v>88</v>
      </c>
    </row>
    <row r="720" spans="2:63" s="11" customFormat="1" ht="22.9" customHeight="1">
      <c r="B720" s="160"/>
      <c r="C720" s="161"/>
      <c r="D720" s="162" t="s">
        <v>71</v>
      </c>
      <c r="E720" s="225" t="s">
        <v>1719</v>
      </c>
      <c r="F720" s="225" t="s">
        <v>1720</v>
      </c>
      <c r="G720" s="161"/>
      <c r="H720" s="161"/>
      <c r="I720" s="164"/>
      <c r="J720" s="226">
        <f>BK720</f>
        <v>0</v>
      </c>
      <c r="K720" s="161"/>
      <c r="L720" s="166"/>
      <c r="M720" s="167"/>
      <c r="N720" s="168"/>
      <c r="O720" s="168"/>
      <c r="P720" s="169">
        <f>SUM(P721:P726)</f>
        <v>0</v>
      </c>
      <c r="Q720" s="168"/>
      <c r="R720" s="169">
        <f>SUM(R721:R726)</f>
        <v>1.9539</v>
      </c>
      <c r="S720" s="168"/>
      <c r="T720" s="170">
        <f>SUM(T721:T726)</f>
        <v>0</v>
      </c>
      <c r="AR720" s="171" t="s">
        <v>88</v>
      </c>
      <c r="AT720" s="172" t="s">
        <v>71</v>
      </c>
      <c r="AU720" s="172" t="s">
        <v>80</v>
      </c>
      <c r="AY720" s="171" t="s">
        <v>143</v>
      </c>
      <c r="BK720" s="173">
        <f>SUM(BK721:BK726)</f>
        <v>0</v>
      </c>
    </row>
    <row r="721" spans="1:65" s="2" customFormat="1" ht="24.2" customHeight="1">
      <c r="A721" s="37"/>
      <c r="B721" s="38"/>
      <c r="C721" s="174" t="s">
        <v>405</v>
      </c>
      <c r="D721" s="174" t="s">
        <v>144</v>
      </c>
      <c r="E721" s="175" t="s">
        <v>1721</v>
      </c>
      <c r="F721" s="176" t="s">
        <v>1722</v>
      </c>
      <c r="G721" s="177" t="s">
        <v>147</v>
      </c>
      <c r="H721" s="178">
        <v>195</v>
      </c>
      <c r="I721" s="179"/>
      <c r="J721" s="180">
        <f>ROUND(I721*H721,2)</f>
        <v>0</v>
      </c>
      <c r="K721" s="176" t="s">
        <v>496</v>
      </c>
      <c r="L721" s="42"/>
      <c r="M721" s="181" t="s">
        <v>19</v>
      </c>
      <c r="N721" s="182" t="s">
        <v>44</v>
      </c>
      <c r="O721" s="67"/>
      <c r="P721" s="183">
        <f>O721*H721</f>
        <v>0</v>
      </c>
      <c r="Q721" s="183">
        <v>0.01002</v>
      </c>
      <c r="R721" s="183">
        <f>Q721*H721</f>
        <v>1.9539</v>
      </c>
      <c r="S721" s="183">
        <v>0</v>
      </c>
      <c r="T721" s="184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185" t="s">
        <v>188</v>
      </c>
      <c r="AT721" s="185" t="s">
        <v>144</v>
      </c>
      <c r="AU721" s="185" t="s">
        <v>88</v>
      </c>
      <c r="AY721" s="20" t="s">
        <v>143</v>
      </c>
      <c r="BE721" s="186">
        <f>IF(N721="základní",J721,0)</f>
        <v>0</v>
      </c>
      <c r="BF721" s="186">
        <f>IF(N721="snížená",J721,0)</f>
        <v>0</v>
      </c>
      <c r="BG721" s="186">
        <f>IF(N721="zákl. přenesená",J721,0)</f>
        <v>0</v>
      </c>
      <c r="BH721" s="186">
        <f>IF(N721="sníž. přenesená",J721,0)</f>
        <v>0</v>
      </c>
      <c r="BI721" s="186">
        <f>IF(N721="nulová",J721,0)</f>
        <v>0</v>
      </c>
      <c r="BJ721" s="20" t="s">
        <v>88</v>
      </c>
      <c r="BK721" s="186">
        <f>ROUND(I721*H721,2)</f>
        <v>0</v>
      </c>
      <c r="BL721" s="20" t="s">
        <v>188</v>
      </c>
      <c r="BM721" s="185" t="s">
        <v>1723</v>
      </c>
    </row>
    <row r="722" spans="1:47" s="2" customFormat="1" ht="11.25">
      <c r="A722" s="37"/>
      <c r="B722" s="38"/>
      <c r="C722" s="39"/>
      <c r="D722" s="227" t="s">
        <v>498</v>
      </c>
      <c r="E722" s="39"/>
      <c r="F722" s="228" t="s">
        <v>1724</v>
      </c>
      <c r="G722" s="39"/>
      <c r="H722" s="39"/>
      <c r="I722" s="189"/>
      <c r="J722" s="39"/>
      <c r="K722" s="39"/>
      <c r="L722" s="42"/>
      <c r="M722" s="190"/>
      <c r="N722" s="191"/>
      <c r="O722" s="67"/>
      <c r="P722" s="67"/>
      <c r="Q722" s="67"/>
      <c r="R722" s="67"/>
      <c r="S722" s="67"/>
      <c r="T722" s="68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T722" s="20" t="s">
        <v>498</v>
      </c>
      <c r="AU722" s="20" t="s">
        <v>88</v>
      </c>
    </row>
    <row r="723" spans="2:51" s="15" customFormat="1" ht="11.25">
      <c r="B723" s="229"/>
      <c r="C723" s="230"/>
      <c r="D723" s="187" t="s">
        <v>158</v>
      </c>
      <c r="E723" s="231" t="s">
        <v>19</v>
      </c>
      <c r="F723" s="232" t="s">
        <v>1725</v>
      </c>
      <c r="G723" s="230"/>
      <c r="H723" s="231" t="s">
        <v>19</v>
      </c>
      <c r="I723" s="233"/>
      <c r="J723" s="230"/>
      <c r="K723" s="230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158</v>
      </c>
      <c r="AU723" s="238" t="s">
        <v>88</v>
      </c>
      <c r="AV723" s="15" t="s">
        <v>80</v>
      </c>
      <c r="AW723" s="15" t="s">
        <v>34</v>
      </c>
      <c r="AX723" s="15" t="s">
        <v>72</v>
      </c>
      <c r="AY723" s="238" t="s">
        <v>143</v>
      </c>
    </row>
    <row r="724" spans="2:51" s="12" customFormat="1" ht="22.5">
      <c r="B724" s="192"/>
      <c r="C724" s="193"/>
      <c r="D724" s="187" t="s">
        <v>158</v>
      </c>
      <c r="E724" s="194" t="s">
        <v>19</v>
      </c>
      <c r="F724" s="195" t="s">
        <v>1488</v>
      </c>
      <c r="G724" s="193"/>
      <c r="H724" s="196">
        <v>160</v>
      </c>
      <c r="I724" s="197"/>
      <c r="J724" s="193"/>
      <c r="K724" s="193"/>
      <c r="L724" s="198"/>
      <c r="M724" s="199"/>
      <c r="N724" s="200"/>
      <c r="O724" s="200"/>
      <c r="P724" s="200"/>
      <c r="Q724" s="200"/>
      <c r="R724" s="200"/>
      <c r="S724" s="200"/>
      <c r="T724" s="201"/>
      <c r="AT724" s="202" t="s">
        <v>158</v>
      </c>
      <c r="AU724" s="202" t="s">
        <v>88</v>
      </c>
      <c r="AV724" s="12" t="s">
        <v>88</v>
      </c>
      <c r="AW724" s="12" t="s">
        <v>34</v>
      </c>
      <c r="AX724" s="12" t="s">
        <v>72</v>
      </c>
      <c r="AY724" s="202" t="s">
        <v>143</v>
      </c>
    </row>
    <row r="725" spans="2:51" s="12" customFormat="1" ht="22.5">
      <c r="B725" s="192"/>
      <c r="C725" s="193"/>
      <c r="D725" s="187" t="s">
        <v>158</v>
      </c>
      <c r="E725" s="194" t="s">
        <v>19</v>
      </c>
      <c r="F725" s="195" t="s">
        <v>1676</v>
      </c>
      <c r="G725" s="193"/>
      <c r="H725" s="196">
        <v>35</v>
      </c>
      <c r="I725" s="197"/>
      <c r="J725" s="193"/>
      <c r="K725" s="193"/>
      <c r="L725" s="198"/>
      <c r="M725" s="199"/>
      <c r="N725" s="200"/>
      <c r="O725" s="200"/>
      <c r="P725" s="200"/>
      <c r="Q725" s="200"/>
      <c r="R725" s="200"/>
      <c r="S725" s="200"/>
      <c r="T725" s="201"/>
      <c r="AT725" s="202" t="s">
        <v>158</v>
      </c>
      <c r="AU725" s="202" t="s">
        <v>88</v>
      </c>
      <c r="AV725" s="12" t="s">
        <v>88</v>
      </c>
      <c r="AW725" s="12" t="s">
        <v>34</v>
      </c>
      <c r="AX725" s="12" t="s">
        <v>72</v>
      </c>
      <c r="AY725" s="202" t="s">
        <v>143</v>
      </c>
    </row>
    <row r="726" spans="2:51" s="13" customFormat="1" ht="11.25">
      <c r="B726" s="203"/>
      <c r="C726" s="204"/>
      <c r="D726" s="187" t="s">
        <v>158</v>
      </c>
      <c r="E726" s="205" t="s">
        <v>19</v>
      </c>
      <c r="F726" s="206" t="s">
        <v>161</v>
      </c>
      <c r="G726" s="204"/>
      <c r="H726" s="207">
        <v>195</v>
      </c>
      <c r="I726" s="208"/>
      <c r="J726" s="204"/>
      <c r="K726" s="204"/>
      <c r="L726" s="209"/>
      <c r="M726" s="210"/>
      <c r="N726" s="211"/>
      <c r="O726" s="211"/>
      <c r="P726" s="211"/>
      <c r="Q726" s="211"/>
      <c r="R726" s="211"/>
      <c r="S726" s="211"/>
      <c r="T726" s="212"/>
      <c r="AT726" s="213" t="s">
        <v>158</v>
      </c>
      <c r="AU726" s="213" t="s">
        <v>88</v>
      </c>
      <c r="AV726" s="13" t="s">
        <v>149</v>
      </c>
      <c r="AW726" s="13" t="s">
        <v>34</v>
      </c>
      <c r="AX726" s="13" t="s">
        <v>80</v>
      </c>
      <c r="AY726" s="213" t="s">
        <v>143</v>
      </c>
    </row>
    <row r="727" spans="2:63" s="11" customFormat="1" ht="22.9" customHeight="1">
      <c r="B727" s="160"/>
      <c r="C727" s="161"/>
      <c r="D727" s="162" t="s">
        <v>71</v>
      </c>
      <c r="E727" s="225" t="s">
        <v>1194</v>
      </c>
      <c r="F727" s="225" t="s">
        <v>1195</v>
      </c>
      <c r="G727" s="161"/>
      <c r="H727" s="161"/>
      <c r="I727" s="164"/>
      <c r="J727" s="226">
        <f>BK727</f>
        <v>0</v>
      </c>
      <c r="K727" s="161"/>
      <c r="L727" s="166"/>
      <c r="M727" s="167"/>
      <c r="N727" s="168"/>
      <c r="O727" s="168"/>
      <c r="P727" s="169">
        <f>SUM(P728:P733)</f>
        <v>0</v>
      </c>
      <c r="Q727" s="168"/>
      <c r="R727" s="169">
        <f>SUM(R728:R733)</f>
        <v>0</v>
      </c>
      <c r="S727" s="168"/>
      <c r="T727" s="170">
        <f>SUM(T728:T733)</f>
        <v>0</v>
      </c>
      <c r="AR727" s="171" t="s">
        <v>88</v>
      </c>
      <c r="AT727" s="172" t="s">
        <v>71</v>
      </c>
      <c r="AU727" s="172" t="s">
        <v>80</v>
      </c>
      <c r="AY727" s="171" t="s">
        <v>143</v>
      </c>
      <c r="BK727" s="173">
        <f>SUM(BK728:BK733)</f>
        <v>0</v>
      </c>
    </row>
    <row r="728" spans="1:65" s="2" customFormat="1" ht="24.2" customHeight="1">
      <c r="A728" s="37"/>
      <c r="B728" s="38"/>
      <c r="C728" s="174" t="s">
        <v>1161</v>
      </c>
      <c r="D728" s="174" t="s">
        <v>144</v>
      </c>
      <c r="E728" s="175" t="s">
        <v>1726</v>
      </c>
      <c r="F728" s="176" t="s">
        <v>1727</v>
      </c>
      <c r="G728" s="177" t="s">
        <v>686</v>
      </c>
      <c r="H728" s="178">
        <v>1</v>
      </c>
      <c r="I728" s="179"/>
      <c r="J728" s="180">
        <f>ROUND(I728*H728,2)</f>
        <v>0</v>
      </c>
      <c r="K728" s="176" t="s">
        <v>545</v>
      </c>
      <c r="L728" s="42"/>
      <c r="M728" s="181" t="s">
        <v>19</v>
      </c>
      <c r="N728" s="182" t="s">
        <v>44</v>
      </c>
      <c r="O728" s="67"/>
      <c r="P728" s="183">
        <f>O728*H728</f>
        <v>0</v>
      </c>
      <c r="Q728" s="183">
        <v>0</v>
      </c>
      <c r="R728" s="183">
        <f>Q728*H728</f>
        <v>0</v>
      </c>
      <c r="S728" s="183">
        <v>0</v>
      </c>
      <c r="T728" s="18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185" t="s">
        <v>188</v>
      </c>
      <c r="AT728" s="185" t="s">
        <v>144</v>
      </c>
      <c r="AU728" s="185" t="s">
        <v>88</v>
      </c>
      <c r="AY728" s="20" t="s">
        <v>143</v>
      </c>
      <c r="BE728" s="186">
        <f>IF(N728="základní",J728,0)</f>
        <v>0</v>
      </c>
      <c r="BF728" s="186">
        <f>IF(N728="snížená",J728,0)</f>
        <v>0</v>
      </c>
      <c r="BG728" s="186">
        <f>IF(N728="zákl. přenesená",J728,0)</f>
        <v>0</v>
      </c>
      <c r="BH728" s="186">
        <f>IF(N728="sníž. přenesená",J728,0)</f>
        <v>0</v>
      </c>
      <c r="BI728" s="186">
        <f>IF(N728="nulová",J728,0)</f>
        <v>0</v>
      </c>
      <c r="BJ728" s="20" t="s">
        <v>88</v>
      </c>
      <c r="BK728" s="186">
        <f>ROUND(I728*H728,2)</f>
        <v>0</v>
      </c>
      <c r="BL728" s="20" t="s">
        <v>188</v>
      </c>
      <c r="BM728" s="185" t="s">
        <v>1728</v>
      </c>
    </row>
    <row r="729" spans="1:65" s="2" customFormat="1" ht="24.2" customHeight="1">
      <c r="A729" s="37"/>
      <c r="B729" s="38"/>
      <c r="C729" s="174" t="s">
        <v>407</v>
      </c>
      <c r="D729" s="174" t="s">
        <v>144</v>
      </c>
      <c r="E729" s="175" t="s">
        <v>1729</v>
      </c>
      <c r="F729" s="176" t="s">
        <v>1730</v>
      </c>
      <c r="G729" s="177" t="s">
        <v>686</v>
      </c>
      <c r="H729" s="178">
        <v>1</v>
      </c>
      <c r="I729" s="179"/>
      <c r="J729" s="180">
        <f>ROUND(I729*H729,2)</f>
        <v>0</v>
      </c>
      <c r="K729" s="176" t="s">
        <v>545</v>
      </c>
      <c r="L729" s="42"/>
      <c r="M729" s="181" t="s">
        <v>19</v>
      </c>
      <c r="N729" s="182" t="s">
        <v>44</v>
      </c>
      <c r="O729" s="67"/>
      <c r="P729" s="183">
        <f>O729*H729</f>
        <v>0</v>
      </c>
      <c r="Q729" s="183">
        <v>0</v>
      </c>
      <c r="R729" s="183">
        <f>Q729*H729</f>
        <v>0</v>
      </c>
      <c r="S729" s="183">
        <v>0</v>
      </c>
      <c r="T729" s="184">
        <f>S729*H729</f>
        <v>0</v>
      </c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R729" s="185" t="s">
        <v>188</v>
      </c>
      <c r="AT729" s="185" t="s">
        <v>144</v>
      </c>
      <c r="AU729" s="185" t="s">
        <v>88</v>
      </c>
      <c r="AY729" s="20" t="s">
        <v>143</v>
      </c>
      <c r="BE729" s="186">
        <f>IF(N729="základní",J729,0)</f>
        <v>0</v>
      </c>
      <c r="BF729" s="186">
        <f>IF(N729="snížená",J729,0)</f>
        <v>0</v>
      </c>
      <c r="BG729" s="186">
        <f>IF(N729="zákl. přenesená",J729,0)</f>
        <v>0</v>
      </c>
      <c r="BH729" s="186">
        <f>IF(N729="sníž. přenesená",J729,0)</f>
        <v>0</v>
      </c>
      <c r="BI729" s="186">
        <f>IF(N729="nulová",J729,0)</f>
        <v>0</v>
      </c>
      <c r="BJ729" s="20" t="s">
        <v>88</v>
      </c>
      <c r="BK729" s="186">
        <f>ROUND(I729*H729,2)</f>
        <v>0</v>
      </c>
      <c r="BL729" s="20" t="s">
        <v>188</v>
      </c>
      <c r="BM729" s="185" t="s">
        <v>1731</v>
      </c>
    </row>
    <row r="730" spans="1:65" s="2" customFormat="1" ht="55.5" customHeight="1">
      <c r="A730" s="37"/>
      <c r="B730" s="38"/>
      <c r="C730" s="174" t="s">
        <v>183</v>
      </c>
      <c r="D730" s="174" t="s">
        <v>144</v>
      </c>
      <c r="E730" s="175" t="s">
        <v>1732</v>
      </c>
      <c r="F730" s="176" t="s">
        <v>1733</v>
      </c>
      <c r="G730" s="177" t="s">
        <v>297</v>
      </c>
      <c r="H730" s="214"/>
      <c r="I730" s="179"/>
      <c r="J730" s="180">
        <f>ROUND(I730*H730,2)</f>
        <v>0</v>
      </c>
      <c r="K730" s="176" t="s">
        <v>496</v>
      </c>
      <c r="L730" s="42"/>
      <c r="M730" s="181" t="s">
        <v>19</v>
      </c>
      <c r="N730" s="182" t="s">
        <v>44</v>
      </c>
      <c r="O730" s="67"/>
      <c r="P730" s="183">
        <f>O730*H730</f>
        <v>0</v>
      </c>
      <c r="Q730" s="183">
        <v>0</v>
      </c>
      <c r="R730" s="183">
        <f>Q730*H730</f>
        <v>0</v>
      </c>
      <c r="S730" s="183">
        <v>0</v>
      </c>
      <c r="T730" s="184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185" t="s">
        <v>188</v>
      </c>
      <c r="AT730" s="185" t="s">
        <v>144</v>
      </c>
      <c r="AU730" s="185" t="s">
        <v>88</v>
      </c>
      <c r="AY730" s="20" t="s">
        <v>143</v>
      </c>
      <c r="BE730" s="186">
        <f>IF(N730="základní",J730,0)</f>
        <v>0</v>
      </c>
      <c r="BF730" s="186">
        <f>IF(N730="snížená",J730,0)</f>
        <v>0</v>
      </c>
      <c r="BG730" s="186">
        <f>IF(N730="zákl. přenesená",J730,0)</f>
        <v>0</v>
      </c>
      <c r="BH730" s="186">
        <f>IF(N730="sníž. přenesená",J730,0)</f>
        <v>0</v>
      </c>
      <c r="BI730" s="186">
        <f>IF(N730="nulová",J730,0)</f>
        <v>0</v>
      </c>
      <c r="BJ730" s="20" t="s">
        <v>88</v>
      </c>
      <c r="BK730" s="186">
        <f>ROUND(I730*H730,2)</f>
        <v>0</v>
      </c>
      <c r="BL730" s="20" t="s">
        <v>188</v>
      </c>
      <c r="BM730" s="185" t="s">
        <v>1734</v>
      </c>
    </row>
    <row r="731" spans="1:47" s="2" customFormat="1" ht="11.25">
      <c r="A731" s="37"/>
      <c r="B731" s="38"/>
      <c r="C731" s="39"/>
      <c r="D731" s="227" t="s">
        <v>498</v>
      </c>
      <c r="E731" s="39"/>
      <c r="F731" s="228" t="s">
        <v>1735</v>
      </c>
      <c r="G731" s="39"/>
      <c r="H731" s="39"/>
      <c r="I731" s="189"/>
      <c r="J731" s="39"/>
      <c r="K731" s="39"/>
      <c r="L731" s="42"/>
      <c r="M731" s="190"/>
      <c r="N731" s="191"/>
      <c r="O731" s="67"/>
      <c r="P731" s="67"/>
      <c r="Q731" s="67"/>
      <c r="R731" s="67"/>
      <c r="S731" s="67"/>
      <c r="T731" s="68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T731" s="20" t="s">
        <v>498</v>
      </c>
      <c r="AU731" s="20" t="s">
        <v>88</v>
      </c>
    </row>
    <row r="732" spans="1:65" s="2" customFormat="1" ht="66.75" customHeight="1">
      <c r="A732" s="37"/>
      <c r="B732" s="38"/>
      <c r="C732" s="174" t="s">
        <v>409</v>
      </c>
      <c r="D732" s="174" t="s">
        <v>144</v>
      </c>
      <c r="E732" s="175" t="s">
        <v>1736</v>
      </c>
      <c r="F732" s="176" t="s">
        <v>1737</v>
      </c>
      <c r="G732" s="177" t="s">
        <v>297</v>
      </c>
      <c r="H732" s="214"/>
      <c r="I732" s="179"/>
      <c r="J732" s="180">
        <f>ROUND(I732*H732,2)</f>
        <v>0</v>
      </c>
      <c r="K732" s="176" t="s">
        <v>496</v>
      </c>
      <c r="L732" s="42"/>
      <c r="M732" s="181" t="s">
        <v>19</v>
      </c>
      <c r="N732" s="182" t="s">
        <v>44</v>
      </c>
      <c r="O732" s="67"/>
      <c r="P732" s="183">
        <f>O732*H732</f>
        <v>0</v>
      </c>
      <c r="Q732" s="183">
        <v>0</v>
      </c>
      <c r="R732" s="183">
        <f>Q732*H732</f>
        <v>0</v>
      </c>
      <c r="S732" s="183">
        <v>0</v>
      </c>
      <c r="T732" s="184">
        <f>S732*H732</f>
        <v>0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185" t="s">
        <v>188</v>
      </c>
      <c r="AT732" s="185" t="s">
        <v>144</v>
      </c>
      <c r="AU732" s="185" t="s">
        <v>88</v>
      </c>
      <c r="AY732" s="20" t="s">
        <v>143</v>
      </c>
      <c r="BE732" s="186">
        <f>IF(N732="základní",J732,0)</f>
        <v>0</v>
      </c>
      <c r="BF732" s="186">
        <f>IF(N732="snížená",J732,0)</f>
        <v>0</v>
      </c>
      <c r="BG732" s="186">
        <f>IF(N732="zákl. přenesená",J732,0)</f>
        <v>0</v>
      </c>
      <c r="BH732" s="186">
        <f>IF(N732="sníž. přenesená",J732,0)</f>
        <v>0</v>
      </c>
      <c r="BI732" s="186">
        <f>IF(N732="nulová",J732,0)</f>
        <v>0</v>
      </c>
      <c r="BJ732" s="20" t="s">
        <v>88</v>
      </c>
      <c r="BK732" s="186">
        <f>ROUND(I732*H732,2)</f>
        <v>0</v>
      </c>
      <c r="BL732" s="20" t="s">
        <v>188</v>
      </c>
      <c r="BM732" s="185" t="s">
        <v>1738</v>
      </c>
    </row>
    <row r="733" spans="1:47" s="2" customFormat="1" ht="11.25">
      <c r="A733" s="37"/>
      <c r="B733" s="38"/>
      <c r="C733" s="39"/>
      <c r="D733" s="227" t="s">
        <v>498</v>
      </c>
      <c r="E733" s="39"/>
      <c r="F733" s="228" t="s">
        <v>1739</v>
      </c>
      <c r="G733" s="39"/>
      <c r="H733" s="39"/>
      <c r="I733" s="189"/>
      <c r="J733" s="39"/>
      <c r="K733" s="39"/>
      <c r="L733" s="42"/>
      <c r="M733" s="190"/>
      <c r="N733" s="191"/>
      <c r="O733" s="67"/>
      <c r="P733" s="67"/>
      <c r="Q733" s="67"/>
      <c r="R733" s="67"/>
      <c r="S733" s="67"/>
      <c r="T733" s="68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T733" s="20" t="s">
        <v>498</v>
      </c>
      <c r="AU733" s="20" t="s">
        <v>88</v>
      </c>
    </row>
    <row r="734" spans="2:63" s="11" customFormat="1" ht="25.9" customHeight="1">
      <c r="B734" s="160"/>
      <c r="C734" s="161"/>
      <c r="D734" s="162" t="s">
        <v>71</v>
      </c>
      <c r="E734" s="163" t="s">
        <v>542</v>
      </c>
      <c r="F734" s="163" t="s">
        <v>719</v>
      </c>
      <c r="G734" s="161"/>
      <c r="H734" s="161"/>
      <c r="I734" s="164"/>
      <c r="J734" s="165">
        <f>BK734</f>
        <v>0</v>
      </c>
      <c r="K734" s="161"/>
      <c r="L734" s="166"/>
      <c r="M734" s="167"/>
      <c r="N734" s="168"/>
      <c r="O734" s="168"/>
      <c r="P734" s="169">
        <f>P735</f>
        <v>0</v>
      </c>
      <c r="Q734" s="168"/>
      <c r="R734" s="169">
        <f>R735</f>
        <v>0</v>
      </c>
      <c r="S734" s="168"/>
      <c r="T734" s="170">
        <f>T735</f>
        <v>0</v>
      </c>
      <c r="AR734" s="171" t="s">
        <v>153</v>
      </c>
      <c r="AT734" s="172" t="s">
        <v>71</v>
      </c>
      <c r="AU734" s="172" t="s">
        <v>72</v>
      </c>
      <c r="AY734" s="171" t="s">
        <v>143</v>
      </c>
      <c r="BK734" s="173">
        <f>BK735</f>
        <v>0</v>
      </c>
    </row>
    <row r="735" spans="2:63" s="11" customFormat="1" ht="22.9" customHeight="1">
      <c r="B735" s="160"/>
      <c r="C735" s="161"/>
      <c r="D735" s="162" t="s">
        <v>71</v>
      </c>
      <c r="E735" s="225" t="s">
        <v>1740</v>
      </c>
      <c r="F735" s="225" t="s">
        <v>1741</v>
      </c>
      <c r="G735" s="161"/>
      <c r="H735" s="161"/>
      <c r="I735" s="164"/>
      <c r="J735" s="226">
        <f>BK735</f>
        <v>0</v>
      </c>
      <c r="K735" s="161"/>
      <c r="L735" s="166"/>
      <c r="M735" s="167"/>
      <c r="N735" s="168"/>
      <c r="O735" s="168"/>
      <c r="P735" s="169">
        <f>SUM(P736:P742)</f>
        <v>0</v>
      </c>
      <c r="Q735" s="168"/>
      <c r="R735" s="169">
        <f>SUM(R736:R742)</f>
        <v>0</v>
      </c>
      <c r="S735" s="168"/>
      <c r="T735" s="170">
        <f>SUM(T736:T742)</f>
        <v>0</v>
      </c>
      <c r="AR735" s="171" t="s">
        <v>153</v>
      </c>
      <c r="AT735" s="172" t="s">
        <v>71</v>
      </c>
      <c r="AU735" s="172" t="s">
        <v>80</v>
      </c>
      <c r="AY735" s="171" t="s">
        <v>143</v>
      </c>
      <c r="BK735" s="173">
        <f>SUM(BK736:BK742)</f>
        <v>0</v>
      </c>
    </row>
    <row r="736" spans="1:65" s="2" customFormat="1" ht="33" customHeight="1">
      <c r="A736" s="37"/>
      <c r="B736" s="38"/>
      <c r="C736" s="174" t="s">
        <v>1177</v>
      </c>
      <c r="D736" s="174" t="s">
        <v>144</v>
      </c>
      <c r="E736" s="175" t="s">
        <v>1742</v>
      </c>
      <c r="F736" s="176" t="s">
        <v>1743</v>
      </c>
      <c r="G736" s="177" t="s">
        <v>583</v>
      </c>
      <c r="H736" s="178">
        <v>1</v>
      </c>
      <c r="I736" s="179"/>
      <c r="J736" s="180">
        <f>ROUND(I736*H736,2)</f>
        <v>0</v>
      </c>
      <c r="K736" s="176" t="s">
        <v>545</v>
      </c>
      <c r="L736" s="42"/>
      <c r="M736" s="181" t="s">
        <v>19</v>
      </c>
      <c r="N736" s="182" t="s">
        <v>44</v>
      </c>
      <c r="O736" s="67"/>
      <c r="P736" s="183">
        <f>O736*H736</f>
        <v>0</v>
      </c>
      <c r="Q736" s="183">
        <v>0</v>
      </c>
      <c r="R736" s="183">
        <f>Q736*H736</f>
        <v>0</v>
      </c>
      <c r="S736" s="183">
        <v>0</v>
      </c>
      <c r="T736" s="18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185" t="s">
        <v>306</v>
      </c>
      <c r="AT736" s="185" t="s">
        <v>144</v>
      </c>
      <c r="AU736" s="185" t="s">
        <v>88</v>
      </c>
      <c r="AY736" s="20" t="s">
        <v>143</v>
      </c>
      <c r="BE736" s="186">
        <f>IF(N736="základní",J736,0)</f>
        <v>0</v>
      </c>
      <c r="BF736" s="186">
        <f>IF(N736="snížená",J736,0)</f>
        <v>0</v>
      </c>
      <c r="BG736" s="186">
        <f>IF(N736="zákl. přenesená",J736,0)</f>
        <v>0</v>
      </c>
      <c r="BH736" s="186">
        <f>IF(N736="sníž. přenesená",J736,0)</f>
        <v>0</v>
      </c>
      <c r="BI736" s="186">
        <f>IF(N736="nulová",J736,0)</f>
        <v>0</v>
      </c>
      <c r="BJ736" s="20" t="s">
        <v>88</v>
      </c>
      <c r="BK736" s="186">
        <f>ROUND(I736*H736,2)</f>
        <v>0</v>
      </c>
      <c r="BL736" s="20" t="s">
        <v>306</v>
      </c>
      <c r="BM736" s="185" t="s">
        <v>1744</v>
      </c>
    </row>
    <row r="737" spans="1:65" s="2" customFormat="1" ht="16.5" customHeight="1">
      <c r="A737" s="37"/>
      <c r="B737" s="38"/>
      <c r="C737" s="174" t="s">
        <v>196</v>
      </c>
      <c r="D737" s="174" t="s">
        <v>144</v>
      </c>
      <c r="E737" s="175" t="s">
        <v>1745</v>
      </c>
      <c r="F737" s="176" t="s">
        <v>1746</v>
      </c>
      <c r="G737" s="177" t="s">
        <v>583</v>
      </c>
      <c r="H737" s="178">
        <v>1</v>
      </c>
      <c r="I737" s="179"/>
      <c r="J737" s="180">
        <f>ROUND(I737*H737,2)</f>
        <v>0</v>
      </c>
      <c r="K737" s="176" t="s">
        <v>496</v>
      </c>
      <c r="L737" s="42"/>
      <c r="M737" s="181" t="s">
        <v>19</v>
      </c>
      <c r="N737" s="182" t="s">
        <v>44</v>
      </c>
      <c r="O737" s="67"/>
      <c r="P737" s="183">
        <f>O737*H737</f>
        <v>0</v>
      </c>
      <c r="Q737" s="183">
        <v>0</v>
      </c>
      <c r="R737" s="183">
        <f>Q737*H737</f>
        <v>0</v>
      </c>
      <c r="S737" s="183">
        <v>0</v>
      </c>
      <c r="T737" s="184">
        <f>S737*H737</f>
        <v>0</v>
      </c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R737" s="185" t="s">
        <v>306</v>
      </c>
      <c r="AT737" s="185" t="s">
        <v>144</v>
      </c>
      <c r="AU737" s="185" t="s">
        <v>88</v>
      </c>
      <c r="AY737" s="20" t="s">
        <v>143</v>
      </c>
      <c r="BE737" s="186">
        <f>IF(N737="základní",J737,0)</f>
        <v>0</v>
      </c>
      <c r="BF737" s="186">
        <f>IF(N737="snížená",J737,0)</f>
        <v>0</v>
      </c>
      <c r="BG737" s="186">
        <f>IF(N737="zákl. přenesená",J737,0)</f>
        <v>0</v>
      </c>
      <c r="BH737" s="186">
        <f>IF(N737="sníž. přenesená",J737,0)</f>
        <v>0</v>
      </c>
      <c r="BI737" s="186">
        <f>IF(N737="nulová",J737,0)</f>
        <v>0</v>
      </c>
      <c r="BJ737" s="20" t="s">
        <v>88</v>
      </c>
      <c r="BK737" s="186">
        <f>ROUND(I737*H737,2)</f>
        <v>0</v>
      </c>
      <c r="BL737" s="20" t="s">
        <v>306</v>
      </c>
      <c r="BM737" s="185" t="s">
        <v>1747</v>
      </c>
    </row>
    <row r="738" spans="1:47" s="2" customFormat="1" ht="11.25">
      <c r="A738" s="37"/>
      <c r="B738" s="38"/>
      <c r="C738" s="39"/>
      <c r="D738" s="227" t="s">
        <v>498</v>
      </c>
      <c r="E738" s="39"/>
      <c r="F738" s="228" t="s">
        <v>1748</v>
      </c>
      <c r="G738" s="39"/>
      <c r="H738" s="39"/>
      <c r="I738" s="189"/>
      <c r="J738" s="39"/>
      <c r="K738" s="39"/>
      <c r="L738" s="42"/>
      <c r="M738" s="190"/>
      <c r="N738" s="191"/>
      <c r="O738" s="67"/>
      <c r="P738" s="67"/>
      <c r="Q738" s="67"/>
      <c r="R738" s="67"/>
      <c r="S738" s="67"/>
      <c r="T738" s="68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T738" s="20" t="s">
        <v>498</v>
      </c>
      <c r="AU738" s="20" t="s">
        <v>88</v>
      </c>
    </row>
    <row r="739" spans="1:65" s="2" customFormat="1" ht="16.5" customHeight="1">
      <c r="A739" s="37"/>
      <c r="B739" s="38"/>
      <c r="C739" s="174" t="s">
        <v>202</v>
      </c>
      <c r="D739" s="174" t="s">
        <v>144</v>
      </c>
      <c r="E739" s="175" t="s">
        <v>1749</v>
      </c>
      <c r="F739" s="176" t="s">
        <v>1750</v>
      </c>
      <c r="G739" s="177" t="s">
        <v>583</v>
      </c>
      <c r="H739" s="178">
        <v>1</v>
      </c>
      <c r="I739" s="179"/>
      <c r="J739" s="180">
        <f>ROUND(I739*H739,2)</f>
        <v>0</v>
      </c>
      <c r="K739" s="176" t="s">
        <v>496</v>
      </c>
      <c r="L739" s="42"/>
      <c r="M739" s="181" t="s">
        <v>19</v>
      </c>
      <c r="N739" s="182" t="s">
        <v>44</v>
      </c>
      <c r="O739" s="67"/>
      <c r="P739" s="183">
        <f>O739*H739</f>
        <v>0</v>
      </c>
      <c r="Q739" s="183">
        <v>0</v>
      </c>
      <c r="R739" s="183">
        <f>Q739*H739</f>
        <v>0</v>
      </c>
      <c r="S739" s="183">
        <v>0</v>
      </c>
      <c r="T739" s="184">
        <f>S739*H739</f>
        <v>0</v>
      </c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R739" s="185" t="s">
        <v>306</v>
      </c>
      <c r="AT739" s="185" t="s">
        <v>144</v>
      </c>
      <c r="AU739" s="185" t="s">
        <v>88</v>
      </c>
      <c r="AY739" s="20" t="s">
        <v>143</v>
      </c>
      <c r="BE739" s="186">
        <f>IF(N739="základní",J739,0)</f>
        <v>0</v>
      </c>
      <c r="BF739" s="186">
        <f>IF(N739="snížená",J739,0)</f>
        <v>0</v>
      </c>
      <c r="BG739" s="186">
        <f>IF(N739="zákl. přenesená",J739,0)</f>
        <v>0</v>
      </c>
      <c r="BH739" s="186">
        <f>IF(N739="sníž. přenesená",J739,0)</f>
        <v>0</v>
      </c>
      <c r="BI739" s="186">
        <f>IF(N739="nulová",J739,0)</f>
        <v>0</v>
      </c>
      <c r="BJ739" s="20" t="s">
        <v>88</v>
      </c>
      <c r="BK739" s="186">
        <f>ROUND(I739*H739,2)</f>
        <v>0</v>
      </c>
      <c r="BL739" s="20" t="s">
        <v>306</v>
      </c>
      <c r="BM739" s="185" t="s">
        <v>1751</v>
      </c>
    </row>
    <row r="740" spans="1:47" s="2" customFormat="1" ht="11.25">
      <c r="A740" s="37"/>
      <c r="B740" s="38"/>
      <c r="C740" s="39"/>
      <c r="D740" s="227" t="s">
        <v>498</v>
      </c>
      <c r="E740" s="39"/>
      <c r="F740" s="228" t="s">
        <v>1752</v>
      </c>
      <c r="G740" s="39"/>
      <c r="H740" s="39"/>
      <c r="I740" s="189"/>
      <c r="J740" s="39"/>
      <c r="K740" s="39"/>
      <c r="L740" s="42"/>
      <c r="M740" s="190"/>
      <c r="N740" s="191"/>
      <c r="O740" s="67"/>
      <c r="P740" s="67"/>
      <c r="Q740" s="67"/>
      <c r="R740" s="67"/>
      <c r="S740" s="67"/>
      <c r="T740" s="68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T740" s="20" t="s">
        <v>498</v>
      </c>
      <c r="AU740" s="20" t="s">
        <v>88</v>
      </c>
    </row>
    <row r="741" spans="1:65" s="2" customFormat="1" ht="21.75" customHeight="1">
      <c r="A741" s="37"/>
      <c r="B741" s="38"/>
      <c r="C741" s="174" t="s">
        <v>207</v>
      </c>
      <c r="D741" s="174" t="s">
        <v>144</v>
      </c>
      <c r="E741" s="175" t="s">
        <v>1753</v>
      </c>
      <c r="F741" s="176" t="s">
        <v>1754</v>
      </c>
      <c r="G741" s="177" t="s">
        <v>583</v>
      </c>
      <c r="H741" s="178">
        <v>1</v>
      </c>
      <c r="I741" s="179"/>
      <c r="J741" s="180">
        <f>ROUND(I741*H741,2)</f>
        <v>0</v>
      </c>
      <c r="K741" s="176" t="s">
        <v>496</v>
      </c>
      <c r="L741" s="42"/>
      <c r="M741" s="181" t="s">
        <v>19</v>
      </c>
      <c r="N741" s="182" t="s">
        <v>44</v>
      </c>
      <c r="O741" s="67"/>
      <c r="P741" s="183">
        <f>O741*H741</f>
        <v>0</v>
      </c>
      <c r="Q741" s="183">
        <v>0</v>
      </c>
      <c r="R741" s="183">
        <f>Q741*H741</f>
        <v>0</v>
      </c>
      <c r="S741" s="183">
        <v>0</v>
      </c>
      <c r="T741" s="184">
        <f>S741*H741</f>
        <v>0</v>
      </c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R741" s="185" t="s">
        <v>306</v>
      </c>
      <c r="AT741" s="185" t="s">
        <v>144</v>
      </c>
      <c r="AU741" s="185" t="s">
        <v>88</v>
      </c>
      <c r="AY741" s="20" t="s">
        <v>143</v>
      </c>
      <c r="BE741" s="186">
        <f>IF(N741="základní",J741,0)</f>
        <v>0</v>
      </c>
      <c r="BF741" s="186">
        <f>IF(N741="snížená",J741,0)</f>
        <v>0</v>
      </c>
      <c r="BG741" s="186">
        <f>IF(N741="zákl. přenesená",J741,0)</f>
        <v>0</v>
      </c>
      <c r="BH741" s="186">
        <f>IF(N741="sníž. přenesená",J741,0)</f>
        <v>0</v>
      </c>
      <c r="BI741" s="186">
        <f>IF(N741="nulová",J741,0)</f>
        <v>0</v>
      </c>
      <c r="BJ741" s="20" t="s">
        <v>88</v>
      </c>
      <c r="BK741" s="186">
        <f>ROUND(I741*H741,2)</f>
        <v>0</v>
      </c>
      <c r="BL741" s="20" t="s">
        <v>306</v>
      </c>
      <c r="BM741" s="185" t="s">
        <v>1755</v>
      </c>
    </row>
    <row r="742" spans="1:47" s="2" customFormat="1" ht="11.25">
      <c r="A742" s="37"/>
      <c r="B742" s="38"/>
      <c r="C742" s="39"/>
      <c r="D742" s="227" t="s">
        <v>498</v>
      </c>
      <c r="E742" s="39"/>
      <c r="F742" s="228" t="s">
        <v>1756</v>
      </c>
      <c r="G742" s="39"/>
      <c r="H742" s="39"/>
      <c r="I742" s="189"/>
      <c r="J742" s="39"/>
      <c r="K742" s="39"/>
      <c r="L742" s="42"/>
      <c r="M742" s="263"/>
      <c r="N742" s="264"/>
      <c r="O742" s="217"/>
      <c r="P742" s="217"/>
      <c r="Q742" s="217"/>
      <c r="R742" s="217"/>
      <c r="S742" s="217"/>
      <c r="T742" s="265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T742" s="20" t="s">
        <v>498</v>
      </c>
      <c r="AU742" s="20" t="s">
        <v>88</v>
      </c>
    </row>
    <row r="743" spans="1:31" s="2" customFormat="1" ht="6.95" customHeight="1">
      <c r="A743" s="37"/>
      <c r="B743" s="50"/>
      <c r="C743" s="51"/>
      <c r="D743" s="51"/>
      <c r="E743" s="51"/>
      <c r="F743" s="51"/>
      <c r="G743" s="51"/>
      <c r="H743" s="51"/>
      <c r="I743" s="51"/>
      <c r="J743" s="51"/>
      <c r="K743" s="51"/>
      <c r="L743" s="42"/>
      <c r="M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</row>
  </sheetData>
  <sheetProtection algorithmName="SHA-512" hashValue="qB8DpaF+eZYlLPS6ytaLJljTZdFZxvnFC7SDnH2Kv0kMhMx8LQsOiFEomK8+0SsGCbgCoxs6OY7TowqnYLrQCg==" saltValue="jSpjliJFbzKqHBcn96OB7M42eY+rr5fdDSMy2rTlPmuz2W9KheQnbGjO8FxHShEOsATNLvXFDi4bUqD0Q9sq3Q==" spinCount="100000" sheet="1" objects="1" scenarios="1" formatColumns="0" formatRows="0" autoFilter="0"/>
  <autoFilter ref="C96:K742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4_01/129001101"/>
    <hyperlink ref="F164" r:id="rId2" display="https://podminky.urs.cz/item/CS_URS_2024_01/131251203"/>
    <hyperlink ref="F197" r:id="rId3" display="https://podminky.urs.cz/item/CS_URS_2024_01/132354204"/>
    <hyperlink ref="F202" r:id="rId4" display="https://podminky.urs.cz/item/CS_URS_2024_01/132254205"/>
    <hyperlink ref="F229" r:id="rId5" display="https://podminky.urs.cz/item/CS_URS_2024_01/151101102"/>
    <hyperlink ref="F234" r:id="rId6" display="https://podminky.urs.cz/item/CS_URS_2024_01/151101112"/>
    <hyperlink ref="F236" r:id="rId7" display="https://podminky.urs.cz/item/CS_URS_2024_01/151811132"/>
    <hyperlink ref="F274" r:id="rId8" display="https://podminky.urs.cz/item/CS_URS_2024_01/151811142"/>
    <hyperlink ref="F286" r:id="rId9" display="https://podminky.urs.cz/item/CS_URS_2024_01/151811232"/>
    <hyperlink ref="F288" r:id="rId10" display="https://podminky.urs.cz/item/CS_URS_2024_01/151811242"/>
    <hyperlink ref="F290" r:id="rId11" display="https://podminky.urs.cz/item/CS_URS_2024_01/162751117"/>
    <hyperlink ref="F293" r:id="rId12" display="https://podminky.urs.cz/item/CS_URS_2024_01/167151111"/>
    <hyperlink ref="F295" r:id="rId13" display="https://podminky.urs.cz/item/CS_URS_2024_01/171201231"/>
    <hyperlink ref="F299" r:id="rId14" display="https://podminky.urs.cz/item/CS_URS_2024_01/171251201"/>
    <hyperlink ref="F301" r:id="rId15" display="https://podminky.urs.cz/item/CS_URS_2024_01/174151101"/>
    <hyperlink ref="F365" r:id="rId16" display="https://podminky.urs.cz/item/CS_URS_2024_01/175111101"/>
    <hyperlink ref="F425" r:id="rId17" display="https://podminky.urs.cz/item/CS_URS_2024_01/183106614"/>
    <hyperlink ref="F431" r:id="rId18" display="https://podminky.urs.cz/item/CS_URS_2024_01/275313711"/>
    <hyperlink ref="F435" r:id="rId19" display="https://podminky.urs.cz/item/CS_URS_2024_01/451573111"/>
    <hyperlink ref="F453" r:id="rId20" display="https://podminky.urs.cz/item/CS_URS_2024_01/452311121"/>
    <hyperlink ref="F466" r:id="rId21" display="https://podminky.urs.cz/item/CS_URS_2024_01/452313121"/>
    <hyperlink ref="F470" r:id="rId22" display="https://podminky.urs.cz/item/CS_URS_2024_01/622111001"/>
    <hyperlink ref="F474" r:id="rId23" display="https://podminky.urs.cz/item/CS_URS_2024_01/622121111"/>
    <hyperlink ref="F478" r:id="rId24" display="https://podminky.urs.cz/item/CS_URS_2024_01/622331101"/>
    <hyperlink ref="F483" r:id="rId25" display="https://podminky.urs.cz/item/CS_URS_2024_01/871260310"/>
    <hyperlink ref="F488" r:id="rId26" display="https://podminky.urs.cz/item/CS_URS_2024_01/871353122"/>
    <hyperlink ref="F535" r:id="rId27" display="https://podminky.urs.cz/item/CS_URS_2024_01/894812116"/>
    <hyperlink ref="F543" r:id="rId28" display="https://podminky.urs.cz/item/CS_URS_2024_01/894812131"/>
    <hyperlink ref="F550" r:id="rId29" display="https://podminky.urs.cz/item/CS_URS_2024_01/894812132"/>
    <hyperlink ref="F553" r:id="rId30" display="https://podminky.urs.cz/item/CS_URS_2024_01/894812141"/>
    <hyperlink ref="F555" r:id="rId31" display="https://podminky.urs.cz/item/CS_URS_2024_01/894812149"/>
    <hyperlink ref="F557" r:id="rId32" display="https://podminky.urs.cz/item/CS_URS_2024_01/894812156"/>
    <hyperlink ref="F560" r:id="rId33" display="https://podminky.urs.cz/item/CS_URS_2024_01/894812162"/>
    <hyperlink ref="F562" r:id="rId34" display="https://podminky.urs.cz/item/CS_URS_2024_01/894812163"/>
    <hyperlink ref="F564" r:id="rId35" display="https://podminky.urs.cz/item/CS_URS_2024_01/894812205"/>
    <hyperlink ref="F573" r:id="rId36" display="https://podminky.urs.cz/item/CS_URS_2024_01/894812206"/>
    <hyperlink ref="F585" r:id="rId37" display="https://podminky.urs.cz/item/CS_URS_2024_01/894812231"/>
    <hyperlink ref="F599" r:id="rId38" display="https://podminky.urs.cz/item/CS_URS_2024_01/894812232"/>
    <hyperlink ref="F602" r:id="rId39" display="https://podminky.urs.cz/item/CS_URS_2024_01/894812233"/>
    <hyperlink ref="F608" r:id="rId40" display="https://podminky.urs.cz/item/CS_URS_2024_01/894812241"/>
    <hyperlink ref="F610" r:id="rId41" display="https://podminky.urs.cz/item/CS_URS_2024_01/894812249"/>
    <hyperlink ref="F612" r:id="rId42" display="https://podminky.urs.cz/item/CS_URS_2024_01/894812257"/>
    <hyperlink ref="F614" r:id="rId43" display="https://podminky.urs.cz/item/CS_URS_2024_01/894812262"/>
    <hyperlink ref="F617" r:id="rId44" display="https://podminky.urs.cz/item/CS_URS_2024_01/894812315"/>
    <hyperlink ref="F623" r:id="rId45" display="https://podminky.urs.cz/item/CS_URS_2024_01/894812317"/>
    <hyperlink ref="F626" r:id="rId46" display="https://podminky.urs.cz/item/CS_URS_2024_01/894812319"/>
    <hyperlink ref="F632" r:id="rId47" display="https://podminky.urs.cz/item/CS_URS_2024_01/894812332"/>
    <hyperlink ref="F634" r:id="rId48" display="https://podminky.urs.cz/item/CS_URS_2024_01/894812333"/>
    <hyperlink ref="F636" r:id="rId49" display="https://podminky.urs.cz/item/CS_URS_2024_01/894812335"/>
    <hyperlink ref="F638" r:id="rId50" display="https://podminky.urs.cz/item/CS_URS_2024_01/894812339"/>
    <hyperlink ref="F640" r:id="rId51" display="https://podminky.urs.cz/item/CS_URS_2024_01/894812352"/>
    <hyperlink ref="F642" r:id="rId52" display="https://podminky.urs.cz/item/CS_URS_2024_01/894812357"/>
    <hyperlink ref="F644" r:id="rId53" display="https://podminky.urs.cz/item/CS_URS_2024_01/899721112"/>
    <hyperlink ref="F658" r:id="rId54" display="https://podminky.urs.cz/item/CS_URS_2024_01/899722113"/>
    <hyperlink ref="F661" r:id="rId55" display="https://podminky.urs.cz/item/CS_URS_2024_01/919726122"/>
    <hyperlink ref="F665" r:id="rId56" display="https://podminky.urs.cz/item/CS_URS_2024_01/961044111"/>
    <hyperlink ref="F669" r:id="rId57" display="https://podminky.urs.cz/item/CS_URS_2024_01/997006002"/>
    <hyperlink ref="F673" r:id="rId58" display="https://podminky.urs.cz/item/CS_URS_2024_01/997221551"/>
    <hyperlink ref="F675" r:id="rId59" display="https://podminky.urs.cz/item/CS_URS_2024_01/997221559"/>
    <hyperlink ref="F679" r:id="rId60" display="https://podminky.urs.cz/item/CS_URS_2024_01/997221611"/>
    <hyperlink ref="F681" r:id="rId61" display="https://podminky.urs.cz/item/CS_URS_2024_01/997221861"/>
    <hyperlink ref="F684" r:id="rId62" display="https://podminky.urs.cz/item/CS_URS_2024_01/998276101"/>
    <hyperlink ref="F688" r:id="rId63" display="https://podminky.urs.cz/item/CS_URS_2024_01/711113125"/>
    <hyperlink ref="F691" r:id="rId64" display="https://podminky.urs.cz/item/CS_URS_2024_01/711161122"/>
    <hyperlink ref="F697" r:id="rId65" display="https://podminky.urs.cz/item/CS_URS_2024_01/711161384"/>
    <hyperlink ref="F703" r:id="rId66" display="https://podminky.urs.cz/item/CS_URS_2024_01/713131241"/>
    <hyperlink ref="F711" r:id="rId67" display="https://podminky.urs.cz/item/CS_URS_2024_01/998751311"/>
    <hyperlink ref="F713" r:id="rId68" display="https://podminky.urs.cz/item/CS_URS_2024_01/998751319"/>
    <hyperlink ref="F716" r:id="rId69" display="https://podminky.urs.cz/item/CS_URS_2024_01/761661081"/>
    <hyperlink ref="F719" r:id="rId70" display="https://podminky.urs.cz/item/CS_URS_2024_01/761661805"/>
    <hyperlink ref="F722" r:id="rId71" display="https://podminky.urs.cz/item/CS_URS_2024_01/762431013"/>
    <hyperlink ref="F731" r:id="rId72" display="https://podminky.urs.cz/item/CS_URS_2024_01/998767311"/>
    <hyperlink ref="F733" r:id="rId73" display="https://podminky.urs.cz/item/CS_URS_2024_01/998767319"/>
    <hyperlink ref="F738" r:id="rId74" display="https://podminky.urs.cz/item/CS_URS_2024_01/218204002"/>
    <hyperlink ref="F740" r:id="rId75" display="https://podminky.urs.cz/item/CS_URS_2024_01/218204125"/>
    <hyperlink ref="F742" r:id="rId76" display="https://podminky.urs.cz/item/CS_URS_2024_01/218204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1:31" s="2" customFormat="1" ht="12" customHeight="1">
      <c r="A8" s="37"/>
      <c r="B8" s="42"/>
      <c r="C8" s="37"/>
      <c r="D8" s="115" t="s">
        <v>109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9" t="s">
        <v>1757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26. 3. 2024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1" t="str">
        <f>'Rekapitulace stavby'!E14</f>
        <v>Vyplň údaj</v>
      </c>
      <c r="F18" s="402"/>
      <c r="G18" s="402"/>
      <c r="H18" s="402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26</v>
      </c>
      <c r="J23" s="106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33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3" t="s">
        <v>37</v>
      </c>
      <c r="F27" s="403"/>
      <c r="G27" s="403"/>
      <c r="H27" s="40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ROUND(J86,2)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ROUND((SUM(BE86:BE174)),2)</f>
        <v>0</v>
      </c>
      <c r="G33" s="37"/>
      <c r="H33" s="37"/>
      <c r="I33" s="127">
        <v>0.21</v>
      </c>
      <c r="J33" s="126">
        <f>ROUND(((SUM(BE86:BE174))*I33),2)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ROUND((SUM(BF86:BF174)),2)</f>
        <v>0</v>
      </c>
      <c r="G34" s="37"/>
      <c r="H34" s="37"/>
      <c r="I34" s="127">
        <v>0.12</v>
      </c>
      <c r="J34" s="126">
        <f>ROUND(((SUM(BF86:BF174))*I34),2)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ROUND((SUM(BG86:BG174)),2)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ROUND((SUM(BH86:BH174)),2)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ROUND((SUM(BI86:BI174)),2)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4" t="str">
        <f>E7</f>
        <v>Sanace zdiva budovy Hospic Frýdek-Místek, p.o.</v>
      </c>
      <c r="F48" s="405"/>
      <c r="G48" s="405"/>
      <c r="H48" s="405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3" t="str">
        <f>E9</f>
        <v>SO 05 - Oprava stávající kanalizace</v>
      </c>
      <c r="F50" s="406"/>
      <c r="G50" s="406"/>
      <c r="H50" s="40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I. J. Pešiny 3640, 738 01, Frýdek-Místek</v>
      </c>
      <c r="G52" s="39"/>
      <c r="H52" s="39"/>
      <c r="I52" s="32" t="s">
        <v>23</v>
      </c>
      <c r="J52" s="62" t="str">
        <f>IF(J12="","",J12)</f>
        <v>26. 3. 2024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Statutární město Frýdek-Místek</v>
      </c>
      <c r="G54" s="39"/>
      <c r="H54" s="39"/>
      <c r="I54" s="32" t="s">
        <v>31</v>
      </c>
      <c r="J54" s="35" t="str">
        <f>E21</f>
        <v>BENEPRO, a.s., Tovární 33, Český Těšín, 737 01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BENEPRO, a.s., Tovární 33, Český Těšín, 737 01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112</v>
      </c>
      <c r="D57" s="140"/>
      <c r="E57" s="140"/>
      <c r="F57" s="140"/>
      <c r="G57" s="140"/>
      <c r="H57" s="140"/>
      <c r="I57" s="140"/>
      <c r="J57" s="141" t="s">
        <v>113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J86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3"/>
      <c r="C60" s="144"/>
      <c r="D60" s="145" t="s">
        <v>478</v>
      </c>
      <c r="E60" s="146"/>
      <c r="F60" s="146"/>
      <c r="G60" s="146"/>
      <c r="H60" s="146"/>
      <c r="I60" s="146"/>
      <c r="J60" s="147">
        <f>J87</f>
        <v>0</v>
      </c>
      <c r="K60" s="144"/>
      <c r="L60" s="148"/>
    </row>
    <row r="61" spans="2:12" s="14" customFormat="1" ht="19.9" customHeight="1">
      <c r="B61" s="220"/>
      <c r="C61" s="100"/>
      <c r="D61" s="221" t="s">
        <v>479</v>
      </c>
      <c r="E61" s="222"/>
      <c r="F61" s="222"/>
      <c r="G61" s="222"/>
      <c r="H61" s="222"/>
      <c r="I61" s="222"/>
      <c r="J61" s="223">
        <f>J88</f>
        <v>0</v>
      </c>
      <c r="K61" s="100"/>
      <c r="L61" s="224"/>
    </row>
    <row r="62" spans="2:12" s="14" customFormat="1" ht="19.9" customHeight="1">
      <c r="B62" s="220"/>
      <c r="C62" s="100"/>
      <c r="D62" s="221" t="s">
        <v>480</v>
      </c>
      <c r="E62" s="222"/>
      <c r="F62" s="222"/>
      <c r="G62" s="222"/>
      <c r="H62" s="222"/>
      <c r="I62" s="222"/>
      <c r="J62" s="223">
        <f>J133</f>
        <v>0</v>
      </c>
      <c r="K62" s="100"/>
      <c r="L62" s="224"/>
    </row>
    <row r="63" spans="2:12" s="14" customFormat="1" ht="19.9" customHeight="1">
      <c r="B63" s="220"/>
      <c r="C63" s="100"/>
      <c r="D63" s="221" t="s">
        <v>744</v>
      </c>
      <c r="E63" s="222"/>
      <c r="F63" s="222"/>
      <c r="G63" s="222"/>
      <c r="H63" s="222"/>
      <c r="I63" s="222"/>
      <c r="J63" s="223">
        <f>J137</f>
        <v>0</v>
      </c>
      <c r="K63" s="100"/>
      <c r="L63" s="224"/>
    </row>
    <row r="64" spans="2:12" s="14" customFormat="1" ht="19.9" customHeight="1">
      <c r="B64" s="220"/>
      <c r="C64" s="100"/>
      <c r="D64" s="221" t="s">
        <v>481</v>
      </c>
      <c r="E64" s="222"/>
      <c r="F64" s="222"/>
      <c r="G64" s="222"/>
      <c r="H64" s="222"/>
      <c r="I64" s="222"/>
      <c r="J64" s="223">
        <f>J140</f>
        <v>0</v>
      </c>
      <c r="K64" s="100"/>
      <c r="L64" s="224"/>
    </row>
    <row r="65" spans="2:12" s="14" customFormat="1" ht="19.9" customHeight="1">
      <c r="B65" s="220"/>
      <c r="C65" s="100"/>
      <c r="D65" s="221" t="s">
        <v>483</v>
      </c>
      <c r="E65" s="222"/>
      <c r="F65" s="222"/>
      <c r="G65" s="222"/>
      <c r="H65" s="222"/>
      <c r="I65" s="222"/>
      <c r="J65" s="223">
        <f>J157</f>
        <v>0</v>
      </c>
      <c r="K65" s="100"/>
      <c r="L65" s="224"/>
    </row>
    <row r="66" spans="2:12" s="14" customFormat="1" ht="19.9" customHeight="1">
      <c r="B66" s="220"/>
      <c r="C66" s="100"/>
      <c r="D66" s="221" t="s">
        <v>484</v>
      </c>
      <c r="E66" s="222"/>
      <c r="F66" s="222"/>
      <c r="G66" s="222"/>
      <c r="H66" s="222"/>
      <c r="I66" s="222"/>
      <c r="J66" s="223">
        <f>J172</f>
        <v>0</v>
      </c>
      <c r="K66" s="100"/>
      <c r="L66" s="224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6" t="s">
        <v>128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16</v>
      </c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404" t="str">
        <f>E7</f>
        <v>Sanace zdiva budovy Hospic Frýdek-Místek, p.o.</v>
      </c>
      <c r="F76" s="405"/>
      <c r="G76" s="405"/>
      <c r="H76" s="405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109</v>
      </c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53" t="str">
        <f>E9</f>
        <v>SO 05 - Oprava stávající kanalizace</v>
      </c>
      <c r="F78" s="406"/>
      <c r="G78" s="406"/>
      <c r="H78" s="406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2" t="s">
        <v>21</v>
      </c>
      <c r="D80" s="39"/>
      <c r="E80" s="39"/>
      <c r="F80" s="30" t="str">
        <f>F12</f>
        <v>I. J. Pešiny 3640, 738 01, Frýdek-Místek</v>
      </c>
      <c r="G80" s="39"/>
      <c r="H80" s="39"/>
      <c r="I80" s="32" t="s">
        <v>23</v>
      </c>
      <c r="J80" s="62" t="str">
        <f>IF(J12="","",J12)</f>
        <v>26. 3. 2024</v>
      </c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40.15" customHeight="1">
      <c r="A82" s="37"/>
      <c r="B82" s="38"/>
      <c r="C82" s="32" t="s">
        <v>25</v>
      </c>
      <c r="D82" s="39"/>
      <c r="E82" s="39"/>
      <c r="F82" s="30" t="str">
        <f>E15</f>
        <v>Statutární město Frýdek-Místek</v>
      </c>
      <c r="G82" s="39"/>
      <c r="H82" s="39"/>
      <c r="I82" s="32" t="s">
        <v>31</v>
      </c>
      <c r="J82" s="35" t="str">
        <f>E21</f>
        <v>BENEPRO, a.s., Tovární 33, Český Těšín, 737 01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40.15" customHeight="1">
      <c r="A83" s="37"/>
      <c r="B83" s="38"/>
      <c r="C83" s="32" t="s">
        <v>29</v>
      </c>
      <c r="D83" s="39"/>
      <c r="E83" s="39"/>
      <c r="F83" s="30" t="str">
        <f>IF(E18="","",E18)</f>
        <v>Vyplň údaj</v>
      </c>
      <c r="G83" s="39"/>
      <c r="H83" s="39"/>
      <c r="I83" s="32" t="s">
        <v>35</v>
      </c>
      <c r="J83" s="35" t="str">
        <f>E24</f>
        <v>BENEPRO, a.s., Tovární 33, Český Těšín, 737 01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0" customFormat="1" ht="29.25" customHeight="1">
      <c r="A85" s="149"/>
      <c r="B85" s="150"/>
      <c r="C85" s="151" t="s">
        <v>129</v>
      </c>
      <c r="D85" s="152" t="s">
        <v>57</v>
      </c>
      <c r="E85" s="152" t="s">
        <v>53</v>
      </c>
      <c r="F85" s="152" t="s">
        <v>54</v>
      </c>
      <c r="G85" s="152" t="s">
        <v>130</v>
      </c>
      <c r="H85" s="152" t="s">
        <v>131</v>
      </c>
      <c r="I85" s="152" t="s">
        <v>132</v>
      </c>
      <c r="J85" s="152" t="s">
        <v>113</v>
      </c>
      <c r="K85" s="153" t="s">
        <v>133</v>
      </c>
      <c r="L85" s="154"/>
      <c r="M85" s="71" t="s">
        <v>19</v>
      </c>
      <c r="N85" s="72" t="s">
        <v>42</v>
      </c>
      <c r="O85" s="72" t="s">
        <v>134</v>
      </c>
      <c r="P85" s="72" t="s">
        <v>135</v>
      </c>
      <c r="Q85" s="72" t="s">
        <v>136</v>
      </c>
      <c r="R85" s="72" t="s">
        <v>137</v>
      </c>
      <c r="S85" s="72" t="s">
        <v>138</v>
      </c>
      <c r="T85" s="73" t="s">
        <v>139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3" s="2" customFormat="1" ht="22.9" customHeight="1">
      <c r="A86" s="37"/>
      <c r="B86" s="38"/>
      <c r="C86" s="78" t="s">
        <v>140</v>
      </c>
      <c r="D86" s="39"/>
      <c r="E86" s="39"/>
      <c r="F86" s="39"/>
      <c r="G86" s="39"/>
      <c r="H86" s="39"/>
      <c r="I86" s="39"/>
      <c r="J86" s="155">
        <f>BK86</f>
        <v>0</v>
      </c>
      <c r="K86" s="39"/>
      <c r="L86" s="42"/>
      <c r="M86" s="74"/>
      <c r="N86" s="156"/>
      <c r="O86" s="75"/>
      <c r="P86" s="157">
        <f>P87</f>
        <v>0</v>
      </c>
      <c r="Q86" s="75"/>
      <c r="R86" s="157">
        <f>R87</f>
        <v>20.7233816728</v>
      </c>
      <c r="S86" s="75"/>
      <c r="T86" s="158">
        <f>T87</f>
        <v>0.37349999999999994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20" t="s">
        <v>71</v>
      </c>
      <c r="AU86" s="20" t="s">
        <v>114</v>
      </c>
      <c r="BK86" s="159">
        <f>BK87</f>
        <v>0</v>
      </c>
    </row>
    <row r="87" spans="2:63" s="11" customFormat="1" ht="25.9" customHeight="1">
      <c r="B87" s="160"/>
      <c r="C87" s="161"/>
      <c r="D87" s="162" t="s">
        <v>71</v>
      </c>
      <c r="E87" s="163" t="s">
        <v>492</v>
      </c>
      <c r="F87" s="163" t="s">
        <v>493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P88+P133+P137+P140+P157+P172</f>
        <v>0</v>
      </c>
      <c r="Q87" s="168"/>
      <c r="R87" s="169">
        <f>R88+R133+R137+R140+R157+R172</f>
        <v>20.7233816728</v>
      </c>
      <c r="S87" s="168"/>
      <c r="T87" s="170">
        <f>T88+T133+T137+T140+T157+T172</f>
        <v>0.37349999999999994</v>
      </c>
      <c r="AR87" s="171" t="s">
        <v>80</v>
      </c>
      <c r="AT87" s="172" t="s">
        <v>71</v>
      </c>
      <c r="AU87" s="172" t="s">
        <v>72</v>
      </c>
      <c r="AY87" s="171" t="s">
        <v>143</v>
      </c>
      <c r="BK87" s="173">
        <f>BK88+BK133+BK137+BK140+BK157+BK172</f>
        <v>0</v>
      </c>
    </row>
    <row r="88" spans="2:63" s="11" customFormat="1" ht="22.9" customHeight="1">
      <c r="B88" s="160"/>
      <c r="C88" s="161"/>
      <c r="D88" s="162" t="s">
        <v>71</v>
      </c>
      <c r="E88" s="225" t="s">
        <v>80</v>
      </c>
      <c r="F88" s="225" t="s">
        <v>337</v>
      </c>
      <c r="G88" s="161"/>
      <c r="H88" s="161"/>
      <c r="I88" s="164"/>
      <c r="J88" s="226">
        <f>BK88</f>
        <v>0</v>
      </c>
      <c r="K88" s="161"/>
      <c r="L88" s="166"/>
      <c r="M88" s="167"/>
      <c r="N88" s="168"/>
      <c r="O88" s="168"/>
      <c r="P88" s="169">
        <f>SUM(P89:P132)</f>
        <v>0</v>
      </c>
      <c r="Q88" s="168"/>
      <c r="R88" s="169">
        <f>SUM(R89:R132)</f>
        <v>0.061435628799999996</v>
      </c>
      <c r="S88" s="168"/>
      <c r="T88" s="170">
        <f>SUM(T89:T132)</f>
        <v>0</v>
      </c>
      <c r="AR88" s="171" t="s">
        <v>80</v>
      </c>
      <c r="AT88" s="172" t="s">
        <v>71</v>
      </c>
      <c r="AU88" s="172" t="s">
        <v>80</v>
      </c>
      <c r="AY88" s="171" t="s">
        <v>143</v>
      </c>
      <c r="BK88" s="173">
        <f>SUM(BK89:BK132)</f>
        <v>0</v>
      </c>
    </row>
    <row r="89" spans="1:65" s="2" customFormat="1" ht="37.9" customHeight="1">
      <c r="A89" s="37"/>
      <c r="B89" s="38"/>
      <c r="C89" s="174" t="s">
        <v>80</v>
      </c>
      <c r="D89" s="174" t="s">
        <v>144</v>
      </c>
      <c r="E89" s="175" t="s">
        <v>777</v>
      </c>
      <c r="F89" s="176" t="s">
        <v>778</v>
      </c>
      <c r="G89" s="177" t="s">
        <v>171</v>
      </c>
      <c r="H89" s="178">
        <v>31.08</v>
      </c>
      <c r="I89" s="179"/>
      <c r="J89" s="180">
        <f>ROUND(I89*H89,2)</f>
        <v>0</v>
      </c>
      <c r="K89" s="176" t="s">
        <v>496</v>
      </c>
      <c r="L89" s="42"/>
      <c r="M89" s="181" t="s">
        <v>19</v>
      </c>
      <c r="N89" s="182" t="s">
        <v>44</v>
      </c>
      <c r="O89" s="6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5" t="s">
        <v>149</v>
      </c>
      <c r="AT89" s="185" t="s">
        <v>144</v>
      </c>
      <c r="AU89" s="185" t="s">
        <v>88</v>
      </c>
      <c r="AY89" s="20" t="s">
        <v>143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0" t="s">
        <v>88</v>
      </c>
      <c r="BK89" s="186">
        <f>ROUND(I89*H89,2)</f>
        <v>0</v>
      </c>
      <c r="BL89" s="20" t="s">
        <v>149</v>
      </c>
      <c r="BM89" s="185" t="s">
        <v>1217</v>
      </c>
    </row>
    <row r="90" spans="1:47" s="2" customFormat="1" ht="11.25">
      <c r="A90" s="37"/>
      <c r="B90" s="38"/>
      <c r="C90" s="39"/>
      <c r="D90" s="227" t="s">
        <v>498</v>
      </c>
      <c r="E90" s="39"/>
      <c r="F90" s="228" t="s">
        <v>780</v>
      </c>
      <c r="G90" s="39"/>
      <c r="H90" s="39"/>
      <c r="I90" s="189"/>
      <c r="J90" s="39"/>
      <c r="K90" s="39"/>
      <c r="L90" s="42"/>
      <c r="M90" s="190"/>
      <c r="N90" s="191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498</v>
      </c>
      <c r="AU90" s="20" t="s">
        <v>88</v>
      </c>
    </row>
    <row r="91" spans="1:47" s="2" customFormat="1" ht="19.5">
      <c r="A91" s="37"/>
      <c r="B91" s="38"/>
      <c r="C91" s="39"/>
      <c r="D91" s="187" t="s">
        <v>150</v>
      </c>
      <c r="E91" s="39"/>
      <c r="F91" s="188" t="s">
        <v>1218</v>
      </c>
      <c r="G91" s="39"/>
      <c r="H91" s="39"/>
      <c r="I91" s="189"/>
      <c r="J91" s="39"/>
      <c r="K91" s="39"/>
      <c r="L91" s="42"/>
      <c r="M91" s="190"/>
      <c r="N91" s="191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150</v>
      </c>
      <c r="AU91" s="20" t="s">
        <v>88</v>
      </c>
    </row>
    <row r="92" spans="2:51" s="12" customFormat="1" ht="11.25">
      <c r="B92" s="192"/>
      <c r="C92" s="193"/>
      <c r="D92" s="187" t="s">
        <v>158</v>
      </c>
      <c r="E92" s="194" t="s">
        <v>19</v>
      </c>
      <c r="F92" s="195" t="s">
        <v>1758</v>
      </c>
      <c r="G92" s="193"/>
      <c r="H92" s="196">
        <v>62.16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158</v>
      </c>
      <c r="AU92" s="202" t="s">
        <v>88</v>
      </c>
      <c r="AV92" s="12" t="s">
        <v>88</v>
      </c>
      <c r="AW92" s="12" t="s">
        <v>34</v>
      </c>
      <c r="AX92" s="12" t="s">
        <v>80</v>
      </c>
      <c r="AY92" s="202" t="s">
        <v>143</v>
      </c>
    </row>
    <row r="93" spans="2:51" s="12" customFormat="1" ht="11.25">
      <c r="B93" s="192"/>
      <c r="C93" s="193"/>
      <c r="D93" s="187" t="s">
        <v>158</v>
      </c>
      <c r="E93" s="193"/>
      <c r="F93" s="195" t="s">
        <v>1759</v>
      </c>
      <c r="G93" s="193"/>
      <c r="H93" s="196">
        <v>31.08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158</v>
      </c>
      <c r="AU93" s="202" t="s">
        <v>88</v>
      </c>
      <c r="AV93" s="12" t="s">
        <v>88</v>
      </c>
      <c r="AW93" s="12" t="s">
        <v>4</v>
      </c>
      <c r="AX93" s="12" t="s">
        <v>80</v>
      </c>
      <c r="AY93" s="202" t="s">
        <v>143</v>
      </c>
    </row>
    <row r="94" spans="1:65" s="2" customFormat="1" ht="49.15" customHeight="1">
      <c r="A94" s="37"/>
      <c r="B94" s="38"/>
      <c r="C94" s="174" t="s">
        <v>88</v>
      </c>
      <c r="D94" s="174" t="s">
        <v>144</v>
      </c>
      <c r="E94" s="175" t="s">
        <v>1281</v>
      </c>
      <c r="F94" s="176" t="s">
        <v>1282</v>
      </c>
      <c r="G94" s="177" t="s">
        <v>171</v>
      </c>
      <c r="H94" s="178">
        <v>62.16</v>
      </c>
      <c r="I94" s="179"/>
      <c r="J94" s="180">
        <f>ROUND(I94*H94,2)</f>
        <v>0</v>
      </c>
      <c r="K94" s="176" t="s">
        <v>496</v>
      </c>
      <c r="L94" s="42"/>
      <c r="M94" s="181" t="s">
        <v>19</v>
      </c>
      <c r="N94" s="182" t="s">
        <v>44</v>
      </c>
      <c r="O94" s="67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5" t="s">
        <v>149</v>
      </c>
      <c r="AT94" s="185" t="s">
        <v>144</v>
      </c>
      <c r="AU94" s="185" t="s">
        <v>88</v>
      </c>
      <c r="AY94" s="20" t="s">
        <v>143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88</v>
      </c>
      <c r="BK94" s="186">
        <f>ROUND(I94*H94,2)</f>
        <v>0</v>
      </c>
      <c r="BL94" s="20" t="s">
        <v>149</v>
      </c>
      <c r="BM94" s="185" t="s">
        <v>1283</v>
      </c>
    </row>
    <row r="95" spans="1:47" s="2" customFormat="1" ht="11.25">
      <c r="A95" s="37"/>
      <c r="B95" s="38"/>
      <c r="C95" s="39"/>
      <c r="D95" s="227" t="s">
        <v>498</v>
      </c>
      <c r="E95" s="39"/>
      <c r="F95" s="228" t="s">
        <v>1284</v>
      </c>
      <c r="G95" s="39"/>
      <c r="H95" s="39"/>
      <c r="I95" s="189"/>
      <c r="J95" s="39"/>
      <c r="K95" s="39"/>
      <c r="L95" s="42"/>
      <c r="M95" s="190"/>
      <c r="N95" s="191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498</v>
      </c>
      <c r="AU95" s="20" t="s">
        <v>88</v>
      </c>
    </row>
    <row r="96" spans="2:51" s="15" customFormat="1" ht="11.25">
      <c r="B96" s="229"/>
      <c r="C96" s="230"/>
      <c r="D96" s="187" t="s">
        <v>158</v>
      </c>
      <c r="E96" s="231" t="s">
        <v>19</v>
      </c>
      <c r="F96" s="232" t="s">
        <v>787</v>
      </c>
      <c r="G96" s="230"/>
      <c r="H96" s="231" t="s">
        <v>19</v>
      </c>
      <c r="I96" s="233"/>
      <c r="J96" s="230"/>
      <c r="K96" s="230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158</v>
      </c>
      <c r="AU96" s="238" t="s">
        <v>88</v>
      </c>
      <c r="AV96" s="15" t="s">
        <v>80</v>
      </c>
      <c r="AW96" s="15" t="s">
        <v>34</v>
      </c>
      <c r="AX96" s="15" t="s">
        <v>72</v>
      </c>
      <c r="AY96" s="238" t="s">
        <v>143</v>
      </c>
    </row>
    <row r="97" spans="2:51" s="12" customFormat="1" ht="11.25">
      <c r="B97" s="192"/>
      <c r="C97" s="193"/>
      <c r="D97" s="187" t="s">
        <v>158</v>
      </c>
      <c r="E97" s="194" t="s">
        <v>19</v>
      </c>
      <c r="F97" s="195" t="s">
        <v>1758</v>
      </c>
      <c r="G97" s="193"/>
      <c r="H97" s="196">
        <v>62.16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158</v>
      </c>
      <c r="AU97" s="202" t="s">
        <v>88</v>
      </c>
      <c r="AV97" s="12" t="s">
        <v>88</v>
      </c>
      <c r="AW97" s="12" t="s">
        <v>34</v>
      </c>
      <c r="AX97" s="12" t="s">
        <v>80</v>
      </c>
      <c r="AY97" s="202" t="s">
        <v>143</v>
      </c>
    </row>
    <row r="98" spans="1:65" s="2" customFormat="1" ht="37.9" customHeight="1">
      <c r="A98" s="37"/>
      <c r="B98" s="38"/>
      <c r="C98" s="174" t="s">
        <v>153</v>
      </c>
      <c r="D98" s="174" t="s">
        <v>144</v>
      </c>
      <c r="E98" s="175" t="s">
        <v>501</v>
      </c>
      <c r="F98" s="176" t="s">
        <v>502</v>
      </c>
      <c r="G98" s="177" t="s">
        <v>147</v>
      </c>
      <c r="H98" s="178">
        <v>103.6</v>
      </c>
      <c r="I98" s="179"/>
      <c r="J98" s="180">
        <f>ROUND(I98*H98,2)</f>
        <v>0</v>
      </c>
      <c r="K98" s="176" t="s">
        <v>496</v>
      </c>
      <c r="L98" s="42"/>
      <c r="M98" s="181" t="s">
        <v>19</v>
      </c>
      <c r="N98" s="182" t="s">
        <v>44</v>
      </c>
      <c r="O98" s="67"/>
      <c r="P98" s="183">
        <f>O98*H98</f>
        <v>0</v>
      </c>
      <c r="Q98" s="183">
        <v>0.000593008</v>
      </c>
      <c r="R98" s="183">
        <f>Q98*H98</f>
        <v>0.061435628799999996</v>
      </c>
      <c r="S98" s="183">
        <v>0</v>
      </c>
      <c r="T98" s="18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5" t="s">
        <v>149</v>
      </c>
      <c r="AT98" s="185" t="s">
        <v>144</v>
      </c>
      <c r="AU98" s="185" t="s">
        <v>88</v>
      </c>
      <c r="AY98" s="20" t="s">
        <v>143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88</v>
      </c>
      <c r="BK98" s="186">
        <f>ROUND(I98*H98,2)</f>
        <v>0</v>
      </c>
      <c r="BL98" s="20" t="s">
        <v>149</v>
      </c>
      <c r="BM98" s="185" t="s">
        <v>1295</v>
      </c>
    </row>
    <row r="99" spans="1:47" s="2" customFormat="1" ht="11.25">
      <c r="A99" s="37"/>
      <c r="B99" s="38"/>
      <c r="C99" s="39"/>
      <c r="D99" s="227" t="s">
        <v>498</v>
      </c>
      <c r="E99" s="39"/>
      <c r="F99" s="228" t="s">
        <v>504</v>
      </c>
      <c r="G99" s="39"/>
      <c r="H99" s="39"/>
      <c r="I99" s="189"/>
      <c r="J99" s="39"/>
      <c r="K99" s="39"/>
      <c r="L99" s="42"/>
      <c r="M99" s="190"/>
      <c r="N99" s="191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498</v>
      </c>
      <c r="AU99" s="20" t="s">
        <v>88</v>
      </c>
    </row>
    <row r="100" spans="2:51" s="12" customFormat="1" ht="11.25">
      <c r="B100" s="192"/>
      <c r="C100" s="193"/>
      <c r="D100" s="187" t="s">
        <v>158</v>
      </c>
      <c r="E100" s="194" t="s">
        <v>19</v>
      </c>
      <c r="F100" s="195" t="s">
        <v>1760</v>
      </c>
      <c r="G100" s="193"/>
      <c r="H100" s="196">
        <v>103.6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158</v>
      </c>
      <c r="AU100" s="202" t="s">
        <v>88</v>
      </c>
      <c r="AV100" s="12" t="s">
        <v>88</v>
      </c>
      <c r="AW100" s="12" t="s">
        <v>34</v>
      </c>
      <c r="AX100" s="12" t="s">
        <v>80</v>
      </c>
      <c r="AY100" s="202" t="s">
        <v>143</v>
      </c>
    </row>
    <row r="101" spans="1:65" s="2" customFormat="1" ht="37.9" customHeight="1">
      <c r="A101" s="37"/>
      <c r="B101" s="38"/>
      <c r="C101" s="174" t="s">
        <v>149</v>
      </c>
      <c r="D101" s="174" t="s">
        <v>144</v>
      </c>
      <c r="E101" s="175" t="s">
        <v>506</v>
      </c>
      <c r="F101" s="176" t="s">
        <v>507</v>
      </c>
      <c r="G101" s="177" t="s">
        <v>147</v>
      </c>
      <c r="H101" s="178">
        <v>103.6</v>
      </c>
      <c r="I101" s="179"/>
      <c r="J101" s="180">
        <f>ROUND(I101*H101,2)</f>
        <v>0</v>
      </c>
      <c r="K101" s="176" t="s">
        <v>496</v>
      </c>
      <c r="L101" s="42"/>
      <c r="M101" s="181" t="s">
        <v>19</v>
      </c>
      <c r="N101" s="182" t="s">
        <v>44</v>
      </c>
      <c r="O101" s="67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5" t="s">
        <v>149</v>
      </c>
      <c r="AT101" s="185" t="s">
        <v>144</v>
      </c>
      <c r="AU101" s="185" t="s">
        <v>88</v>
      </c>
      <c r="AY101" s="20" t="s">
        <v>143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0" t="s">
        <v>88</v>
      </c>
      <c r="BK101" s="186">
        <f>ROUND(I101*H101,2)</f>
        <v>0</v>
      </c>
      <c r="BL101" s="20" t="s">
        <v>149</v>
      </c>
      <c r="BM101" s="185" t="s">
        <v>1339</v>
      </c>
    </row>
    <row r="102" spans="1:47" s="2" customFormat="1" ht="11.25">
      <c r="A102" s="37"/>
      <c r="B102" s="38"/>
      <c r="C102" s="39"/>
      <c r="D102" s="227" t="s">
        <v>498</v>
      </c>
      <c r="E102" s="39"/>
      <c r="F102" s="228" t="s">
        <v>509</v>
      </c>
      <c r="G102" s="39"/>
      <c r="H102" s="39"/>
      <c r="I102" s="189"/>
      <c r="J102" s="39"/>
      <c r="K102" s="39"/>
      <c r="L102" s="42"/>
      <c r="M102" s="190"/>
      <c r="N102" s="191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498</v>
      </c>
      <c r="AU102" s="20" t="s">
        <v>88</v>
      </c>
    </row>
    <row r="103" spans="1:65" s="2" customFormat="1" ht="62.65" customHeight="1">
      <c r="A103" s="37"/>
      <c r="B103" s="38"/>
      <c r="C103" s="174" t="s">
        <v>168</v>
      </c>
      <c r="D103" s="174" t="s">
        <v>144</v>
      </c>
      <c r="E103" s="175" t="s">
        <v>510</v>
      </c>
      <c r="F103" s="176" t="s">
        <v>511</v>
      </c>
      <c r="G103" s="177" t="s">
        <v>171</v>
      </c>
      <c r="H103" s="178">
        <v>62.16</v>
      </c>
      <c r="I103" s="179"/>
      <c r="J103" s="180">
        <f>ROUND(I103*H103,2)</f>
        <v>0</v>
      </c>
      <c r="K103" s="176" t="s">
        <v>496</v>
      </c>
      <c r="L103" s="42"/>
      <c r="M103" s="181" t="s">
        <v>19</v>
      </c>
      <c r="N103" s="182" t="s">
        <v>44</v>
      </c>
      <c r="O103" s="6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5" t="s">
        <v>149</v>
      </c>
      <c r="AT103" s="185" t="s">
        <v>144</v>
      </c>
      <c r="AU103" s="185" t="s">
        <v>88</v>
      </c>
      <c r="AY103" s="20" t="s">
        <v>143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88</v>
      </c>
      <c r="BK103" s="186">
        <f>ROUND(I103*H103,2)</f>
        <v>0</v>
      </c>
      <c r="BL103" s="20" t="s">
        <v>149</v>
      </c>
      <c r="BM103" s="185" t="s">
        <v>1344</v>
      </c>
    </row>
    <row r="104" spans="1:47" s="2" customFormat="1" ht="11.25">
      <c r="A104" s="37"/>
      <c r="B104" s="38"/>
      <c r="C104" s="39"/>
      <c r="D104" s="227" t="s">
        <v>498</v>
      </c>
      <c r="E104" s="39"/>
      <c r="F104" s="228" t="s">
        <v>513</v>
      </c>
      <c r="G104" s="39"/>
      <c r="H104" s="39"/>
      <c r="I104" s="189"/>
      <c r="J104" s="39"/>
      <c r="K104" s="39"/>
      <c r="L104" s="42"/>
      <c r="M104" s="190"/>
      <c r="N104" s="191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498</v>
      </c>
      <c r="AU104" s="20" t="s">
        <v>88</v>
      </c>
    </row>
    <row r="105" spans="1:47" s="2" customFormat="1" ht="19.5">
      <c r="A105" s="37"/>
      <c r="B105" s="38"/>
      <c r="C105" s="39"/>
      <c r="D105" s="187" t="s">
        <v>150</v>
      </c>
      <c r="E105" s="39"/>
      <c r="F105" s="188" t="s">
        <v>822</v>
      </c>
      <c r="G105" s="39"/>
      <c r="H105" s="39"/>
      <c r="I105" s="189"/>
      <c r="J105" s="39"/>
      <c r="K105" s="39"/>
      <c r="L105" s="42"/>
      <c r="M105" s="190"/>
      <c r="N105" s="191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150</v>
      </c>
      <c r="AU105" s="20" t="s">
        <v>88</v>
      </c>
    </row>
    <row r="106" spans="1:65" s="2" customFormat="1" ht="44.25" customHeight="1">
      <c r="A106" s="37"/>
      <c r="B106" s="38"/>
      <c r="C106" s="174" t="s">
        <v>156</v>
      </c>
      <c r="D106" s="174" t="s">
        <v>144</v>
      </c>
      <c r="E106" s="175" t="s">
        <v>514</v>
      </c>
      <c r="F106" s="176" t="s">
        <v>515</v>
      </c>
      <c r="G106" s="177" t="s">
        <v>171</v>
      </c>
      <c r="H106" s="178">
        <v>62.16</v>
      </c>
      <c r="I106" s="179"/>
      <c r="J106" s="180">
        <f>ROUND(I106*H106,2)</f>
        <v>0</v>
      </c>
      <c r="K106" s="176" t="s">
        <v>496</v>
      </c>
      <c r="L106" s="42"/>
      <c r="M106" s="181" t="s">
        <v>19</v>
      </c>
      <c r="N106" s="182" t="s">
        <v>44</v>
      </c>
      <c r="O106" s="67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5" t="s">
        <v>149</v>
      </c>
      <c r="AT106" s="185" t="s">
        <v>144</v>
      </c>
      <c r="AU106" s="185" t="s">
        <v>88</v>
      </c>
      <c r="AY106" s="20" t="s">
        <v>143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88</v>
      </c>
      <c r="BK106" s="186">
        <f>ROUND(I106*H106,2)</f>
        <v>0</v>
      </c>
      <c r="BL106" s="20" t="s">
        <v>149</v>
      </c>
      <c r="BM106" s="185" t="s">
        <v>1345</v>
      </c>
    </row>
    <row r="107" spans="1:47" s="2" customFormat="1" ht="11.25">
      <c r="A107" s="37"/>
      <c r="B107" s="38"/>
      <c r="C107" s="39"/>
      <c r="D107" s="227" t="s">
        <v>498</v>
      </c>
      <c r="E107" s="39"/>
      <c r="F107" s="228" t="s">
        <v>517</v>
      </c>
      <c r="G107" s="39"/>
      <c r="H107" s="39"/>
      <c r="I107" s="189"/>
      <c r="J107" s="39"/>
      <c r="K107" s="39"/>
      <c r="L107" s="42"/>
      <c r="M107" s="190"/>
      <c r="N107" s="191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498</v>
      </c>
      <c r="AU107" s="20" t="s">
        <v>88</v>
      </c>
    </row>
    <row r="108" spans="1:65" s="2" customFormat="1" ht="44.25" customHeight="1">
      <c r="A108" s="37"/>
      <c r="B108" s="38"/>
      <c r="C108" s="174" t="s">
        <v>179</v>
      </c>
      <c r="D108" s="174" t="s">
        <v>144</v>
      </c>
      <c r="E108" s="175" t="s">
        <v>526</v>
      </c>
      <c r="F108" s="176" t="s">
        <v>527</v>
      </c>
      <c r="G108" s="177" t="s">
        <v>269</v>
      </c>
      <c r="H108" s="178">
        <v>118.104</v>
      </c>
      <c r="I108" s="179"/>
      <c r="J108" s="180">
        <f>ROUND(I108*H108,2)</f>
        <v>0</v>
      </c>
      <c r="K108" s="176" t="s">
        <v>496</v>
      </c>
      <c r="L108" s="42"/>
      <c r="M108" s="181" t="s">
        <v>19</v>
      </c>
      <c r="N108" s="182" t="s">
        <v>44</v>
      </c>
      <c r="O108" s="6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5" t="s">
        <v>149</v>
      </c>
      <c r="AT108" s="185" t="s">
        <v>144</v>
      </c>
      <c r="AU108" s="185" t="s">
        <v>88</v>
      </c>
      <c r="AY108" s="20" t="s">
        <v>143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88</v>
      </c>
      <c r="BK108" s="186">
        <f>ROUND(I108*H108,2)</f>
        <v>0</v>
      </c>
      <c r="BL108" s="20" t="s">
        <v>149</v>
      </c>
      <c r="BM108" s="185" t="s">
        <v>1346</v>
      </c>
    </row>
    <row r="109" spans="1:47" s="2" customFormat="1" ht="11.25">
      <c r="A109" s="37"/>
      <c r="B109" s="38"/>
      <c r="C109" s="39"/>
      <c r="D109" s="227" t="s">
        <v>498</v>
      </c>
      <c r="E109" s="39"/>
      <c r="F109" s="228" t="s">
        <v>529</v>
      </c>
      <c r="G109" s="39"/>
      <c r="H109" s="39"/>
      <c r="I109" s="189"/>
      <c r="J109" s="39"/>
      <c r="K109" s="39"/>
      <c r="L109" s="42"/>
      <c r="M109" s="190"/>
      <c r="N109" s="191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498</v>
      </c>
      <c r="AU109" s="20" t="s">
        <v>88</v>
      </c>
    </row>
    <row r="110" spans="1:47" s="2" customFormat="1" ht="19.5">
      <c r="A110" s="37"/>
      <c r="B110" s="38"/>
      <c r="C110" s="39"/>
      <c r="D110" s="187" t="s">
        <v>150</v>
      </c>
      <c r="E110" s="39"/>
      <c r="F110" s="188" t="s">
        <v>530</v>
      </c>
      <c r="G110" s="39"/>
      <c r="H110" s="39"/>
      <c r="I110" s="189"/>
      <c r="J110" s="39"/>
      <c r="K110" s="39"/>
      <c r="L110" s="42"/>
      <c r="M110" s="190"/>
      <c r="N110" s="191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150</v>
      </c>
      <c r="AU110" s="20" t="s">
        <v>88</v>
      </c>
    </row>
    <row r="111" spans="2:51" s="12" customFormat="1" ht="11.25">
      <c r="B111" s="192"/>
      <c r="C111" s="193"/>
      <c r="D111" s="187" t="s">
        <v>158</v>
      </c>
      <c r="E111" s="193"/>
      <c r="F111" s="195" t="s">
        <v>1761</v>
      </c>
      <c r="G111" s="193"/>
      <c r="H111" s="196">
        <v>118.104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158</v>
      </c>
      <c r="AU111" s="202" t="s">
        <v>88</v>
      </c>
      <c r="AV111" s="12" t="s">
        <v>88</v>
      </c>
      <c r="AW111" s="12" t="s">
        <v>4</v>
      </c>
      <c r="AX111" s="12" t="s">
        <v>80</v>
      </c>
      <c r="AY111" s="202" t="s">
        <v>143</v>
      </c>
    </row>
    <row r="112" spans="1:65" s="2" customFormat="1" ht="37.9" customHeight="1">
      <c r="A112" s="37"/>
      <c r="B112" s="38"/>
      <c r="C112" s="174" t="s">
        <v>164</v>
      </c>
      <c r="D112" s="174" t="s">
        <v>144</v>
      </c>
      <c r="E112" s="175" t="s">
        <v>826</v>
      </c>
      <c r="F112" s="176" t="s">
        <v>523</v>
      </c>
      <c r="G112" s="177" t="s">
        <v>171</v>
      </c>
      <c r="H112" s="178">
        <v>62.16</v>
      </c>
      <c r="I112" s="179"/>
      <c r="J112" s="180">
        <f>ROUND(I112*H112,2)</f>
        <v>0</v>
      </c>
      <c r="K112" s="176" t="s">
        <v>496</v>
      </c>
      <c r="L112" s="42"/>
      <c r="M112" s="181" t="s">
        <v>19</v>
      </c>
      <c r="N112" s="182" t="s">
        <v>44</v>
      </c>
      <c r="O112" s="67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5" t="s">
        <v>149</v>
      </c>
      <c r="AT112" s="185" t="s">
        <v>144</v>
      </c>
      <c r="AU112" s="185" t="s">
        <v>88</v>
      </c>
      <c r="AY112" s="20" t="s">
        <v>143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0" t="s">
        <v>88</v>
      </c>
      <c r="BK112" s="186">
        <f>ROUND(I112*H112,2)</f>
        <v>0</v>
      </c>
      <c r="BL112" s="20" t="s">
        <v>149</v>
      </c>
      <c r="BM112" s="185" t="s">
        <v>1348</v>
      </c>
    </row>
    <row r="113" spans="1:47" s="2" customFormat="1" ht="11.25">
      <c r="A113" s="37"/>
      <c r="B113" s="38"/>
      <c r="C113" s="39"/>
      <c r="D113" s="227" t="s">
        <v>498</v>
      </c>
      <c r="E113" s="39"/>
      <c r="F113" s="228" t="s">
        <v>828</v>
      </c>
      <c r="G113" s="39"/>
      <c r="H113" s="39"/>
      <c r="I113" s="189"/>
      <c r="J113" s="39"/>
      <c r="K113" s="39"/>
      <c r="L113" s="42"/>
      <c r="M113" s="190"/>
      <c r="N113" s="191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498</v>
      </c>
      <c r="AU113" s="20" t="s">
        <v>88</v>
      </c>
    </row>
    <row r="114" spans="1:65" s="2" customFormat="1" ht="44.25" customHeight="1">
      <c r="A114" s="37"/>
      <c r="B114" s="38"/>
      <c r="C114" s="174" t="s">
        <v>189</v>
      </c>
      <c r="D114" s="174" t="s">
        <v>144</v>
      </c>
      <c r="E114" s="175" t="s">
        <v>532</v>
      </c>
      <c r="F114" s="176" t="s">
        <v>533</v>
      </c>
      <c r="G114" s="177" t="s">
        <v>171</v>
      </c>
      <c r="H114" s="178">
        <v>44.232</v>
      </c>
      <c r="I114" s="179"/>
      <c r="J114" s="180">
        <f>ROUND(I114*H114,2)</f>
        <v>0</v>
      </c>
      <c r="K114" s="176" t="s">
        <v>496</v>
      </c>
      <c r="L114" s="42"/>
      <c r="M114" s="181" t="s">
        <v>19</v>
      </c>
      <c r="N114" s="182" t="s">
        <v>44</v>
      </c>
      <c r="O114" s="67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5" t="s">
        <v>149</v>
      </c>
      <c r="AT114" s="185" t="s">
        <v>144</v>
      </c>
      <c r="AU114" s="185" t="s">
        <v>88</v>
      </c>
      <c r="AY114" s="20" t="s">
        <v>143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0" t="s">
        <v>88</v>
      </c>
      <c r="BK114" s="186">
        <f>ROUND(I114*H114,2)</f>
        <v>0</v>
      </c>
      <c r="BL114" s="20" t="s">
        <v>149</v>
      </c>
      <c r="BM114" s="185" t="s">
        <v>1349</v>
      </c>
    </row>
    <row r="115" spans="1:47" s="2" customFormat="1" ht="11.25">
      <c r="A115" s="37"/>
      <c r="B115" s="38"/>
      <c r="C115" s="39"/>
      <c r="D115" s="227" t="s">
        <v>498</v>
      </c>
      <c r="E115" s="39"/>
      <c r="F115" s="228" t="s">
        <v>535</v>
      </c>
      <c r="G115" s="39"/>
      <c r="H115" s="39"/>
      <c r="I115" s="189"/>
      <c r="J115" s="39"/>
      <c r="K115" s="39"/>
      <c r="L115" s="42"/>
      <c r="M115" s="190"/>
      <c r="N115" s="191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498</v>
      </c>
      <c r="AU115" s="20" t="s">
        <v>88</v>
      </c>
    </row>
    <row r="116" spans="2:51" s="15" customFormat="1" ht="11.25">
      <c r="B116" s="229"/>
      <c r="C116" s="230"/>
      <c r="D116" s="187" t="s">
        <v>158</v>
      </c>
      <c r="E116" s="231" t="s">
        <v>19</v>
      </c>
      <c r="F116" s="232" t="s">
        <v>537</v>
      </c>
      <c r="G116" s="230"/>
      <c r="H116" s="231" t="s">
        <v>19</v>
      </c>
      <c r="I116" s="233"/>
      <c r="J116" s="230"/>
      <c r="K116" s="230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158</v>
      </c>
      <c r="AU116" s="238" t="s">
        <v>88</v>
      </c>
      <c r="AV116" s="15" t="s">
        <v>80</v>
      </c>
      <c r="AW116" s="15" t="s">
        <v>34</v>
      </c>
      <c r="AX116" s="15" t="s">
        <v>72</v>
      </c>
      <c r="AY116" s="238" t="s">
        <v>143</v>
      </c>
    </row>
    <row r="117" spans="2:51" s="12" customFormat="1" ht="11.25">
      <c r="B117" s="192"/>
      <c r="C117" s="193"/>
      <c r="D117" s="187" t="s">
        <v>158</v>
      </c>
      <c r="E117" s="194" t="s">
        <v>19</v>
      </c>
      <c r="F117" s="195" t="s">
        <v>1762</v>
      </c>
      <c r="G117" s="193"/>
      <c r="H117" s="196">
        <v>62.16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158</v>
      </c>
      <c r="AU117" s="202" t="s">
        <v>88</v>
      </c>
      <c r="AV117" s="12" t="s">
        <v>88</v>
      </c>
      <c r="AW117" s="12" t="s">
        <v>34</v>
      </c>
      <c r="AX117" s="12" t="s">
        <v>72</v>
      </c>
      <c r="AY117" s="202" t="s">
        <v>143</v>
      </c>
    </row>
    <row r="118" spans="2:51" s="16" customFormat="1" ht="11.25">
      <c r="B118" s="239"/>
      <c r="C118" s="240"/>
      <c r="D118" s="187" t="s">
        <v>158</v>
      </c>
      <c r="E118" s="241" t="s">
        <v>19</v>
      </c>
      <c r="F118" s="242" t="s">
        <v>539</v>
      </c>
      <c r="G118" s="240"/>
      <c r="H118" s="243">
        <v>62.16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158</v>
      </c>
      <c r="AU118" s="249" t="s">
        <v>88</v>
      </c>
      <c r="AV118" s="16" t="s">
        <v>153</v>
      </c>
      <c r="AW118" s="16" t="s">
        <v>34</v>
      </c>
      <c r="AX118" s="16" t="s">
        <v>72</v>
      </c>
      <c r="AY118" s="249" t="s">
        <v>143</v>
      </c>
    </row>
    <row r="119" spans="2:51" s="15" customFormat="1" ht="11.25">
      <c r="B119" s="229"/>
      <c r="C119" s="230"/>
      <c r="D119" s="187" t="s">
        <v>158</v>
      </c>
      <c r="E119" s="231" t="s">
        <v>19</v>
      </c>
      <c r="F119" s="232" t="s">
        <v>840</v>
      </c>
      <c r="G119" s="230"/>
      <c r="H119" s="231" t="s">
        <v>19</v>
      </c>
      <c r="I119" s="233"/>
      <c r="J119" s="230"/>
      <c r="K119" s="230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158</v>
      </c>
      <c r="AU119" s="238" t="s">
        <v>88</v>
      </c>
      <c r="AV119" s="15" t="s">
        <v>80</v>
      </c>
      <c r="AW119" s="15" t="s">
        <v>34</v>
      </c>
      <c r="AX119" s="15" t="s">
        <v>72</v>
      </c>
      <c r="AY119" s="238" t="s">
        <v>143</v>
      </c>
    </row>
    <row r="120" spans="2:51" s="15" customFormat="1" ht="11.25">
      <c r="B120" s="229"/>
      <c r="C120" s="230"/>
      <c r="D120" s="187" t="s">
        <v>158</v>
      </c>
      <c r="E120" s="231" t="s">
        <v>19</v>
      </c>
      <c r="F120" s="232" t="s">
        <v>787</v>
      </c>
      <c r="G120" s="230"/>
      <c r="H120" s="231" t="s">
        <v>19</v>
      </c>
      <c r="I120" s="233"/>
      <c r="J120" s="230"/>
      <c r="K120" s="230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158</v>
      </c>
      <c r="AU120" s="238" t="s">
        <v>88</v>
      </c>
      <c r="AV120" s="15" t="s">
        <v>80</v>
      </c>
      <c r="AW120" s="15" t="s">
        <v>34</v>
      </c>
      <c r="AX120" s="15" t="s">
        <v>72</v>
      </c>
      <c r="AY120" s="238" t="s">
        <v>143</v>
      </c>
    </row>
    <row r="121" spans="2:51" s="12" customFormat="1" ht="11.25">
      <c r="B121" s="192"/>
      <c r="C121" s="193"/>
      <c r="D121" s="187" t="s">
        <v>158</v>
      </c>
      <c r="E121" s="194" t="s">
        <v>19</v>
      </c>
      <c r="F121" s="195" t="s">
        <v>1763</v>
      </c>
      <c r="G121" s="193"/>
      <c r="H121" s="196">
        <v>-17.928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158</v>
      </c>
      <c r="AU121" s="202" t="s">
        <v>88</v>
      </c>
      <c r="AV121" s="12" t="s">
        <v>88</v>
      </c>
      <c r="AW121" s="12" t="s">
        <v>34</v>
      </c>
      <c r="AX121" s="12" t="s">
        <v>72</v>
      </c>
      <c r="AY121" s="202" t="s">
        <v>143</v>
      </c>
    </row>
    <row r="122" spans="2:51" s="13" customFormat="1" ht="11.25">
      <c r="B122" s="203"/>
      <c r="C122" s="204"/>
      <c r="D122" s="187" t="s">
        <v>158</v>
      </c>
      <c r="E122" s="205" t="s">
        <v>19</v>
      </c>
      <c r="F122" s="206" t="s">
        <v>161</v>
      </c>
      <c r="G122" s="204"/>
      <c r="H122" s="207">
        <v>44.232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158</v>
      </c>
      <c r="AU122" s="213" t="s">
        <v>88</v>
      </c>
      <c r="AV122" s="13" t="s">
        <v>149</v>
      </c>
      <c r="AW122" s="13" t="s">
        <v>34</v>
      </c>
      <c r="AX122" s="13" t="s">
        <v>80</v>
      </c>
      <c r="AY122" s="213" t="s">
        <v>143</v>
      </c>
    </row>
    <row r="123" spans="1:65" s="2" customFormat="1" ht="16.5" customHeight="1">
      <c r="A123" s="37"/>
      <c r="B123" s="38"/>
      <c r="C123" s="250" t="s">
        <v>173</v>
      </c>
      <c r="D123" s="250" t="s">
        <v>542</v>
      </c>
      <c r="E123" s="251" t="s">
        <v>1764</v>
      </c>
      <c r="F123" s="252" t="s">
        <v>1765</v>
      </c>
      <c r="G123" s="253" t="s">
        <v>269</v>
      </c>
      <c r="H123" s="254">
        <v>84.041</v>
      </c>
      <c r="I123" s="255"/>
      <c r="J123" s="256">
        <f>ROUND(I123*H123,2)</f>
        <v>0</v>
      </c>
      <c r="K123" s="252" t="s">
        <v>496</v>
      </c>
      <c r="L123" s="257"/>
      <c r="M123" s="258" t="s">
        <v>19</v>
      </c>
      <c r="N123" s="259" t="s">
        <v>44</v>
      </c>
      <c r="O123" s="6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5" t="s">
        <v>164</v>
      </c>
      <c r="AT123" s="185" t="s">
        <v>542</v>
      </c>
      <c r="AU123" s="185" t="s">
        <v>88</v>
      </c>
      <c r="AY123" s="20" t="s">
        <v>143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88</v>
      </c>
      <c r="BK123" s="186">
        <f>ROUND(I123*H123,2)</f>
        <v>0</v>
      </c>
      <c r="BL123" s="20" t="s">
        <v>149</v>
      </c>
      <c r="BM123" s="185" t="s">
        <v>1400</v>
      </c>
    </row>
    <row r="124" spans="1:47" s="2" customFormat="1" ht="39">
      <c r="A124" s="37"/>
      <c r="B124" s="38"/>
      <c r="C124" s="39"/>
      <c r="D124" s="187" t="s">
        <v>150</v>
      </c>
      <c r="E124" s="39"/>
      <c r="F124" s="188" t="s">
        <v>1401</v>
      </c>
      <c r="G124" s="39"/>
      <c r="H124" s="39"/>
      <c r="I124" s="189"/>
      <c r="J124" s="39"/>
      <c r="K124" s="39"/>
      <c r="L124" s="42"/>
      <c r="M124" s="190"/>
      <c r="N124" s="191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150</v>
      </c>
      <c r="AU124" s="20" t="s">
        <v>88</v>
      </c>
    </row>
    <row r="125" spans="2:51" s="12" customFormat="1" ht="11.25">
      <c r="B125" s="192"/>
      <c r="C125" s="193"/>
      <c r="D125" s="187" t="s">
        <v>158</v>
      </c>
      <c r="E125" s="193"/>
      <c r="F125" s="195" t="s">
        <v>1766</v>
      </c>
      <c r="G125" s="193"/>
      <c r="H125" s="196">
        <v>84.041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158</v>
      </c>
      <c r="AU125" s="202" t="s">
        <v>88</v>
      </c>
      <c r="AV125" s="12" t="s">
        <v>88</v>
      </c>
      <c r="AW125" s="12" t="s">
        <v>4</v>
      </c>
      <c r="AX125" s="12" t="s">
        <v>80</v>
      </c>
      <c r="AY125" s="202" t="s">
        <v>143</v>
      </c>
    </row>
    <row r="126" spans="1:65" s="2" customFormat="1" ht="66.75" customHeight="1">
      <c r="A126" s="37"/>
      <c r="B126" s="38"/>
      <c r="C126" s="174" t="s">
        <v>198</v>
      </c>
      <c r="D126" s="174" t="s">
        <v>144</v>
      </c>
      <c r="E126" s="175" t="s">
        <v>549</v>
      </c>
      <c r="F126" s="176" t="s">
        <v>550</v>
      </c>
      <c r="G126" s="177" t="s">
        <v>171</v>
      </c>
      <c r="H126" s="178">
        <v>17.928</v>
      </c>
      <c r="I126" s="179"/>
      <c r="J126" s="180">
        <f>ROUND(I126*H126,2)</f>
        <v>0</v>
      </c>
      <c r="K126" s="176" t="s">
        <v>496</v>
      </c>
      <c r="L126" s="42"/>
      <c r="M126" s="181" t="s">
        <v>19</v>
      </c>
      <c r="N126" s="182" t="s">
        <v>44</v>
      </c>
      <c r="O126" s="6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5" t="s">
        <v>149</v>
      </c>
      <c r="AT126" s="185" t="s">
        <v>144</v>
      </c>
      <c r="AU126" s="185" t="s">
        <v>88</v>
      </c>
      <c r="AY126" s="20" t="s">
        <v>143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20" t="s">
        <v>88</v>
      </c>
      <c r="BK126" s="186">
        <f>ROUND(I126*H126,2)</f>
        <v>0</v>
      </c>
      <c r="BL126" s="20" t="s">
        <v>149</v>
      </c>
      <c r="BM126" s="185" t="s">
        <v>1403</v>
      </c>
    </row>
    <row r="127" spans="1:47" s="2" customFormat="1" ht="11.25">
      <c r="A127" s="37"/>
      <c r="B127" s="38"/>
      <c r="C127" s="39"/>
      <c r="D127" s="227" t="s">
        <v>498</v>
      </c>
      <c r="E127" s="39"/>
      <c r="F127" s="228" t="s">
        <v>552</v>
      </c>
      <c r="G127" s="39"/>
      <c r="H127" s="39"/>
      <c r="I127" s="189"/>
      <c r="J127" s="39"/>
      <c r="K127" s="39"/>
      <c r="L127" s="42"/>
      <c r="M127" s="190"/>
      <c r="N127" s="191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498</v>
      </c>
      <c r="AU127" s="20" t="s">
        <v>88</v>
      </c>
    </row>
    <row r="128" spans="1:47" s="2" customFormat="1" ht="19.5">
      <c r="A128" s="37"/>
      <c r="B128" s="38"/>
      <c r="C128" s="39"/>
      <c r="D128" s="187" t="s">
        <v>150</v>
      </c>
      <c r="E128" s="39"/>
      <c r="F128" s="188" t="s">
        <v>853</v>
      </c>
      <c r="G128" s="39"/>
      <c r="H128" s="39"/>
      <c r="I128" s="189"/>
      <c r="J128" s="39"/>
      <c r="K128" s="39"/>
      <c r="L128" s="42"/>
      <c r="M128" s="190"/>
      <c r="N128" s="191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150</v>
      </c>
      <c r="AU128" s="20" t="s">
        <v>88</v>
      </c>
    </row>
    <row r="129" spans="2:51" s="12" customFormat="1" ht="11.25">
      <c r="B129" s="192"/>
      <c r="C129" s="193"/>
      <c r="D129" s="187" t="s">
        <v>158</v>
      </c>
      <c r="E129" s="194" t="s">
        <v>19</v>
      </c>
      <c r="F129" s="195" t="s">
        <v>1767</v>
      </c>
      <c r="G129" s="193"/>
      <c r="H129" s="196">
        <v>17.928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158</v>
      </c>
      <c r="AU129" s="202" t="s">
        <v>88</v>
      </c>
      <c r="AV129" s="12" t="s">
        <v>88</v>
      </c>
      <c r="AW129" s="12" t="s">
        <v>34</v>
      </c>
      <c r="AX129" s="12" t="s">
        <v>80</v>
      </c>
      <c r="AY129" s="202" t="s">
        <v>143</v>
      </c>
    </row>
    <row r="130" spans="1:65" s="2" customFormat="1" ht="16.5" customHeight="1">
      <c r="A130" s="37"/>
      <c r="B130" s="38"/>
      <c r="C130" s="250" t="s">
        <v>8</v>
      </c>
      <c r="D130" s="250" t="s">
        <v>542</v>
      </c>
      <c r="E130" s="251" t="s">
        <v>1768</v>
      </c>
      <c r="F130" s="252" t="s">
        <v>1769</v>
      </c>
      <c r="G130" s="253" t="s">
        <v>269</v>
      </c>
      <c r="H130" s="254">
        <v>34.063</v>
      </c>
      <c r="I130" s="255"/>
      <c r="J130" s="256">
        <f>ROUND(I130*H130,2)</f>
        <v>0</v>
      </c>
      <c r="K130" s="252" t="s">
        <v>496</v>
      </c>
      <c r="L130" s="257"/>
      <c r="M130" s="258" t="s">
        <v>19</v>
      </c>
      <c r="N130" s="259" t="s">
        <v>44</v>
      </c>
      <c r="O130" s="6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5" t="s">
        <v>164</v>
      </c>
      <c r="AT130" s="185" t="s">
        <v>542</v>
      </c>
      <c r="AU130" s="185" t="s">
        <v>88</v>
      </c>
      <c r="AY130" s="20" t="s">
        <v>143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0" t="s">
        <v>88</v>
      </c>
      <c r="BK130" s="186">
        <f>ROUND(I130*H130,2)</f>
        <v>0</v>
      </c>
      <c r="BL130" s="20" t="s">
        <v>149</v>
      </c>
      <c r="BM130" s="185" t="s">
        <v>1428</v>
      </c>
    </row>
    <row r="131" spans="1:47" s="2" customFormat="1" ht="19.5">
      <c r="A131" s="37"/>
      <c r="B131" s="38"/>
      <c r="C131" s="39"/>
      <c r="D131" s="187" t="s">
        <v>150</v>
      </c>
      <c r="E131" s="39"/>
      <c r="F131" s="188" t="s">
        <v>862</v>
      </c>
      <c r="G131" s="39"/>
      <c r="H131" s="39"/>
      <c r="I131" s="189"/>
      <c r="J131" s="39"/>
      <c r="K131" s="39"/>
      <c r="L131" s="42"/>
      <c r="M131" s="190"/>
      <c r="N131" s="191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150</v>
      </c>
      <c r="AU131" s="20" t="s">
        <v>88</v>
      </c>
    </row>
    <row r="132" spans="2:51" s="12" customFormat="1" ht="11.25">
      <c r="B132" s="192"/>
      <c r="C132" s="193"/>
      <c r="D132" s="187" t="s">
        <v>158</v>
      </c>
      <c r="E132" s="193"/>
      <c r="F132" s="195" t="s">
        <v>1770</v>
      </c>
      <c r="G132" s="193"/>
      <c r="H132" s="196">
        <v>34.063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158</v>
      </c>
      <c r="AU132" s="202" t="s">
        <v>88</v>
      </c>
      <c r="AV132" s="12" t="s">
        <v>88</v>
      </c>
      <c r="AW132" s="12" t="s">
        <v>4</v>
      </c>
      <c r="AX132" s="12" t="s">
        <v>80</v>
      </c>
      <c r="AY132" s="202" t="s">
        <v>143</v>
      </c>
    </row>
    <row r="133" spans="2:63" s="11" customFormat="1" ht="22.9" customHeight="1">
      <c r="B133" s="160"/>
      <c r="C133" s="161"/>
      <c r="D133" s="162" t="s">
        <v>71</v>
      </c>
      <c r="E133" s="225" t="s">
        <v>149</v>
      </c>
      <c r="F133" s="225" t="s">
        <v>558</v>
      </c>
      <c r="G133" s="161"/>
      <c r="H133" s="161"/>
      <c r="I133" s="164"/>
      <c r="J133" s="226">
        <f>BK133</f>
        <v>0</v>
      </c>
      <c r="K133" s="161"/>
      <c r="L133" s="166"/>
      <c r="M133" s="167"/>
      <c r="N133" s="168"/>
      <c r="O133" s="168"/>
      <c r="P133" s="169">
        <f>SUM(P134:P136)</f>
        <v>0</v>
      </c>
      <c r="Q133" s="168"/>
      <c r="R133" s="169">
        <f>SUM(R134:R136)</f>
        <v>5.64962076</v>
      </c>
      <c r="S133" s="168"/>
      <c r="T133" s="170">
        <f>SUM(T134:T136)</f>
        <v>0</v>
      </c>
      <c r="AR133" s="171" t="s">
        <v>80</v>
      </c>
      <c r="AT133" s="172" t="s">
        <v>71</v>
      </c>
      <c r="AU133" s="172" t="s">
        <v>80</v>
      </c>
      <c r="AY133" s="171" t="s">
        <v>143</v>
      </c>
      <c r="BK133" s="173">
        <f>SUM(BK134:BK136)</f>
        <v>0</v>
      </c>
    </row>
    <row r="134" spans="1:65" s="2" customFormat="1" ht="33" customHeight="1">
      <c r="A134" s="37"/>
      <c r="B134" s="38"/>
      <c r="C134" s="174" t="s">
        <v>209</v>
      </c>
      <c r="D134" s="174" t="s">
        <v>144</v>
      </c>
      <c r="E134" s="175" t="s">
        <v>559</v>
      </c>
      <c r="F134" s="176" t="s">
        <v>560</v>
      </c>
      <c r="G134" s="177" t="s">
        <v>171</v>
      </c>
      <c r="H134" s="178">
        <v>2.988</v>
      </c>
      <c r="I134" s="179"/>
      <c r="J134" s="180">
        <f>ROUND(I134*H134,2)</f>
        <v>0</v>
      </c>
      <c r="K134" s="176" t="s">
        <v>496</v>
      </c>
      <c r="L134" s="42"/>
      <c r="M134" s="181" t="s">
        <v>19</v>
      </c>
      <c r="N134" s="182" t="s">
        <v>44</v>
      </c>
      <c r="O134" s="67"/>
      <c r="P134" s="183">
        <f>O134*H134</f>
        <v>0</v>
      </c>
      <c r="Q134" s="183">
        <v>1.89077</v>
      </c>
      <c r="R134" s="183">
        <f>Q134*H134</f>
        <v>5.64962076</v>
      </c>
      <c r="S134" s="183">
        <v>0</v>
      </c>
      <c r="T134" s="18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5" t="s">
        <v>149</v>
      </c>
      <c r="AT134" s="185" t="s">
        <v>144</v>
      </c>
      <c r="AU134" s="185" t="s">
        <v>88</v>
      </c>
      <c r="AY134" s="20" t="s">
        <v>143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88</v>
      </c>
      <c r="BK134" s="186">
        <f>ROUND(I134*H134,2)</f>
        <v>0</v>
      </c>
      <c r="BL134" s="20" t="s">
        <v>149</v>
      </c>
      <c r="BM134" s="185" t="s">
        <v>1454</v>
      </c>
    </row>
    <row r="135" spans="1:47" s="2" customFormat="1" ht="11.25">
      <c r="A135" s="37"/>
      <c r="B135" s="38"/>
      <c r="C135" s="39"/>
      <c r="D135" s="227" t="s">
        <v>498</v>
      </c>
      <c r="E135" s="39"/>
      <c r="F135" s="228" t="s">
        <v>562</v>
      </c>
      <c r="G135" s="39"/>
      <c r="H135" s="39"/>
      <c r="I135" s="189"/>
      <c r="J135" s="39"/>
      <c r="K135" s="39"/>
      <c r="L135" s="42"/>
      <c r="M135" s="190"/>
      <c r="N135" s="191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498</v>
      </c>
      <c r="AU135" s="20" t="s">
        <v>88</v>
      </c>
    </row>
    <row r="136" spans="2:51" s="12" customFormat="1" ht="11.25">
      <c r="B136" s="192"/>
      <c r="C136" s="193"/>
      <c r="D136" s="187" t="s">
        <v>158</v>
      </c>
      <c r="E136" s="194" t="s">
        <v>19</v>
      </c>
      <c r="F136" s="195" t="s">
        <v>1771</v>
      </c>
      <c r="G136" s="193"/>
      <c r="H136" s="196">
        <v>2.988</v>
      </c>
      <c r="I136" s="197"/>
      <c r="J136" s="193"/>
      <c r="K136" s="193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158</v>
      </c>
      <c r="AU136" s="202" t="s">
        <v>88</v>
      </c>
      <c r="AV136" s="12" t="s">
        <v>88</v>
      </c>
      <c r="AW136" s="12" t="s">
        <v>34</v>
      </c>
      <c r="AX136" s="12" t="s">
        <v>80</v>
      </c>
      <c r="AY136" s="202" t="s">
        <v>143</v>
      </c>
    </row>
    <row r="137" spans="2:63" s="11" customFormat="1" ht="22.9" customHeight="1">
      <c r="B137" s="160"/>
      <c r="C137" s="161"/>
      <c r="D137" s="162" t="s">
        <v>71</v>
      </c>
      <c r="E137" s="225" t="s">
        <v>168</v>
      </c>
      <c r="F137" s="225" t="s">
        <v>932</v>
      </c>
      <c r="G137" s="161"/>
      <c r="H137" s="161"/>
      <c r="I137" s="164"/>
      <c r="J137" s="226">
        <f>BK137</f>
        <v>0</v>
      </c>
      <c r="K137" s="161"/>
      <c r="L137" s="166"/>
      <c r="M137" s="167"/>
      <c r="N137" s="168"/>
      <c r="O137" s="168"/>
      <c r="P137" s="169">
        <f>SUM(P138:P139)</f>
        <v>0</v>
      </c>
      <c r="Q137" s="168"/>
      <c r="R137" s="169">
        <f>SUM(R138:R139)</f>
        <v>14.880239999999999</v>
      </c>
      <c r="S137" s="168"/>
      <c r="T137" s="170">
        <f>SUM(T138:T139)</f>
        <v>0</v>
      </c>
      <c r="AR137" s="171" t="s">
        <v>80</v>
      </c>
      <c r="AT137" s="172" t="s">
        <v>71</v>
      </c>
      <c r="AU137" s="172" t="s">
        <v>80</v>
      </c>
      <c r="AY137" s="171" t="s">
        <v>143</v>
      </c>
      <c r="BK137" s="173">
        <f>SUM(BK138:BK139)</f>
        <v>0</v>
      </c>
    </row>
    <row r="138" spans="1:65" s="2" customFormat="1" ht="24.2" customHeight="1">
      <c r="A138" s="37"/>
      <c r="B138" s="38"/>
      <c r="C138" s="174" t="s">
        <v>182</v>
      </c>
      <c r="D138" s="174" t="s">
        <v>144</v>
      </c>
      <c r="E138" s="175" t="s">
        <v>1772</v>
      </c>
      <c r="F138" s="176" t="s">
        <v>1773</v>
      </c>
      <c r="G138" s="177" t="s">
        <v>147</v>
      </c>
      <c r="H138" s="178">
        <v>29.88</v>
      </c>
      <c r="I138" s="179"/>
      <c r="J138" s="180">
        <f>ROUND(I138*H138,2)</f>
        <v>0</v>
      </c>
      <c r="K138" s="176" t="s">
        <v>545</v>
      </c>
      <c r="L138" s="42"/>
      <c r="M138" s="181" t="s">
        <v>19</v>
      </c>
      <c r="N138" s="182" t="s">
        <v>44</v>
      </c>
      <c r="O138" s="67"/>
      <c r="P138" s="183">
        <f>O138*H138</f>
        <v>0</v>
      </c>
      <c r="Q138" s="183">
        <v>0.498</v>
      </c>
      <c r="R138" s="183">
        <f>Q138*H138</f>
        <v>14.880239999999999</v>
      </c>
      <c r="S138" s="183">
        <v>0</v>
      </c>
      <c r="T138" s="18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5" t="s">
        <v>149</v>
      </c>
      <c r="AT138" s="185" t="s">
        <v>144</v>
      </c>
      <c r="AU138" s="185" t="s">
        <v>88</v>
      </c>
      <c r="AY138" s="20" t="s">
        <v>143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0" t="s">
        <v>88</v>
      </c>
      <c r="BK138" s="186">
        <f>ROUND(I138*H138,2)</f>
        <v>0</v>
      </c>
      <c r="BL138" s="20" t="s">
        <v>149</v>
      </c>
      <c r="BM138" s="185" t="s">
        <v>1774</v>
      </c>
    </row>
    <row r="139" spans="2:51" s="12" customFormat="1" ht="11.25">
      <c r="B139" s="192"/>
      <c r="C139" s="193"/>
      <c r="D139" s="187" t="s">
        <v>158</v>
      </c>
      <c r="E139" s="194" t="s">
        <v>19</v>
      </c>
      <c r="F139" s="195" t="s">
        <v>1775</v>
      </c>
      <c r="G139" s="193"/>
      <c r="H139" s="196">
        <v>29.88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158</v>
      </c>
      <c r="AU139" s="202" t="s">
        <v>88</v>
      </c>
      <c r="AV139" s="12" t="s">
        <v>88</v>
      </c>
      <c r="AW139" s="12" t="s">
        <v>34</v>
      </c>
      <c r="AX139" s="12" t="s">
        <v>80</v>
      </c>
      <c r="AY139" s="202" t="s">
        <v>143</v>
      </c>
    </row>
    <row r="140" spans="2:63" s="11" customFormat="1" ht="22.9" customHeight="1">
      <c r="B140" s="160"/>
      <c r="C140" s="161"/>
      <c r="D140" s="162" t="s">
        <v>71</v>
      </c>
      <c r="E140" s="225" t="s">
        <v>164</v>
      </c>
      <c r="F140" s="225" t="s">
        <v>564</v>
      </c>
      <c r="G140" s="161"/>
      <c r="H140" s="161"/>
      <c r="I140" s="164"/>
      <c r="J140" s="226">
        <f>BK140</f>
        <v>0</v>
      </c>
      <c r="K140" s="161"/>
      <c r="L140" s="166"/>
      <c r="M140" s="167"/>
      <c r="N140" s="168"/>
      <c r="O140" s="168"/>
      <c r="P140" s="169">
        <f>SUM(P141:P156)</f>
        <v>0</v>
      </c>
      <c r="Q140" s="168"/>
      <c r="R140" s="169">
        <f>SUM(R141:R156)</f>
        <v>0.132085284</v>
      </c>
      <c r="S140" s="168"/>
      <c r="T140" s="170">
        <f>SUM(T141:T156)</f>
        <v>0.37349999999999994</v>
      </c>
      <c r="AR140" s="171" t="s">
        <v>80</v>
      </c>
      <c r="AT140" s="172" t="s">
        <v>71</v>
      </c>
      <c r="AU140" s="172" t="s">
        <v>80</v>
      </c>
      <c r="AY140" s="171" t="s">
        <v>143</v>
      </c>
      <c r="BK140" s="173">
        <f>SUM(BK141:BK156)</f>
        <v>0</v>
      </c>
    </row>
    <row r="141" spans="1:65" s="2" customFormat="1" ht="21.75" customHeight="1">
      <c r="A141" s="37"/>
      <c r="B141" s="38"/>
      <c r="C141" s="174" t="s">
        <v>219</v>
      </c>
      <c r="D141" s="174" t="s">
        <v>144</v>
      </c>
      <c r="E141" s="175" t="s">
        <v>1776</v>
      </c>
      <c r="F141" s="176" t="s">
        <v>1777</v>
      </c>
      <c r="G141" s="177" t="s">
        <v>583</v>
      </c>
      <c r="H141" s="178">
        <v>4</v>
      </c>
      <c r="I141" s="179"/>
      <c r="J141" s="180">
        <f>ROUND(I141*H141,2)</f>
        <v>0</v>
      </c>
      <c r="K141" s="176" t="s">
        <v>545</v>
      </c>
      <c r="L141" s="42"/>
      <c r="M141" s="181" t="s">
        <v>19</v>
      </c>
      <c r="N141" s="182" t="s">
        <v>44</v>
      </c>
      <c r="O141" s="67"/>
      <c r="P141" s="183">
        <f>O141*H141</f>
        <v>0</v>
      </c>
      <c r="Q141" s="183">
        <v>0.001</v>
      </c>
      <c r="R141" s="183">
        <f>Q141*H141</f>
        <v>0.004</v>
      </c>
      <c r="S141" s="183">
        <v>0</v>
      </c>
      <c r="T141" s="18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5" t="s">
        <v>149</v>
      </c>
      <c r="AT141" s="185" t="s">
        <v>144</v>
      </c>
      <c r="AU141" s="185" t="s">
        <v>88</v>
      </c>
      <c r="AY141" s="20" t="s">
        <v>143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0" t="s">
        <v>88</v>
      </c>
      <c r="BK141" s="186">
        <f>ROUND(I141*H141,2)</f>
        <v>0</v>
      </c>
      <c r="BL141" s="20" t="s">
        <v>149</v>
      </c>
      <c r="BM141" s="185" t="s">
        <v>1778</v>
      </c>
    </row>
    <row r="142" spans="1:65" s="2" customFormat="1" ht="24.2" customHeight="1">
      <c r="A142" s="37"/>
      <c r="B142" s="38"/>
      <c r="C142" s="174" t="s">
        <v>188</v>
      </c>
      <c r="D142" s="174" t="s">
        <v>144</v>
      </c>
      <c r="E142" s="175" t="s">
        <v>1779</v>
      </c>
      <c r="F142" s="176" t="s">
        <v>1780</v>
      </c>
      <c r="G142" s="177" t="s">
        <v>257</v>
      </c>
      <c r="H142" s="178">
        <v>24.9</v>
      </c>
      <c r="I142" s="179"/>
      <c r="J142" s="180">
        <f>ROUND(I142*H142,2)</f>
        <v>0</v>
      </c>
      <c r="K142" s="176" t="s">
        <v>496</v>
      </c>
      <c r="L142" s="42"/>
      <c r="M142" s="181" t="s">
        <v>19</v>
      </c>
      <c r="N142" s="182" t="s">
        <v>44</v>
      </c>
      <c r="O142" s="67"/>
      <c r="P142" s="183">
        <f>O142*H142</f>
        <v>0</v>
      </c>
      <c r="Q142" s="183">
        <v>1.3E-05</v>
      </c>
      <c r="R142" s="183">
        <f>Q142*H142</f>
        <v>0.00032369999999999995</v>
      </c>
      <c r="S142" s="183">
        <v>0</v>
      </c>
      <c r="T142" s="18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5" t="s">
        <v>149</v>
      </c>
      <c r="AT142" s="185" t="s">
        <v>144</v>
      </c>
      <c r="AU142" s="185" t="s">
        <v>88</v>
      </c>
      <c r="AY142" s="20" t="s">
        <v>143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0" t="s">
        <v>88</v>
      </c>
      <c r="BK142" s="186">
        <f>ROUND(I142*H142,2)</f>
        <v>0</v>
      </c>
      <c r="BL142" s="20" t="s">
        <v>149</v>
      </c>
      <c r="BM142" s="185" t="s">
        <v>1781</v>
      </c>
    </row>
    <row r="143" spans="1:47" s="2" customFormat="1" ht="11.25">
      <c r="A143" s="37"/>
      <c r="B143" s="38"/>
      <c r="C143" s="39"/>
      <c r="D143" s="227" t="s">
        <v>498</v>
      </c>
      <c r="E143" s="39"/>
      <c r="F143" s="228" t="s">
        <v>1782</v>
      </c>
      <c r="G143" s="39"/>
      <c r="H143" s="39"/>
      <c r="I143" s="189"/>
      <c r="J143" s="39"/>
      <c r="K143" s="39"/>
      <c r="L143" s="42"/>
      <c r="M143" s="190"/>
      <c r="N143" s="191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498</v>
      </c>
      <c r="AU143" s="20" t="s">
        <v>88</v>
      </c>
    </row>
    <row r="144" spans="1:65" s="2" customFormat="1" ht="24.2" customHeight="1">
      <c r="A144" s="37"/>
      <c r="B144" s="38"/>
      <c r="C144" s="250" t="s">
        <v>229</v>
      </c>
      <c r="D144" s="250" t="s">
        <v>542</v>
      </c>
      <c r="E144" s="251" t="s">
        <v>1783</v>
      </c>
      <c r="F144" s="252" t="s">
        <v>1784</v>
      </c>
      <c r="G144" s="253" t="s">
        <v>257</v>
      </c>
      <c r="H144" s="254">
        <v>27.39</v>
      </c>
      <c r="I144" s="255"/>
      <c r="J144" s="256">
        <f>ROUND(I144*H144,2)</f>
        <v>0</v>
      </c>
      <c r="K144" s="252" t="s">
        <v>496</v>
      </c>
      <c r="L144" s="257"/>
      <c r="M144" s="258" t="s">
        <v>19</v>
      </c>
      <c r="N144" s="259" t="s">
        <v>44</v>
      </c>
      <c r="O144" s="67"/>
      <c r="P144" s="183">
        <f>O144*H144</f>
        <v>0</v>
      </c>
      <c r="Q144" s="183">
        <v>0.00426</v>
      </c>
      <c r="R144" s="183">
        <f>Q144*H144</f>
        <v>0.1166814</v>
      </c>
      <c r="S144" s="183">
        <v>0</v>
      </c>
      <c r="T144" s="18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5" t="s">
        <v>164</v>
      </c>
      <c r="AT144" s="185" t="s">
        <v>542</v>
      </c>
      <c r="AU144" s="185" t="s">
        <v>88</v>
      </c>
      <c r="AY144" s="20" t="s">
        <v>143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0" t="s">
        <v>88</v>
      </c>
      <c r="BK144" s="186">
        <f>ROUND(I144*H144,2)</f>
        <v>0</v>
      </c>
      <c r="BL144" s="20" t="s">
        <v>149</v>
      </c>
      <c r="BM144" s="185" t="s">
        <v>1785</v>
      </c>
    </row>
    <row r="145" spans="2:51" s="12" customFormat="1" ht="11.25">
      <c r="B145" s="192"/>
      <c r="C145" s="193"/>
      <c r="D145" s="187" t="s">
        <v>158</v>
      </c>
      <c r="E145" s="193"/>
      <c r="F145" s="195" t="s">
        <v>1786</v>
      </c>
      <c r="G145" s="193"/>
      <c r="H145" s="196">
        <v>27.39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158</v>
      </c>
      <c r="AU145" s="202" t="s">
        <v>88</v>
      </c>
      <c r="AV145" s="12" t="s">
        <v>88</v>
      </c>
      <c r="AW145" s="12" t="s">
        <v>4</v>
      </c>
      <c r="AX145" s="12" t="s">
        <v>80</v>
      </c>
      <c r="AY145" s="202" t="s">
        <v>143</v>
      </c>
    </row>
    <row r="146" spans="1:65" s="2" customFormat="1" ht="33" customHeight="1">
      <c r="A146" s="37"/>
      <c r="B146" s="38"/>
      <c r="C146" s="174" t="s">
        <v>192</v>
      </c>
      <c r="D146" s="174" t="s">
        <v>144</v>
      </c>
      <c r="E146" s="175" t="s">
        <v>1787</v>
      </c>
      <c r="F146" s="176" t="s">
        <v>1788</v>
      </c>
      <c r="G146" s="177" t="s">
        <v>257</v>
      </c>
      <c r="H146" s="178">
        <v>24.9</v>
      </c>
      <c r="I146" s="179"/>
      <c r="J146" s="180">
        <f>ROUND(I146*H146,2)</f>
        <v>0</v>
      </c>
      <c r="K146" s="176" t="s">
        <v>496</v>
      </c>
      <c r="L146" s="42"/>
      <c r="M146" s="181" t="s">
        <v>19</v>
      </c>
      <c r="N146" s="182" t="s">
        <v>44</v>
      </c>
      <c r="O146" s="67"/>
      <c r="P146" s="183">
        <f>O146*H146</f>
        <v>0</v>
      </c>
      <c r="Q146" s="183">
        <v>0</v>
      </c>
      <c r="R146" s="183">
        <f>Q146*H146</f>
        <v>0</v>
      </c>
      <c r="S146" s="183">
        <v>0.015</v>
      </c>
      <c r="T146" s="184">
        <f>S146*H146</f>
        <v>0.37349999999999994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5" t="s">
        <v>149</v>
      </c>
      <c r="AT146" s="185" t="s">
        <v>144</v>
      </c>
      <c r="AU146" s="185" t="s">
        <v>88</v>
      </c>
      <c r="AY146" s="20" t="s">
        <v>143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88</v>
      </c>
      <c r="BK146" s="186">
        <f>ROUND(I146*H146,2)</f>
        <v>0</v>
      </c>
      <c r="BL146" s="20" t="s">
        <v>149</v>
      </c>
      <c r="BM146" s="185" t="s">
        <v>1789</v>
      </c>
    </row>
    <row r="147" spans="1:47" s="2" customFormat="1" ht="11.25">
      <c r="A147" s="37"/>
      <c r="B147" s="38"/>
      <c r="C147" s="39"/>
      <c r="D147" s="227" t="s">
        <v>498</v>
      </c>
      <c r="E147" s="39"/>
      <c r="F147" s="228" t="s">
        <v>1790</v>
      </c>
      <c r="G147" s="39"/>
      <c r="H147" s="39"/>
      <c r="I147" s="189"/>
      <c r="J147" s="39"/>
      <c r="K147" s="39"/>
      <c r="L147" s="42"/>
      <c r="M147" s="190"/>
      <c r="N147" s="191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498</v>
      </c>
      <c r="AU147" s="20" t="s">
        <v>88</v>
      </c>
    </row>
    <row r="148" spans="1:65" s="2" customFormat="1" ht="44.25" customHeight="1">
      <c r="A148" s="37"/>
      <c r="B148" s="38"/>
      <c r="C148" s="174" t="s">
        <v>240</v>
      </c>
      <c r="D148" s="174" t="s">
        <v>144</v>
      </c>
      <c r="E148" s="175" t="s">
        <v>577</v>
      </c>
      <c r="F148" s="176" t="s">
        <v>578</v>
      </c>
      <c r="G148" s="177" t="s">
        <v>257</v>
      </c>
      <c r="H148" s="178">
        <v>24.9</v>
      </c>
      <c r="I148" s="179"/>
      <c r="J148" s="180">
        <f>ROUND(I148*H148,2)</f>
        <v>0</v>
      </c>
      <c r="K148" s="176" t="s">
        <v>496</v>
      </c>
      <c r="L148" s="42"/>
      <c r="M148" s="181" t="s">
        <v>19</v>
      </c>
      <c r="N148" s="182" t="s">
        <v>44</v>
      </c>
      <c r="O148" s="6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5" t="s">
        <v>149</v>
      </c>
      <c r="AT148" s="185" t="s">
        <v>144</v>
      </c>
      <c r="AU148" s="185" t="s">
        <v>88</v>
      </c>
      <c r="AY148" s="20" t="s">
        <v>143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0" t="s">
        <v>88</v>
      </c>
      <c r="BK148" s="186">
        <f>ROUND(I148*H148,2)</f>
        <v>0</v>
      </c>
      <c r="BL148" s="20" t="s">
        <v>149</v>
      </c>
      <c r="BM148" s="185" t="s">
        <v>1791</v>
      </c>
    </row>
    <row r="149" spans="1:47" s="2" customFormat="1" ht="11.25">
      <c r="A149" s="37"/>
      <c r="B149" s="38"/>
      <c r="C149" s="39"/>
      <c r="D149" s="227" t="s">
        <v>498</v>
      </c>
      <c r="E149" s="39"/>
      <c r="F149" s="228" t="s">
        <v>580</v>
      </c>
      <c r="G149" s="39"/>
      <c r="H149" s="39"/>
      <c r="I149" s="189"/>
      <c r="J149" s="39"/>
      <c r="K149" s="39"/>
      <c r="L149" s="42"/>
      <c r="M149" s="190"/>
      <c r="N149" s="191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498</v>
      </c>
      <c r="AU149" s="20" t="s">
        <v>88</v>
      </c>
    </row>
    <row r="150" spans="1:65" s="2" customFormat="1" ht="37.9" customHeight="1">
      <c r="A150" s="37"/>
      <c r="B150" s="38"/>
      <c r="C150" s="174" t="s">
        <v>195</v>
      </c>
      <c r="D150" s="174" t="s">
        <v>144</v>
      </c>
      <c r="E150" s="175" t="s">
        <v>1792</v>
      </c>
      <c r="F150" s="176" t="s">
        <v>1793</v>
      </c>
      <c r="G150" s="177" t="s">
        <v>583</v>
      </c>
      <c r="H150" s="178">
        <v>4</v>
      </c>
      <c r="I150" s="179"/>
      <c r="J150" s="180">
        <f>ROUND(I150*H150,2)</f>
        <v>0</v>
      </c>
      <c r="K150" s="176" t="s">
        <v>496</v>
      </c>
      <c r="L150" s="42"/>
      <c r="M150" s="181" t="s">
        <v>19</v>
      </c>
      <c r="N150" s="182" t="s">
        <v>44</v>
      </c>
      <c r="O150" s="67"/>
      <c r="P150" s="183">
        <f>O150*H150</f>
        <v>0</v>
      </c>
      <c r="Q150" s="183">
        <v>1.9E-06</v>
      </c>
      <c r="R150" s="183">
        <f>Q150*H150</f>
        <v>7.6E-06</v>
      </c>
      <c r="S150" s="183">
        <v>0</v>
      </c>
      <c r="T150" s="18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5" t="s">
        <v>149</v>
      </c>
      <c r="AT150" s="185" t="s">
        <v>144</v>
      </c>
      <c r="AU150" s="185" t="s">
        <v>88</v>
      </c>
      <c r="AY150" s="20" t="s">
        <v>143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0" t="s">
        <v>88</v>
      </c>
      <c r="BK150" s="186">
        <f>ROUND(I150*H150,2)</f>
        <v>0</v>
      </c>
      <c r="BL150" s="20" t="s">
        <v>149</v>
      </c>
      <c r="BM150" s="185" t="s">
        <v>1794</v>
      </c>
    </row>
    <row r="151" spans="1:47" s="2" customFormat="1" ht="11.25">
      <c r="A151" s="37"/>
      <c r="B151" s="38"/>
      <c r="C151" s="39"/>
      <c r="D151" s="227" t="s">
        <v>498</v>
      </c>
      <c r="E151" s="39"/>
      <c r="F151" s="228" t="s">
        <v>1795</v>
      </c>
      <c r="G151" s="39"/>
      <c r="H151" s="39"/>
      <c r="I151" s="189"/>
      <c r="J151" s="39"/>
      <c r="K151" s="39"/>
      <c r="L151" s="42"/>
      <c r="M151" s="190"/>
      <c r="N151" s="191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498</v>
      </c>
      <c r="AU151" s="20" t="s">
        <v>88</v>
      </c>
    </row>
    <row r="152" spans="1:65" s="2" customFormat="1" ht="16.5" customHeight="1">
      <c r="A152" s="37"/>
      <c r="B152" s="38"/>
      <c r="C152" s="250" t="s">
        <v>7</v>
      </c>
      <c r="D152" s="250" t="s">
        <v>542</v>
      </c>
      <c r="E152" s="251" t="s">
        <v>1796</v>
      </c>
      <c r="F152" s="252" t="s">
        <v>1797</v>
      </c>
      <c r="G152" s="253" t="s">
        <v>583</v>
      </c>
      <c r="H152" s="254">
        <v>4</v>
      </c>
      <c r="I152" s="255"/>
      <c r="J152" s="256">
        <f>ROUND(I152*H152,2)</f>
        <v>0</v>
      </c>
      <c r="K152" s="252" t="s">
        <v>496</v>
      </c>
      <c r="L152" s="257"/>
      <c r="M152" s="258" t="s">
        <v>19</v>
      </c>
      <c r="N152" s="259" t="s">
        <v>44</v>
      </c>
      <c r="O152" s="67"/>
      <c r="P152" s="183">
        <f>O152*H152</f>
        <v>0</v>
      </c>
      <c r="Q152" s="183">
        <v>0.001</v>
      </c>
      <c r="R152" s="183">
        <f>Q152*H152</f>
        <v>0.004</v>
      </c>
      <c r="S152" s="183">
        <v>0</v>
      </c>
      <c r="T152" s="18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5" t="s">
        <v>164</v>
      </c>
      <c r="AT152" s="185" t="s">
        <v>542</v>
      </c>
      <c r="AU152" s="185" t="s">
        <v>88</v>
      </c>
      <c r="AY152" s="20" t="s">
        <v>143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0" t="s">
        <v>88</v>
      </c>
      <c r="BK152" s="186">
        <f>ROUND(I152*H152,2)</f>
        <v>0</v>
      </c>
      <c r="BL152" s="20" t="s">
        <v>149</v>
      </c>
      <c r="BM152" s="185" t="s">
        <v>1798</v>
      </c>
    </row>
    <row r="153" spans="1:65" s="2" customFormat="1" ht="16.5" customHeight="1">
      <c r="A153" s="37"/>
      <c r="B153" s="38"/>
      <c r="C153" s="174" t="s">
        <v>201</v>
      </c>
      <c r="D153" s="174" t="s">
        <v>144</v>
      </c>
      <c r="E153" s="175" t="s">
        <v>1642</v>
      </c>
      <c r="F153" s="176" t="s">
        <v>1643</v>
      </c>
      <c r="G153" s="177" t="s">
        <v>257</v>
      </c>
      <c r="H153" s="178">
        <v>24.4</v>
      </c>
      <c r="I153" s="179"/>
      <c r="J153" s="180">
        <f>ROUND(I153*H153,2)</f>
        <v>0</v>
      </c>
      <c r="K153" s="176" t="s">
        <v>496</v>
      </c>
      <c r="L153" s="42"/>
      <c r="M153" s="181" t="s">
        <v>19</v>
      </c>
      <c r="N153" s="182" t="s">
        <v>44</v>
      </c>
      <c r="O153" s="67"/>
      <c r="P153" s="183">
        <f>O153*H153</f>
        <v>0</v>
      </c>
      <c r="Q153" s="183">
        <v>0.00019536</v>
      </c>
      <c r="R153" s="183">
        <f>Q153*H153</f>
        <v>0.004766784</v>
      </c>
      <c r="S153" s="183">
        <v>0</v>
      </c>
      <c r="T153" s="18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5" t="s">
        <v>149</v>
      </c>
      <c r="AT153" s="185" t="s">
        <v>144</v>
      </c>
      <c r="AU153" s="185" t="s">
        <v>88</v>
      </c>
      <c r="AY153" s="20" t="s">
        <v>143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0" t="s">
        <v>88</v>
      </c>
      <c r="BK153" s="186">
        <f>ROUND(I153*H153,2)</f>
        <v>0</v>
      </c>
      <c r="BL153" s="20" t="s">
        <v>149</v>
      </c>
      <c r="BM153" s="185" t="s">
        <v>1799</v>
      </c>
    </row>
    <row r="154" spans="1:47" s="2" customFormat="1" ht="11.25">
      <c r="A154" s="37"/>
      <c r="B154" s="38"/>
      <c r="C154" s="39"/>
      <c r="D154" s="227" t="s">
        <v>498</v>
      </c>
      <c r="E154" s="39"/>
      <c r="F154" s="228" t="s">
        <v>1645</v>
      </c>
      <c r="G154" s="39"/>
      <c r="H154" s="39"/>
      <c r="I154" s="189"/>
      <c r="J154" s="39"/>
      <c r="K154" s="39"/>
      <c r="L154" s="42"/>
      <c r="M154" s="190"/>
      <c r="N154" s="191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498</v>
      </c>
      <c r="AU154" s="20" t="s">
        <v>88</v>
      </c>
    </row>
    <row r="155" spans="1:65" s="2" customFormat="1" ht="24.2" customHeight="1">
      <c r="A155" s="37"/>
      <c r="B155" s="38"/>
      <c r="C155" s="174" t="s">
        <v>261</v>
      </c>
      <c r="D155" s="174" t="s">
        <v>144</v>
      </c>
      <c r="E155" s="175" t="s">
        <v>1646</v>
      </c>
      <c r="F155" s="176" t="s">
        <v>1647</v>
      </c>
      <c r="G155" s="177" t="s">
        <v>257</v>
      </c>
      <c r="H155" s="178">
        <v>24.4</v>
      </c>
      <c r="I155" s="179"/>
      <c r="J155" s="180">
        <f>ROUND(I155*H155,2)</f>
        <v>0</v>
      </c>
      <c r="K155" s="176" t="s">
        <v>496</v>
      </c>
      <c r="L155" s="42"/>
      <c r="M155" s="181" t="s">
        <v>19</v>
      </c>
      <c r="N155" s="182" t="s">
        <v>44</v>
      </c>
      <c r="O155" s="67"/>
      <c r="P155" s="183">
        <f>O155*H155</f>
        <v>0</v>
      </c>
      <c r="Q155" s="183">
        <v>9.45E-05</v>
      </c>
      <c r="R155" s="183">
        <f>Q155*H155</f>
        <v>0.0023058</v>
      </c>
      <c r="S155" s="183">
        <v>0</v>
      </c>
      <c r="T155" s="18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5" t="s">
        <v>149</v>
      </c>
      <c r="AT155" s="185" t="s">
        <v>144</v>
      </c>
      <c r="AU155" s="185" t="s">
        <v>88</v>
      </c>
      <c r="AY155" s="20" t="s">
        <v>143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20" t="s">
        <v>88</v>
      </c>
      <c r="BK155" s="186">
        <f>ROUND(I155*H155,2)</f>
        <v>0</v>
      </c>
      <c r="BL155" s="20" t="s">
        <v>149</v>
      </c>
      <c r="BM155" s="185" t="s">
        <v>1800</v>
      </c>
    </row>
    <row r="156" spans="1:47" s="2" customFormat="1" ht="11.25">
      <c r="A156" s="37"/>
      <c r="B156" s="38"/>
      <c r="C156" s="39"/>
      <c r="D156" s="227" t="s">
        <v>498</v>
      </c>
      <c r="E156" s="39"/>
      <c r="F156" s="228" t="s">
        <v>1649</v>
      </c>
      <c r="G156" s="39"/>
      <c r="H156" s="39"/>
      <c r="I156" s="189"/>
      <c r="J156" s="39"/>
      <c r="K156" s="39"/>
      <c r="L156" s="42"/>
      <c r="M156" s="190"/>
      <c r="N156" s="191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498</v>
      </c>
      <c r="AU156" s="20" t="s">
        <v>88</v>
      </c>
    </row>
    <row r="157" spans="2:63" s="11" customFormat="1" ht="22.9" customHeight="1">
      <c r="B157" s="160"/>
      <c r="C157" s="161"/>
      <c r="D157" s="162" t="s">
        <v>71</v>
      </c>
      <c r="E157" s="225" t="s">
        <v>613</v>
      </c>
      <c r="F157" s="225" t="s">
        <v>614</v>
      </c>
      <c r="G157" s="161"/>
      <c r="H157" s="161"/>
      <c r="I157" s="164"/>
      <c r="J157" s="226">
        <f>BK157</f>
        <v>0</v>
      </c>
      <c r="K157" s="161"/>
      <c r="L157" s="166"/>
      <c r="M157" s="167"/>
      <c r="N157" s="168"/>
      <c r="O157" s="168"/>
      <c r="P157" s="169">
        <f>SUM(P158:P171)</f>
        <v>0</v>
      </c>
      <c r="Q157" s="168"/>
      <c r="R157" s="169">
        <f>SUM(R158:R171)</f>
        <v>0</v>
      </c>
      <c r="S157" s="168"/>
      <c r="T157" s="170">
        <f>SUM(T158:T171)</f>
        <v>0</v>
      </c>
      <c r="AR157" s="171" t="s">
        <v>80</v>
      </c>
      <c r="AT157" s="172" t="s">
        <v>71</v>
      </c>
      <c r="AU157" s="172" t="s">
        <v>80</v>
      </c>
      <c r="AY157" s="171" t="s">
        <v>143</v>
      </c>
      <c r="BK157" s="173">
        <f>SUM(BK158:BK171)</f>
        <v>0</v>
      </c>
    </row>
    <row r="158" spans="1:65" s="2" customFormat="1" ht="16.5" customHeight="1">
      <c r="A158" s="37"/>
      <c r="B158" s="38"/>
      <c r="C158" s="174" t="s">
        <v>206</v>
      </c>
      <c r="D158" s="174" t="s">
        <v>144</v>
      </c>
      <c r="E158" s="175" t="s">
        <v>1153</v>
      </c>
      <c r="F158" s="176" t="s">
        <v>1154</v>
      </c>
      <c r="G158" s="177" t="s">
        <v>269</v>
      </c>
      <c r="H158" s="178">
        <v>0.374</v>
      </c>
      <c r="I158" s="179"/>
      <c r="J158" s="180">
        <f>ROUND(I158*H158,2)</f>
        <v>0</v>
      </c>
      <c r="K158" s="176" t="s">
        <v>496</v>
      </c>
      <c r="L158" s="42"/>
      <c r="M158" s="181" t="s">
        <v>19</v>
      </c>
      <c r="N158" s="182" t="s">
        <v>44</v>
      </c>
      <c r="O158" s="6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5" t="s">
        <v>149</v>
      </c>
      <c r="AT158" s="185" t="s">
        <v>144</v>
      </c>
      <c r="AU158" s="185" t="s">
        <v>88</v>
      </c>
      <c r="AY158" s="20" t="s">
        <v>143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20" t="s">
        <v>88</v>
      </c>
      <c r="BK158" s="186">
        <f>ROUND(I158*H158,2)</f>
        <v>0</v>
      </c>
      <c r="BL158" s="20" t="s">
        <v>149</v>
      </c>
      <c r="BM158" s="185" t="s">
        <v>1801</v>
      </c>
    </row>
    <row r="159" spans="1:47" s="2" customFormat="1" ht="11.25">
      <c r="A159" s="37"/>
      <c r="B159" s="38"/>
      <c r="C159" s="39"/>
      <c r="D159" s="227" t="s">
        <v>498</v>
      </c>
      <c r="E159" s="39"/>
      <c r="F159" s="228" t="s">
        <v>1156</v>
      </c>
      <c r="G159" s="39"/>
      <c r="H159" s="39"/>
      <c r="I159" s="189"/>
      <c r="J159" s="39"/>
      <c r="K159" s="39"/>
      <c r="L159" s="42"/>
      <c r="M159" s="190"/>
      <c r="N159" s="191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498</v>
      </c>
      <c r="AU159" s="20" t="s">
        <v>88</v>
      </c>
    </row>
    <row r="160" spans="1:65" s="2" customFormat="1" ht="33" customHeight="1">
      <c r="A160" s="37"/>
      <c r="B160" s="38"/>
      <c r="C160" s="174" t="s">
        <v>272</v>
      </c>
      <c r="D160" s="174" t="s">
        <v>144</v>
      </c>
      <c r="E160" s="175" t="s">
        <v>1157</v>
      </c>
      <c r="F160" s="176" t="s">
        <v>1158</v>
      </c>
      <c r="G160" s="177" t="s">
        <v>269</v>
      </c>
      <c r="H160" s="178">
        <v>0.374</v>
      </c>
      <c r="I160" s="179"/>
      <c r="J160" s="180">
        <f>ROUND(I160*H160,2)</f>
        <v>0</v>
      </c>
      <c r="K160" s="176" t="s">
        <v>545</v>
      </c>
      <c r="L160" s="42"/>
      <c r="M160" s="181" t="s">
        <v>19</v>
      </c>
      <c r="N160" s="182" t="s">
        <v>44</v>
      </c>
      <c r="O160" s="6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5" t="s">
        <v>149</v>
      </c>
      <c r="AT160" s="185" t="s">
        <v>144</v>
      </c>
      <c r="AU160" s="185" t="s">
        <v>88</v>
      </c>
      <c r="AY160" s="20" t="s">
        <v>143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20" t="s">
        <v>88</v>
      </c>
      <c r="BK160" s="186">
        <f>ROUND(I160*H160,2)</f>
        <v>0</v>
      </c>
      <c r="BL160" s="20" t="s">
        <v>149</v>
      </c>
      <c r="BM160" s="185" t="s">
        <v>1802</v>
      </c>
    </row>
    <row r="161" spans="1:47" s="2" customFormat="1" ht="29.25">
      <c r="A161" s="37"/>
      <c r="B161" s="38"/>
      <c r="C161" s="39"/>
      <c r="D161" s="187" t="s">
        <v>150</v>
      </c>
      <c r="E161" s="39"/>
      <c r="F161" s="188" t="s">
        <v>1160</v>
      </c>
      <c r="G161" s="39"/>
      <c r="H161" s="39"/>
      <c r="I161" s="189"/>
      <c r="J161" s="39"/>
      <c r="K161" s="39"/>
      <c r="L161" s="42"/>
      <c r="M161" s="190"/>
      <c r="N161" s="191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150</v>
      </c>
      <c r="AU161" s="20" t="s">
        <v>88</v>
      </c>
    </row>
    <row r="162" spans="1:65" s="2" customFormat="1" ht="37.9" customHeight="1">
      <c r="A162" s="37"/>
      <c r="B162" s="38"/>
      <c r="C162" s="174" t="s">
        <v>212</v>
      </c>
      <c r="D162" s="174" t="s">
        <v>144</v>
      </c>
      <c r="E162" s="175" t="s">
        <v>1162</v>
      </c>
      <c r="F162" s="176" t="s">
        <v>1163</v>
      </c>
      <c r="G162" s="177" t="s">
        <v>269</v>
      </c>
      <c r="H162" s="178">
        <v>0.374</v>
      </c>
      <c r="I162" s="179"/>
      <c r="J162" s="180">
        <f>ROUND(I162*H162,2)</f>
        <v>0</v>
      </c>
      <c r="K162" s="176" t="s">
        <v>496</v>
      </c>
      <c r="L162" s="42"/>
      <c r="M162" s="181" t="s">
        <v>19</v>
      </c>
      <c r="N162" s="182" t="s">
        <v>44</v>
      </c>
      <c r="O162" s="6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5" t="s">
        <v>149</v>
      </c>
      <c r="AT162" s="185" t="s">
        <v>144</v>
      </c>
      <c r="AU162" s="185" t="s">
        <v>88</v>
      </c>
      <c r="AY162" s="20" t="s">
        <v>143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0" t="s">
        <v>88</v>
      </c>
      <c r="BK162" s="186">
        <f>ROUND(I162*H162,2)</f>
        <v>0</v>
      </c>
      <c r="BL162" s="20" t="s">
        <v>149</v>
      </c>
      <c r="BM162" s="185" t="s">
        <v>1803</v>
      </c>
    </row>
    <row r="163" spans="1:47" s="2" customFormat="1" ht="11.25">
      <c r="A163" s="37"/>
      <c r="B163" s="38"/>
      <c r="C163" s="39"/>
      <c r="D163" s="227" t="s">
        <v>498</v>
      </c>
      <c r="E163" s="39"/>
      <c r="F163" s="228" t="s">
        <v>1165</v>
      </c>
      <c r="G163" s="39"/>
      <c r="H163" s="39"/>
      <c r="I163" s="189"/>
      <c r="J163" s="39"/>
      <c r="K163" s="39"/>
      <c r="L163" s="42"/>
      <c r="M163" s="190"/>
      <c r="N163" s="191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498</v>
      </c>
      <c r="AU163" s="20" t="s">
        <v>88</v>
      </c>
    </row>
    <row r="164" spans="1:65" s="2" customFormat="1" ht="37.9" customHeight="1">
      <c r="A164" s="37"/>
      <c r="B164" s="38"/>
      <c r="C164" s="174" t="s">
        <v>281</v>
      </c>
      <c r="D164" s="174" t="s">
        <v>144</v>
      </c>
      <c r="E164" s="175" t="s">
        <v>1166</v>
      </c>
      <c r="F164" s="176" t="s">
        <v>1167</v>
      </c>
      <c r="G164" s="177" t="s">
        <v>269</v>
      </c>
      <c r="H164" s="178">
        <v>3.74</v>
      </c>
      <c r="I164" s="179"/>
      <c r="J164" s="180">
        <f>ROUND(I164*H164,2)</f>
        <v>0</v>
      </c>
      <c r="K164" s="176" t="s">
        <v>496</v>
      </c>
      <c r="L164" s="42"/>
      <c r="M164" s="181" t="s">
        <v>19</v>
      </c>
      <c r="N164" s="182" t="s">
        <v>44</v>
      </c>
      <c r="O164" s="6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5" t="s">
        <v>149</v>
      </c>
      <c r="AT164" s="185" t="s">
        <v>144</v>
      </c>
      <c r="AU164" s="185" t="s">
        <v>88</v>
      </c>
      <c r="AY164" s="20" t="s">
        <v>143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20" t="s">
        <v>88</v>
      </c>
      <c r="BK164" s="186">
        <f>ROUND(I164*H164,2)</f>
        <v>0</v>
      </c>
      <c r="BL164" s="20" t="s">
        <v>149</v>
      </c>
      <c r="BM164" s="185" t="s">
        <v>1804</v>
      </c>
    </row>
    <row r="165" spans="1:47" s="2" customFormat="1" ht="11.25">
      <c r="A165" s="37"/>
      <c r="B165" s="38"/>
      <c r="C165" s="39"/>
      <c r="D165" s="227" t="s">
        <v>498</v>
      </c>
      <c r="E165" s="39"/>
      <c r="F165" s="228" t="s">
        <v>1169</v>
      </c>
      <c r="G165" s="39"/>
      <c r="H165" s="39"/>
      <c r="I165" s="189"/>
      <c r="J165" s="39"/>
      <c r="K165" s="39"/>
      <c r="L165" s="42"/>
      <c r="M165" s="190"/>
      <c r="N165" s="191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498</v>
      </c>
      <c r="AU165" s="20" t="s">
        <v>88</v>
      </c>
    </row>
    <row r="166" spans="1:47" s="2" customFormat="1" ht="19.5">
      <c r="A166" s="37"/>
      <c r="B166" s="38"/>
      <c r="C166" s="39"/>
      <c r="D166" s="187" t="s">
        <v>150</v>
      </c>
      <c r="E166" s="39"/>
      <c r="F166" s="188" t="s">
        <v>1170</v>
      </c>
      <c r="G166" s="39"/>
      <c r="H166" s="39"/>
      <c r="I166" s="189"/>
      <c r="J166" s="39"/>
      <c r="K166" s="39"/>
      <c r="L166" s="42"/>
      <c r="M166" s="190"/>
      <c r="N166" s="191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150</v>
      </c>
      <c r="AU166" s="20" t="s">
        <v>88</v>
      </c>
    </row>
    <row r="167" spans="2:51" s="12" customFormat="1" ht="11.25">
      <c r="B167" s="192"/>
      <c r="C167" s="193"/>
      <c r="D167" s="187" t="s">
        <v>158</v>
      </c>
      <c r="E167" s="193"/>
      <c r="F167" s="195" t="s">
        <v>1805</v>
      </c>
      <c r="G167" s="193"/>
      <c r="H167" s="196">
        <v>3.74</v>
      </c>
      <c r="I167" s="197"/>
      <c r="J167" s="193"/>
      <c r="K167" s="193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158</v>
      </c>
      <c r="AU167" s="202" t="s">
        <v>88</v>
      </c>
      <c r="AV167" s="12" t="s">
        <v>88</v>
      </c>
      <c r="AW167" s="12" t="s">
        <v>4</v>
      </c>
      <c r="AX167" s="12" t="s">
        <v>80</v>
      </c>
      <c r="AY167" s="202" t="s">
        <v>143</v>
      </c>
    </row>
    <row r="168" spans="1:65" s="2" customFormat="1" ht="24.2" customHeight="1">
      <c r="A168" s="37"/>
      <c r="B168" s="38"/>
      <c r="C168" s="174" t="s">
        <v>215</v>
      </c>
      <c r="D168" s="174" t="s">
        <v>144</v>
      </c>
      <c r="E168" s="175" t="s">
        <v>1172</v>
      </c>
      <c r="F168" s="176" t="s">
        <v>1173</v>
      </c>
      <c r="G168" s="177" t="s">
        <v>269</v>
      </c>
      <c r="H168" s="178">
        <v>0.374</v>
      </c>
      <c r="I168" s="179"/>
      <c r="J168" s="180">
        <f>ROUND(I168*H168,2)</f>
        <v>0</v>
      </c>
      <c r="K168" s="176" t="s">
        <v>496</v>
      </c>
      <c r="L168" s="42"/>
      <c r="M168" s="181" t="s">
        <v>19</v>
      </c>
      <c r="N168" s="182" t="s">
        <v>44</v>
      </c>
      <c r="O168" s="6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5" t="s">
        <v>149</v>
      </c>
      <c r="AT168" s="185" t="s">
        <v>144</v>
      </c>
      <c r="AU168" s="185" t="s">
        <v>88</v>
      </c>
      <c r="AY168" s="20" t="s">
        <v>143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20" t="s">
        <v>88</v>
      </c>
      <c r="BK168" s="186">
        <f>ROUND(I168*H168,2)</f>
        <v>0</v>
      </c>
      <c r="BL168" s="20" t="s">
        <v>149</v>
      </c>
      <c r="BM168" s="185" t="s">
        <v>1806</v>
      </c>
    </row>
    <row r="169" spans="1:47" s="2" customFormat="1" ht="11.25">
      <c r="A169" s="37"/>
      <c r="B169" s="38"/>
      <c r="C169" s="39"/>
      <c r="D169" s="227" t="s">
        <v>498</v>
      </c>
      <c r="E169" s="39"/>
      <c r="F169" s="228" t="s">
        <v>1175</v>
      </c>
      <c r="G169" s="39"/>
      <c r="H169" s="39"/>
      <c r="I169" s="189"/>
      <c r="J169" s="39"/>
      <c r="K169" s="39"/>
      <c r="L169" s="42"/>
      <c r="M169" s="190"/>
      <c r="N169" s="191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498</v>
      </c>
      <c r="AU169" s="20" t="s">
        <v>88</v>
      </c>
    </row>
    <row r="170" spans="1:65" s="2" customFormat="1" ht="49.15" customHeight="1">
      <c r="A170" s="37"/>
      <c r="B170" s="38"/>
      <c r="C170" s="174" t="s">
        <v>289</v>
      </c>
      <c r="D170" s="174" t="s">
        <v>144</v>
      </c>
      <c r="E170" s="175" t="s">
        <v>629</v>
      </c>
      <c r="F170" s="176" t="s">
        <v>630</v>
      </c>
      <c r="G170" s="177" t="s">
        <v>269</v>
      </c>
      <c r="H170" s="178">
        <v>0.374</v>
      </c>
      <c r="I170" s="179"/>
      <c r="J170" s="180">
        <f>ROUND(I170*H170,2)</f>
        <v>0</v>
      </c>
      <c r="K170" s="176" t="s">
        <v>496</v>
      </c>
      <c r="L170" s="42"/>
      <c r="M170" s="181" t="s">
        <v>19</v>
      </c>
      <c r="N170" s="182" t="s">
        <v>44</v>
      </c>
      <c r="O170" s="6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5" t="s">
        <v>149</v>
      </c>
      <c r="AT170" s="185" t="s">
        <v>144</v>
      </c>
      <c r="AU170" s="185" t="s">
        <v>88</v>
      </c>
      <c r="AY170" s="20" t="s">
        <v>143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20" t="s">
        <v>88</v>
      </c>
      <c r="BK170" s="186">
        <f>ROUND(I170*H170,2)</f>
        <v>0</v>
      </c>
      <c r="BL170" s="20" t="s">
        <v>149</v>
      </c>
      <c r="BM170" s="185" t="s">
        <v>1807</v>
      </c>
    </row>
    <row r="171" spans="1:47" s="2" customFormat="1" ht="11.25">
      <c r="A171" s="37"/>
      <c r="B171" s="38"/>
      <c r="C171" s="39"/>
      <c r="D171" s="227" t="s">
        <v>498</v>
      </c>
      <c r="E171" s="39"/>
      <c r="F171" s="228" t="s">
        <v>632</v>
      </c>
      <c r="G171" s="39"/>
      <c r="H171" s="39"/>
      <c r="I171" s="189"/>
      <c r="J171" s="39"/>
      <c r="K171" s="39"/>
      <c r="L171" s="42"/>
      <c r="M171" s="190"/>
      <c r="N171" s="191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498</v>
      </c>
      <c r="AU171" s="20" t="s">
        <v>88</v>
      </c>
    </row>
    <row r="172" spans="2:63" s="11" customFormat="1" ht="22.9" customHeight="1">
      <c r="B172" s="160"/>
      <c r="C172" s="161"/>
      <c r="D172" s="162" t="s">
        <v>71</v>
      </c>
      <c r="E172" s="225" t="s">
        <v>633</v>
      </c>
      <c r="F172" s="225" t="s">
        <v>634</v>
      </c>
      <c r="G172" s="161"/>
      <c r="H172" s="161"/>
      <c r="I172" s="164"/>
      <c r="J172" s="226">
        <f>BK172</f>
        <v>0</v>
      </c>
      <c r="K172" s="161"/>
      <c r="L172" s="166"/>
      <c r="M172" s="167"/>
      <c r="N172" s="168"/>
      <c r="O172" s="168"/>
      <c r="P172" s="169">
        <f>SUM(P173:P174)</f>
        <v>0</v>
      </c>
      <c r="Q172" s="168"/>
      <c r="R172" s="169">
        <f>SUM(R173:R174)</f>
        <v>0</v>
      </c>
      <c r="S172" s="168"/>
      <c r="T172" s="170">
        <f>SUM(T173:T174)</f>
        <v>0</v>
      </c>
      <c r="AR172" s="171" t="s">
        <v>80</v>
      </c>
      <c r="AT172" s="172" t="s">
        <v>71</v>
      </c>
      <c r="AU172" s="172" t="s">
        <v>80</v>
      </c>
      <c r="AY172" s="171" t="s">
        <v>143</v>
      </c>
      <c r="BK172" s="173">
        <f>SUM(BK173:BK174)</f>
        <v>0</v>
      </c>
    </row>
    <row r="173" spans="1:65" s="2" customFormat="1" ht="49.15" customHeight="1">
      <c r="A173" s="37"/>
      <c r="B173" s="38"/>
      <c r="C173" s="174" t="s">
        <v>222</v>
      </c>
      <c r="D173" s="174" t="s">
        <v>144</v>
      </c>
      <c r="E173" s="175" t="s">
        <v>635</v>
      </c>
      <c r="F173" s="176" t="s">
        <v>636</v>
      </c>
      <c r="G173" s="177" t="s">
        <v>269</v>
      </c>
      <c r="H173" s="178">
        <v>20.723</v>
      </c>
      <c r="I173" s="179"/>
      <c r="J173" s="180">
        <f>ROUND(I173*H173,2)</f>
        <v>0</v>
      </c>
      <c r="K173" s="176" t="s">
        <v>496</v>
      </c>
      <c r="L173" s="42"/>
      <c r="M173" s="181" t="s">
        <v>19</v>
      </c>
      <c r="N173" s="182" t="s">
        <v>44</v>
      </c>
      <c r="O173" s="6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5" t="s">
        <v>149</v>
      </c>
      <c r="AT173" s="185" t="s">
        <v>144</v>
      </c>
      <c r="AU173" s="185" t="s">
        <v>88</v>
      </c>
      <c r="AY173" s="20" t="s">
        <v>143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88</v>
      </c>
      <c r="BK173" s="186">
        <f>ROUND(I173*H173,2)</f>
        <v>0</v>
      </c>
      <c r="BL173" s="20" t="s">
        <v>149</v>
      </c>
      <c r="BM173" s="185" t="s">
        <v>1667</v>
      </c>
    </row>
    <row r="174" spans="1:47" s="2" customFormat="1" ht="11.25">
      <c r="A174" s="37"/>
      <c r="B174" s="38"/>
      <c r="C174" s="39"/>
      <c r="D174" s="227" t="s">
        <v>498</v>
      </c>
      <c r="E174" s="39"/>
      <c r="F174" s="228" t="s">
        <v>638</v>
      </c>
      <c r="G174" s="39"/>
      <c r="H174" s="39"/>
      <c r="I174" s="189"/>
      <c r="J174" s="39"/>
      <c r="K174" s="39"/>
      <c r="L174" s="42"/>
      <c r="M174" s="263"/>
      <c r="N174" s="264"/>
      <c r="O174" s="217"/>
      <c r="P174" s="217"/>
      <c r="Q174" s="217"/>
      <c r="R174" s="217"/>
      <c r="S174" s="217"/>
      <c r="T174" s="265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498</v>
      </c>
      <c r="AU174" s="20" t="s">
        <v>88</v>
      </c>
    </row>
    <row r="175" spans="1:31" s="2" customFormat="1" ht="6.95" customHeight="1">
      <c r="A175" s="37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42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algorithmName="SHA-512" hashValue="Iqz3ZDrK3Vu389m3+A/Mu8rjBKjTUKiDQNvUYZRaRtmPdoQDevl9v1WM0v9KMARB9Cjp2rcg1NAlZXH6LI3Lvw==" saltValue="Xkqq/Xsq+PqRJzNDGuKKJnF8TVOcCY2vKaxm+tbqg/iDG1p60l5DIJkgtZ3choSQpMdf1X+nVMtaWRIqZa8gIg==" spinCount="100000" sheet="1" objects="1" scenarios="1" formatColumns="0" formatRows="0" autoFilter="0"/>
  <autoFilter ref="C85:K17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4_01/129001101"/>
    <hyperlink ref="F95" r:id="rId2" display="https://podminky.urs.cz/item/CS_URS_2024_01/132254205"/>
    <hyperlink ref="F99" r:id="rId3" display="https://podminky.urs.cz/item/CS_URS_2024_01/151811132"/>
    <hyperlink ref="F102" r:id="rId4" display="https://podminky.urs.cz/item/CS_URS_2024_01/151811232"/>
    <hyperlink ref="F104" r:id="rId5" display="https://podminky.urs.cz/item/CS_URS_2024_01/162751117"/>
    <hyperlink ref="F107" r:id="rId6" display="https://podminky.urs.cz/item/CS_URS_2024_01/167151111"/>
    <hyperlink ref="F109" r:id="rId7" display="https://podminky.urs.cz/item/CS_URS_2024_01/171201231"/>
    <hyperlink ref="F113" r:id="rId8" display="https://podminky.urs.cz/item/CS_URS_2024_01/171251201"/>
    <hyperlink ref="F115" r:id="rId9" display="https://podminky.urs.cz/item/CS_URS_2024_01/174151101"/>
    <hyperlink ref="F127" r:id="rId10" display="https://podminky.urs.cz/item/CS_URS_2024_01/175111101"/>
    <hyperlink ref="F135" r:id="rId11" display="https://podminky.urs.cz/item/CS_URS_2024_01/451573111"/>
    <hyperlink ref="F143" r:id="rId12" display="https://podminky.urs.cz/item/CS_URS_2024_01/871353121"/>
    <hyperlink ref="F147" r:id="rId13" display="https://podminky.urs.cz/item/CS_URS_2024_01/871365811"/>
    <hyperlink ref="F149" r:id="rId14" display="https://podminky.urs.cz/item/CS_URS_2024_01/871395819"/>
    <hyperlink ref="F151" r:id="rId15" display="https://podminky.urs.cz/item/CS_URS_2024_01/877350330"/>
    <hyperlink ref="F154" r:id="rId16" display="https://podminky.urs.cz/item/CS_URS_2024_01/899721112"/>
    <hyperlink ref="F156" r:id="rId17" display="https://podminky.urs.cz/item/CS_URS_2024_01/899722113"/>
    <hyperlink ref="F159" r:id="rId18" display="https://podminky.urs.cz/item/CS_URS_2024_01/997006002"/>
    <hyperlink ref="F163" r:id="rId19" display="https://podminky.urs.cz/item/CS_URS_2024_01/997221551"/>
    <hyperlink ref="F165" r:id="rId20" display="https://podminky.urs.cz/item/CS_URS_2024_01/997221559"/>
    <hyperlink ref="F169" r:id="rId21" display="https://podminky.urs.cz/item/CS_URS_2024_01/997221611"/>
    <hyperlink ref="F171" r:id="rId22" display="https://podminky.urs.cz/item/CS_URS_2024_01/997013871"/>
    <hyperlink ref="F174" r:id="rId23" display="https://podminky.urs.cz/item/CS_URS_2024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108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7" t="str">
        <f>'Rekapitulace stavby'!K6</f>
        <v>Sanace zdiva budovy Hospic Frýdek-Místek, p.o.</v>
      </c>
      <c r="F7" s="398"/>
      <c r="G7" s="398"/>
      <c r="H7" s="398"/>
      <c r="L7" s="23"/>
    </row>
    <row r="8" spans="1:31" s="2" customFormat="1" ht="12" customHeight="1">
      <c r="A8" s="37"/>
      <c r="B8" s="42"/>
      <c r="C8" s="37"/>
      <c r="D8" s="115" t="s">
        <v>109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9" t="s">
        <v>1808</v>
      </c>
      <c r="F9" s="400"/>
      <c r="G9" s="400"/>
      <c r="H9" s="400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26. 3. 2024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01" t="str">
        <f>'Rekapitulace stavby'!E14</f>
        <v>Vyplň údaj</v>
      </c>
      <c r="F18" s="402"/>
      <c r="G18" s="402"/>
      <c r="H18" s="402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33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35</v>
      </c>
      <c r="E23" s="37"/>
      <c r="F23" s="37"/>
      <c r="G23" s="37"/>
      <c r="H23" s="37"/>
      <c r="I23" s="115" t="s">
        <v>26</v>
      </c>
      <c r="J23" s="106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33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18"/>
      <c r="B27" s="119"/>
      <c r="C27" s="118"/>
      <c r="D27" s="118"/>
      <c r="E27" s="403" t="s">
        <v>37</v>
      </c>
      <c r="F27" s="403"/>
      <c r="G27" s="403"/>
      <c r="H27" s="40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ROUND(J93,2)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ROUND((SUM(BE93:BE167)),2)</f>
        <v>0</v>
      </c>
      <c r="G33" s="37"/>
      <c r="H33" s="37"/>
      <c r="I33" s="127">
        <v>0.21</v>
      </c>
      <c r="J33" s="126">
        <f>ROUND(((SUM(BE93:BE167))*I33),2)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ROUND((SUM(BF93:BF167)),2)</f>
        <v>0</v>
      </c>
      <c r="G34" s="37"/>
      <c r="H34" s="37"/>
      <c r="I34" s="127">
        <v>0.12</v>
      </c>
      <c r="J34" s="126">
        <f>ROUND(((SUM(BF93:BF167))*I34),2)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ROUND((SUM(BG93:BG167)),2)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ROUND((SUM(BH93:BH167)),2)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ROUND((SUM(BI93:BI167)),2)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111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4" t="str">
        <f>E7</f>
        <v>Sanace zdiva budovy Hospic Frýdek-Místek, p.o.</v>
      </c>
      <c r="F48" s="405"/>
      <c r="G48" s="405"/>
      <c r="H48" s="405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109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3" t="str">
        <f>E9</f>
        <v>VRN - Vedlejší rozpočtové náklady</v>
      </c>
      <c r="F50" s="406"/>
      <c r="G50" s="406"/>
      <c r="H50" s="406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I. J. Pešiny 3640, 738 01, Frýdek-Místek</v>
      </c>
      <c r="G52" s="39"/>
      <c r="H52" s="39"/>
      <c r="I52" s="32" t="s">
        <v>23</v>
      </c>
      <c r="J52" s="62" t="str">
        <f>IF(J12="","",J12)</f>
        <v>26. 3. 2024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Statutární město Frýdek-Místek</v>
      </c>
      <c r="G54" s="39"/>
      <c r="H54" s="39"/>
      <c r="I54" s="32" t="s">
        <v>31</v>
      </c>
      <c r="J54" s="35" t="str">
        <f>E21</f>
        <v>BENEPRO, a.s., Tovární 33, Český Těšín, 737 01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15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35</v>
      </c>
      <c r="J55" s="35" t="str">
        <f>E24</f>
        <v>BENEPRO, a.s., Tovární 33, Český Těšín, 737 01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112</v>
      </c>
      <c r="D57" s="140"/>
      <c r="E57" s="140"/>
      <c r="F57" s="140"/>
      <c r="G57" s="140"/>
      <c r="H57" s="140"/>
      <c r="I57" s="140"/>
      <c r="J57" s="141" t="s">
        <v>113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J93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114</v>
      </c>
    </row>
    <row r="60" spans="2:12" s="9" customFormat="1" ht="24.95" customHeight="1">
      <c r="B60" s="143"/>
      <c r="C60" s="144"/>
      <c r="D60" s="145" t="s">
        <v>1809</v>
      </c>
      <c r="E60" s="146"/>
      <c r="F60" s="146"/>
      <c r="G60" s="146"/>
      <c r="H60" s="146"/>
      <c r="I60" s="146"/>
      <c r="J60" s="147">
        <f>J94</f>
        <v>0</v>
      </c>
      <c r="K60" s="144"/>
      <c r="L60" s="148"/>
    </row>
    <row r="61" spans="2:12" s="14" customFormat="1" ht="19.9" customHeight="1">
      <c r="B61" s="220"/>
      <c r="C61" s="100"/>
      <c r="D61" s="221" t="s">
        <v>1810</v>
      </c>
      <c r="E61" s="222"/>
      <c r="F61" s="222"/>
      <c r="G61" s="222"/>
      <c r="H61" s="222"/>
      <c r="I61" s="222"/>
      <c r="J61" s="223">
        <f>J95</f>
        <v>0</v>
      </c>
      <c r="K61" s="100"/>
      <c r="L61" s="224"/>
    </row>
    <row r="62" spans="2:12" s="14" customFormat="1" ht="19.9" customHeight="1">
      <c r="B62" s="220"/>
      <c r="C62" s="100"/>
      <c r="D62" s="221" t="s">
        <v>1811</v>
      </c>
      <c r="E62" s="222"/>
      <c r="F62" s="222"/>
      <c r="G62" s="222"/>
      <c r="H62" s="222"/>
      <c r="I62" s="222"/>
      <c r="J62" s="223">
        <f>J104</f>
        <v>0</v>
      </c>
      <c r="K62" s="100"/>
      <c r="L62" s="224"/>
    </row>
    <row r="63" spans="2:12" s="14" customFormat="1" ht="19.9" customHeight="1">
      <c r="B63" s="220"/>
      <c r="C63" s="100"/>
      <c r="D63" s="221" t="s">
        <v>1812</v>
      </c>
      <c r="E63" s="222"/>
      <c r="F63" s="222"/>
      <c r="G63" s="222"/>
      <c r="H63" s="222"/>
      <c r="I63" s="222"/>
      <c r="J63" s="223">
        <f>J107</f>
        <v>0</v>
      </c>
      <c r="K63" s="100"/>
      <c r="L63" s="224"/>
    </row>
    <row r="64" spans="2:12" s="14" customFormat="1" ht="19.9" customHeight="1">
      <c r="B64" s="220"/>
      <c r="C64" s="100"/>
      <c r="D64" s="221" t="s">
        <v>1813</v>
      </c>
      <c r="E64" s="222"/>
      <c r="F64" s="222"/>
      <c r="G64" s="222"/>
      <c r="H64" s="222"/>
      <c r="I64" s="222"/>
      <c r="J64" s="223">
        <f>J112</f>
        <v>0</v>
      </c>
      <c r="K64" s="100"/>
      <c r="L64" s="224"/>
    </row>
    <row r="65" spans="2:12" s="14" customFormat="1" ht="19.9" customHeight="1">
      <c r="B65" s="220"/>
      <c r="C65" s="100"/>
      <c r="D65" s="221" t="s">
        <v>1814</v>
      </c>
      <c r="E65" s="222"/>
      <c r="F65" s="222"/>
      <c r="G65" s="222"/>
      <c r="H65" s="222"/>
      <c r="I65" s="222"/>
      <c r="J65" s="223">
        <f>J119</f>
        <v>0</v>
      </c>
      <c r="K65" s="100"/>
      <c r="L65" s="224"/>
    </row>
    <row r="66" spans="2:12" s="14" customFormat="1" ht="19.9" customHeight="1">
      <c r="B66" s="220"/>
      <c r="C66" s="100"/>
      <c r="D66" s="221" t="s">
        <v>1815</v>
      </c>
      <c r="E66" s="222"/>
      <c r="F66" s="222"/>
      <c r="G66" s="222"/>
      <c r="H66" s="222"/>
      <c r="I66" s="222"/>
      <c r="J66" s="223">
        <f>J122</f>
        <v>0</v>
      </c>
      <c r="K66" s="100"/>
      <c r="L66" s="224"/>
    </row>
    <row r="67" spans="2:12" s="14" customFormat="1" ht="19.9" customHeight="1">
      <c r="B67" s="220"/>
      <c r="C67" s="100"/>
      <c r="D67" s="221" t="s">
        <v>1816</v>
      </c>
      <c r="E67" s="222"/>
      <c r="F67" s="222"/>
      <c r="G67" s="222"/>
      <c r="H67" s="222"/>
      <c r="I67" s="222"/>
      <c r="J67" s="223">
        <f>J129</f>
        <v>0</v>
      </c>
      <c r="K67" s="100"/>
      <c r="L67" s="224"/>
    </row>
    <row r="68" spans="2:12" s="14" customFormat="1" ht="19.9" customHeight="1">
      <c r="B68" s="220"/>
      <c r="C68" s="100"/>
      <c r="D68" s="221" t="s">
        <v>1817</v>
      </c>
      <c r="E68" s="222"/>
      <c r="F68" s="222"/>
      <c r="G68" s="222"/>
      <c r="H68" s="222"/>
      <c r="I68" s="222"/>
      <c r="J68" s="223">
        <f>J136</f>
        <v>0</v>
      </c>
      <c r="K68" s="100"/>
      <c r="L68" s="224"/>
    </row>
    <row r="69" spans="2:12" s="14" customFormat="1" ht="19.9" customHeight="1">
      <c r="B69" s="220"/>
      <c r="C69" s="100"/>
      <c r="D69" s="221" t="s">
        <v>1818</v>
      </c>
      <c r="E69" s="222"/>
      <c r="F69" s="222"/>
      <c r="G69" s="222"/>
      <c r="H69" s="222"/>
      <c r="I69" s="222"/>
      <c r="J69" s="223">
        <f>J139</f>
        <v>0</v>
      </c>
      <c r="K69" s="100"/>
      <c r="L69" s="224"/>
    </row>
    <row r="70" spans="2:12" s="9" customFormat="1" ht="24.95" customHeight="1">
      <c r="B70" s="143"/>
      <c r="C70" s="144"/>
      <c r="D70" s="145" t="s">
        <v>1808</v>
      </c>
      <c r="E70" s="146"/>
      <c r="F70" s="146"/>
      <c r="G70" s="146"/>
      <c r="H70" s="146"/>
      <c r="I70" s="146"/>
      <c r="J70" s="147">
        <f>J142</f>
        <v>0</v>
      </c>
      <c r="K70" s="144"/>
      <c r="L70" s="148"/>
    </row>
    <row r="71" spans="2:12" s="14" customFormat="1" ht="19.9" customHeight="1">
      <c r="B71" s="220"/>
      <c r="C71" s="100"/>
      <c r="D71" s="221" t="s">
        <v>1819</v>
      </c>
      <c r="E71" s="222"/>
      <c r="F71" s="222"/>
      <c r="G71" s="222"/>
      <c r="H71" s="222"/>
      <c r="I71" s="222"/>
      <c r="J71" s="223">
        <f>J143</f>
        <v>0</v>
      </c>
      <c r="K71" s="100"/>
      <c r="L71" s="224"/>
    </row>
    <row r="72" spans="2:12" s="14" customFormat="1" ht="19.9" customHeight="1">
      <c r="B72" s="220"/>
      <c r="C72" s="100"/>
      <c r="D72" s="221" t="s">
        <v>1820</v>
      </c>
      <c r="E72" s="222"/>
      <c r="F72" s="222"/>
      <c r="G72" s="222"/>
      <c r="H72" s="222"/>
      <c r="I72" s="222"/>
      <c r="J72" s="223">
        <f>J155</f>
        <v>0</v>
      </c>
      <c r="K72" s="100"/>
      <c r="L72" s="224"/>
    </row>
    <row r="73" spans="2:12" s="14" customFormat="1" ht="19.9" customHeight="1">
      <c r="B73" s="220"/>
      <c r="C73" s="100"/>
      <c r="D73" s="221" t="s">
        <v>1821</v>
      </c>
      <c r="E73" s="222"/>
      <c r="F73" s="222"/>
      <c r="G73" s="222"/>
      <c r="H73" s="222"/>
      <c r="I73" s="222"/>
      <c r="J73" s="223">
        <f>J160</f>
        <v>0</v>
      </c>
      <c r="K73" s="100"/>
      <c r="L73" s="224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128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4" t="str">
        <f>E7</f>
        <v>Sanace zdiva budovy Hospic Frýdek-Místek, p.o.</v>
      </c>
      <c r="F83" s="405"/>
      <c r="G83" s="405"/>
      <c r="H83" s="405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109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53" t="str">
        <f>E9</f>
        <v>VRN - Vedlejší rozpočtové náklady</v>
      </c>
      <c r="F85" s="406"/>
      <c r="G85" s="406"/>
      <c r="H85" s="406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21</v>
      </c>
      <c r="D87" s="39"/>
      <c r="E87" s="39"/>
      <c r="F87" s="30" t="str">
        <f>F12</f>
        <v>I. J. Pešiny 3640, 738 01, Frýdek-Místek</v>
      </c>
      <c r="G87" s="39"/>
      <c r="H87" s="39"/>
      <c r="I87" s="32" t="s">
        <v>23</v>
      </c>
      <c r="J87" s="62" t="str">
        <f>IF(J12="","",J12)</f>
        <v>26. 3. 2024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40.15" customHeight="1">
      <c r="A89" s="37"/>
      <c r="B89" s="38"/>
      <c r="C89" s="32" t="s">
        <v>25</v>
      </c>
      <c r="D89" s="39"/>
      <c r="E89" s="39"/>
      <c r="F89" s="30" t="str">
        <f>E15</f>
        <v>Statutární město Frýdek-Místek</v>
      </c>
      <c r="G89" s="39"/>
      <c r="H89" s="39"/>
      <c r="I89" s="32" t="s">
        <v>31</v>
      </c>
      <c r="J89" s="35" t="str">
        <f>E21</f>
        <v>BENEPRO, a.s., Tovární 33, Český Těšín, 737 01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40.15" customHeight="1">
      <c r="A90" s="37"/>
      <c r="B90" s="38"/>
      <c r="C90" s="32" t="s">
        <v>29</v>
      </c>
      <c r="D90" s="39"/>
      <c r="E90" s="39"/>
      <c r="F90" s="30" t="str">
        <f>IF(E18="","",E18)</f>
        <v>Vyplň údaj</v>
      </c>
      <c r="G90" s="39"/>
      <c r="H90" s="39"/>
      <c r="I90" s="32" t="s">
        <v>35</v>
      </c>
      <c r="J90" s="35" t="str">
        <f>E24</f>
        <v>BENEPRO, a.s., Tovární 33, Český Těšín, 737 01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0" customFormat="1" ht="29.25" customHeight="1">
      <c r="A92" s="149"/>
      <c r="B92" s="150"/>
      <c r="C92" s="151" t="s">
        <v>129</v>
      </c>
      <c r="D92" s="152" t="s">
        <v>57</v>
      </c>
      <c r="E92" s="152" t="s">
        <v>53</v>
      </c>
      <c r="F92" s="152" t="s">
        <v>54</v>
      </c>
      <c r="G92" s="152" t="s">
        <v>130</v>
      </c>
      <c r="H92" s="152" t="s">
        <v>131</v>
      </c>
      <c r="I92" s="152" t="s">
        <v>132</v>
      </c>
      <c r="J92" s="152" t="s">
        <v>113</v>
      </c>
      <c r="K92" s="153" t="s">
        <v>133</v>
      </c>
      <c r="L92" s="154"/>
      <c r="M92" s="71" t="s">
        <v>19</v>
      </c>
      <c r="N92" s="72" t="s">
        <v>42</v>
      </c>
      <c r="O92" s="72" t="s">
        <v>134</v>
      </c>
      <c r="P92" s="72" t="s">
        <v>135</v>
      </c>
      <c r="Q92" s="72" t="s">
        <v>136</v>
      </c>
      <c r="R92" s="72" t="s">
        <v>137</v>
      </c>
      <c r="S92" s="72" t="s">
        <v>138</v>
      </c>
      <c r="T92" s="73" t="s">
        <v>139</v>
      </c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</row>
    <row r="93" spans="1:63" s="2" customFormat="1" ht="22.9" customHeight="1">
      <c r="A93" s="37"/>
      <c r="B93" s="38"/>
      <c r="C93" s="78" t="s">
        <v>140</v>
      </c>
      <c r="D93" s="39"/>
      <c r="E93" s="39"/>
      <c r="F93" s="39"/>
      <c r="G93" s="39"/>
      <c r="H93" s="39"/>
      <c r="I93" s="39"/>
      <c r="J93" s="155">
        <f>BK93</f>
        <v>0</v>
      </c>
      <c r="K93" s="39"/>
      <c r="L93" s="42"/>
      <c r="M93" s="74"/>
      <c r="N93" s="156"/>
      <c r="O93" s="75"/>
      <c r="P93" s="157">
        <f>P94+P142</f>
        <v>0</v>
      </c>
      <c r="Q93" s="75"/>
      <c r="R93" s="157">
        <f>R94+R142</f>
        <v>0</v>
      </c>
      <c r="S93" s="75"/>
      <c r="T93" s="158">
        <f>T94+T142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71</v>
      </c>
      <c r="AU93" s="20" t="s">
        <v>114</v>
      </c>
      <c r="BK93" s="159">
        <f>BK94+BK142</f>
        <v>0</v>
      </c>
    </row>
    <row r="94" spans="2:63" s="11" customFormat="1" ht="25.9" customHeight="1">
      <c r="B94" s="160"/>
      <c r="C94" s="161"/>
      <c r="D94" s="162" t="s">
        <v>71</v>
      </c>
      <c r="E94" s="163" t="s">
        <v>1822</v>
      </c>
      <c r="F94" s="163" t="s">
        <v>1823</v>
      </c>
      <c r="G94" s="161"/>
      <c r="H94" s="161"/>
      <c r="I94" s="164"/>
      <c r="J94" s="165">
        <f>BK94</f>
        <v>0</v>
      </c>
      <c r="K94" s="161"/>
      <c r="L94" s="166"/>
      <c r="M94" s="167"/>
      <c r="N94" s="168"/>
      <c r="O94" s="168"/>
      <c r="P94" s="169">
        <f>P95+P104+P107+P112+P119+P122+P129+P136+P139</f>
        <v>0</v>
      </c>
      <c r="Q94" s="168"/>
      <c r="R94" s="169">
        <f>R95+R104+R107+R112+R119+R122+R129+R136+R139</f>
        <v>0</v>
      </c>
      <c r="S94" s="168"/>
      <c r="T94" s="170">
        <f>T95+T104+T107+T112+T119+T122+T129+T136+T139</f>
        <v>0</v>
      </c>
      <c r="AR94" s="171" t="s">
        <v>80</v>
      </c>
      <c r="AT94" s="172" t="s">
        <v>71</v>
      </c>
      <c r="AU94" s="172" t="s">
        <v>72</v>
      </c>
      <c r="AY94" s="171" t="s">
        <v>143</v>
      </c>
      <c r="BK94" s="173">
        <f>BK95+BK104+BK107+BK112+BK119+BK122+BK129+BK136+BK139</f>
        <v>0</v>
      </c>
    </row>
    <row r="95" spans="2:63" s="11" customFormat="1" ht="22.9" customHeight="1">
      <c r="B95" s="160"/>
      <c r="C95" s="161"/>
      <c r="D95" s="162" t="s">
        <v>71</v>
      </c>
      <c r="E95" s="225" t="s">
        <v>1824</v>
      </c>
      <c r="F95" s="225" t="s">
        <v>1825</v>
      </c>
      <c r="G95" s="161"/>
      <c r="H95" s="161"/>
      <c r="I95" s="164"/>
      <c r="J95" s="226">
        <f>BK95</f>
        <v>0</v>
      </c>
      <c r="K95" s="161"/>
      <c r="L95" s="166"/>
      <c r="M95" s="167"/>
      <c r="N95" s="168"/>
      <c r="O95" s="168"/>
      <c r="P95" s="169">
        <f>SUM(P96:P103)</f>
        <v>0</v>
      </c>
      <c r="Q95" s="168"/>
      <c r="R95" s="169">
        <f>SUM(R96:R103)</f>
        <v>0</v>
      </c>
      <c r="S95" s="168"/>
      <c r="T95" s="170">
        <f>SUM(T96:T103)</f>
        <v>0</v>
      </c>
      <c r="AR95" s="171" t="s">
        <v>80</v>
      </c>
      <c r="AT95" s="172" t="s">
        <v>71</v>
      </c>
      <c r="AU95" s="172" t="s">
        <v>80</v>
      </c>
      <c r="AY95" s="171" t="s">
        <v>143</v>
      </c>
      <c r="BK95" s="173">
        <f>SUM(BK96:BK103)</f>
        <v>0</v>
      </c>
    </row>
    <row r="96" spans="1:65" s="2" customFormat="1" ht="16.5" customHeight="1">
      <c r="A96" s="37"/>
      <c r="B96" s="38"/>
      <c r="C96" s="174" t="s">
        <v>80</v>
      </c>
      <c r="D96" s="174" t="s">
        <v>144</v>
      </c>
      <c r="E96" s="175" t="s">
        <v>1826</v>
      </c>
      <c r="F96" s="176" t="s">
        <v>1827</v>
      </c>
      <c r="G96" s="177" t="s">
        <v>329</v>
      </c>
      <c r="H96" s="178">
        <v>1</v>
      </c>
      <c r="I96" s="179"/>
      <c r="J96" s="180">
        <f>ROUND(I96*H96,2)</f>
        <v>0</v>
      </c>
      <c r="K96" s="176" t="s">
        <v>545</v>
      </c>
      <c r="L96" s="42"/>
      <c r="M96" s="181" t="s">
        <v>19</v>
      </c>
      <c r="N96" s="182" t="s">
        <v>44</v>
      </c>
      <c r="O96" s="67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5" t="s">
        <v>149</v>
      </c>
      <c r="AT96" s="185" t="s">
        <v>144</v>
      </c>
      <c r="AU96" s="185" t="s">
        <v>88</v>
      </c>
      <c r="AY96" s="20" t="s">
        <v>143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88</v>
      </c>
      <c r="BK96" s="186">
        <f>ROUND(I96*H96,2)</f>
        <v>0</v>
      </c>
      <c r="BL96" s="20" t="s">
        <v>149</v>
      </c>
      <c r="BM96" s="185" t="s">
        <v>1828</v>
      </c>
    </row>
    <row r="97" spans="1:47" s="2" customFormat="1" ht="29.25">
      <c r="A97" s="37"/>
      <c r="B97" s="38"/>
      <c r="C97" s="39"/>
      <c r="D97" s="187" t="s">
        <v>150</v>
      </c>
      <c r="E97" s="39"/>
      <c r="F97" s="188" t="s">
        <v>1829</v>
      </c>
      <c r="G97" s="39"/>
      <c r="H97" s="39"/>
      <c r="I97" s="189"/>
      <c r="J97" s="39"/>
      <c r="K97" s="39"/>
      <c r="L97" s="42"/>
      <c r="M97" s="190"/>
      <c r="N97" s="191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150</v>
      </c>
      <c r="AU97" s="20" t="s">
        <v>88</v>
      </c>
    </row>
    <row r="98" spans="1:65" s="2" customFormat="1" ht="16.5" customHeight="1">
      <c r="A98" s="37"/>
      <c r="B98" s="38"/>
      <c r="C98" s="174" t="s">
        <v>88</v>
      </c>
      <c r="D98" s="174" t="s">
        <v>144</v>
      </c>
      <c r="E98" s="175" t="s">
        <v>1830</v>
      </c>
      <c r="F98" s="176" t="s">
        <v>1831</v>
      </c>
      <c r="G98" s="177" t="s">
        <v>329</v>
      </c>
      <c r="H98" s="178">
        <v>1</v>
      </c>
      <c r="I98" s="179"/>
      <c r="J98" s="180">
        <f>ROUND(I98*H98,2)</f>
        <v>0</v>
      </c>
      <c r="K98" s="176" t="s">
        <v>545</v>
      </c>
      <c r="L98" s="42"/>
      <c r="M98" s="181" t="s">
        <v>19</v>
      </c>
      <c r="N98" s="182" t="s">
        <v>44</v>
      </c>
      <c r="O98" s="67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5" t="s">
        <v>149</v>
      </c>
      <c r="AT98" s="185" t="s">
        <v>144</v>
      </c>
      <c r="AU98" s="185" t="s">
        <v>88</v>
      </c>
      <c r="AY98" s="20" t="s">
        <v>143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88</v>
      </c>
      <c r="BK98" s="186">
        <f>ROUND(I98*H98,2)</f>
        <v>0</v>
      </c>
      <c r="BL98" s="20" t="s">
        <v>149</v>
      </c>
      <c r="BM98" s="185" t="s">
        <v>1832</v>
      </c>
    </row>
    <row r="99" spans="1:47" s="2" customFormat="1" ht="29.25">
      <c r="A99" s="37"/>
      <c r="B99" s="38"/>
      <c r="C99" s="39"/>
      <c r="D99" s="187" t="s">
        <v>150</v>
      </c>
      <c r="E99" s="39"/>
      <c r="F99" s="188" t="s">
        <v>1833</v>
      </c>
      <c r="G99" s="39"/>
      <c r="H99" s="39"/>
      <c r="I99" s="189"/>
      <c r="J99" s="39"/>
      <c r="K99" s="39"/>
      <c r="L99" s="42"/>
      <c r="M99" s="190"/>
      <c r="N99" s="191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150</v>
      </c>
      <c r="AU99" s="20" t="s">
        <v>88</v>
      </c>
    </row>
    <row r="100" spans="1:65" s="2" customFormat="1" ht="16.5" customHeight="1">
      <c r="A100" s="37"/>
      <c r="B100" s="38"/>
      <c r="C100" s="174" t="s">
        <v>153</v>
      </c>
      <c r="D100" s="174" t="s">
        <v>144</v>
      </c>
      <c r="E100" s="175" t="s">
        <v>1834</v>
      </c>
      <c r="F100" s="176" t="s">
        <v>1835</v>
      </c>
      <c r="G100" s="177" t="s">
        <v>329</v>
      </c>
      <c r="H100" s="178">
        <v>1</v>
      </c>
      <c r="I100" s="179"/>
      <c r="J100" s="180">
        <f>ROUND(I100*H100,2)</f>
        <v>0</v>
      </c>
      <c r="K100" s="176" t="s">
        <v>545</v>
      </c>
      <c r="L100" s="42"/>
      <c r="M100" s="181" t="s">
        <v>19</v>
      </c>
      <c r="N100" s="182" t="s">
        <v>44</v>
      </c>
      <c r="O100" s="67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5" t="s">
        <v>149</v>
      </c>
      <c r="AT100" s="185" t="s">
        <v>144</v>
      </c>
      <c r="AU100" s="185" t="s">
        <v>88</v>
      </c>
      <c r="AY100" s="20" t="s">
        <v>143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88</v>
      </c>
      <c r="BK100" s="186">
        <f>ROUND(I100*H100,2)</f>
        <v>0</v>
      </c>
      <c r="BL100" s="20" t="s">
        <v>149</v>
      </c>
      <c r="BM100" s="185" t="s">
        <v>1836</v>
      </c>
    </row>
    <row r="101" spans="1:47" s="2" customFormat="1" ht="29.25">
      <c r="A101" s="37"/>
      <c r="B101" s="38"/>
      <c r="C101" s="39"/>
      <c r="D101" s="187" t="s">
        <v>150</v>
      </c>
      <c r="E101" s="39"/>
      <c r="F101" s="188" t="s">
        <v>1837</v>
      </c>
      <c r="G101" s="39"/>
      <c r="H101" s="39"/>
      <c r="I101" s="189"/>
      <c r="J101" s="39"/>
      <c r="K101" s="39"/>
      <c r="L101" s="42"/>
      <c r="M101" s="190"/>
      <c r="N101" s="191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150</v>
      </c>
      <c r="AU101" s="20" t="s">
        <v>88</v>
      </c>
    </row>
    <row r="102" spans="1:65" s="2" customFormat="1" ht="16.5" customHeight="1">
      <c r="A102" s="37"/>
      <c r="B102" s="38"/>
      <c r="C102" s="174" t="s">
        <v>149</v>
      </c>
      <c r="D102" s="174" t="s">
        <v>144</v>
      </c>
      <c r="E102" s="175" t="s">
        <v>1838</v>
      </c>
      <c r="F102" s="176" t="s">
        <v>1839</v>
      </c>
      <c r="G102" s="177" t="s">
        <v>329</v>
      </c>
      <c r="H102" s="178">
        <v>1</v>
      </c>
      <c r="I102" s="179"/>
      <c r="J102" s="180">
        <f>ROUND(I102*H102,2)</f>
        <v>0</v>
      </c>
      <c r="K102" s="176" t="s">
        <v>545</v>
      </c>
      <c r="L102" s="42"/>
      <c r="M102" s="181" t="s">
        <v>19</v>
      </c>
      <c r="N102" s="182" t="s">
        <v>44</v>
      </c>
      <c r="O102" s="67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5" t="s">
        <v>149</v>
      </c>
      <c r="AT102" s="185" t="s">
        <v>144</v>
      </c>
      <c r="AU102" s="185" t="s">
        <v>88</v>
      </c>
      <c r="AY102" s="20" t="s">
        <v>143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0" t="s">
        <v>88</v>
      </c>
      <c r="BK102" s="186">
        <f>ROUND(I102*H102,2)</f>
        <v>0</v>
      </c>
      <c r="BL102" s="20" t="s">
        <v>149</v>
      </c>
      <c r="BM102" s="185" t="s">
        <v>1840</v>
      </c>
    </row>
    <row r="103" spans="1:47" s="2" customFormat="1" ht="29.25">
      <c r="A103" s="37"/>
      <c r="B103" s="38"/>
      <c r="C103" s="39"/>
      <c r="D103" s="187" t="s">
        <v>150</v>
      </c>
      <c r="E103" s="39"/>
      <c r="F103" s="188" t="s">
        <v>1841</v>
      </c>
      <c r="G103" s="39"/>
      <c r="H103" s="39"/>
      <c r="I103" s="189"/>
      <c r="J103" s="39"/>
      <c r="K103" s="39"/>
      <c r="L103" s="42"/>
      <c r="M103" s="190"/>
      <c r="N103" s="191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150</v>
      </c>
      <c r="AU103" s="20" t="s">
        <v>88</v>
      </c>
    </row>
    <row r="104" spans="2:63" s="11" customFormat="1" ht="22.9" customHeight="1">
      <c r="B104" s="160"/>
      <c r="C104" s="161"/>
      <c r="D104" s="162" t="s">
        <v>71</v>
      </c>
      <c r="E104" s="225" t="s">
        <v>1842</v>
      </c>
      <c r="F104" s="225" t="s">
        <v>1843</v>
      </c>
      <c r="G104" s="161"/>
      <c r="H104" s="161"/>
      <c r="I104" s="164"/>
      <c r="J104" s="226">
        <f>BK104</f>
        <v>0</v>
      </c>
      <c r="K104" s="161"/>
      <c r="L104" s="166"/>
      <c r="M104" s="167"/>
      <c r="N104" s="168"/>
      <c r="O104" s="168"/>
      <c r="P104" s="169">
        <f>SUM(P105:P106)</f>
        <v>0</v>
      </c>
      <c r="Q104" s="168"/>
      <c r="R104" s="169">
        <f>SUM(R105:R106)</f>
        <v>0</v>
      </c>
      <c r="S104" s="168"/>
      <c r="T104" s="170">
        <f>SUM(T105:T106)</f>
        <v>0</v>
      </c>
      <c r="AR104" s="171" t="s">
        <v>80</v>
      </c>
      <c r="AT104" s="172" t="s">
        <v>71</v>
      </c>
      <c r="AU104" s="172" t="s">
        <v>80</v>
      </c>
      <c r="AY104" s="171" t="s">
        <v>143</v>
      </c>
      <c r="BK104" s="173">
        <f>SUM(BK105:BK106)</f>
        <v>0</v>
      </c>
    </row>
    <row r="105" spans="1:65" s="2" customFormat="1" ht="16.5" customHeight="1">
      <c r="A105" s="37"/>
      <c r="B105" s="38"/>
      <c r="C105" s="174" t="s">
        <v>168</v>
      </c>
      <c r="D105" s="174" t="s">
        <v>144</v>
      </c>
      <c r="E105" s="175" t="s">
        <v>1844</v>
      </c>
      <c r="F105" s="176" t="s">
        <v>1845</v>
      </c>
      <c r="G105" s="177" t="s">
        <v>329</v>
      </c>
      <c r="H105" s="178">
        <v>1</v>
      </c>
      <c r="I105" s="179"/>
      <c r="J105" s="180">
        <f>ROUND(I105*H105,2)</f>
        <v>0</v>
      </c>
      <c r="K105" s="176" t="s">
        <v>545</v>
      </c>
      <c r="L105" s="42"/>
      <c r="M105" s="181" t="s">
        <v>19</v>
      </c>
      <c r="N105" s="182" t="s">
        <v>44</v>
      </c>
      <c r="O105" s="67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5" t="s">
        <v>149</v>
      </c>
      <c r="AT105" s="185" t="s">
        <v>144</v>
      </c>
      <c r="AU105" s="185" t="s">
        <v>88</v>
      </c>
      <c r="AY105" s="20" t="s">
        <v>143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88</v>
      </c>
      <c r="BK105" s="186">
        <f>ROUND(I105*H105,2)</f>
        <v>0</v>
      </c>
      <c r="BL105" s="20" t="s">
        <v>149</v>
      </c>
      <c r="BM105" s="185" t="s">
        <v>1846</v>
      </c>
    </row>
    <row r="106" spans="1:47" s="2" customFormat="1" ht="19.5">
      <c r="A106" s="37"/>
      <c r="B106" s="38"/>
      <c r="C106" s="39"/>
      <c r="D106" s="187" t="s">
        <v>150</v>
      </c>
      <c r="E106" s="39"/>
      <c r="F106" s="188" t="s">
        <v>1847</v>
      </c>
      <c r="G106" s="39"/>
      <c r="H106" s="39"/>
      <c r="I106" s="189"/>
      <c r="J106" s="39"/>
      <c r="K106" s="39"/>
      <c r="L106" s="42"/>
      <c r="M106" s="190"/>
      <c r="N106" s="191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150</v>
      </c>
      <c r="AU106" s="20" t="s">
        <v>88</v>
      </c>
    </row>
    <row r="107" spans="2:63" s="11" customFormat="1" ht="22.9" customHeight="1">
      <c r="B107" s="160"/>
      <c r="C107" s="161"/>
      <c r="D107" s="162" t="s">
        <v>71</v>
      </c>
      <c r="E107" s="225" t="s">
        <v>1848</v>
      </c>
      <c r="F107" s="225" t="s">
        <v>1849</v>
      </c>
      <c r="G107" s="161"/>
      <c r="H107" s="161"/>
      <c r="I107" s="164"/>
      <c r="J107" s="226">
        <f>BK107</f>
        <v>0</v>
      </c>
      <c r="K107" s="161"/>
      <c r="L107" s="166"/>
      <c r="M107" s="167"/>
      <c r="N107" s="168"/>
      <c r="O107" s="168"/>
      <c r="P107" s="169">
        <f>SUM(P108:P111)</f>
        <v>0</v>
      </c>
      <c r="Q107" s="168"/>
      <c r="R107" s="169">
        <f>SUM(R108:R111)</f>
        <v>0</v>
      </c>
      <c r="S107" s="168"/>
      <c r="T107" s="170">
        <f>SUM(T108:T111)</f>
        <v>0</v>
      </c>
      <c r="AR107" s="171" t="s">
        <v>80</v>
      </c>
      <c r="AT107" s="172" t="s">
        <v>71</v>
      </c>
      <c r="AU107" s="172" t="s">
        <v>80</v>
      </c>
      <c r="AY107" s="171" t="s">
        <v>143</v>
      </c>
      <c r="BK107" s="173">
        <f>SUM(BK108:BK111)</f>
        <v>0</v>
      </c>
    </row>
    <row r="108" spans="1:65" s="2" customFormat="1" ht="37.9" customHeight="1">
      <c r="A108" s="37"/>
      <c r="B108" s="38"/>
      <c r="C108" s="174" t="s">
        <v>156</v>
      </c>
      <c r="D108" s="174" t="s">
        <v>144</v>
      </c>
      <c r="E108" s="175" t="s">
        <v>1850</v>
      </c>
      <c r="F108" s="176" t="s">
        <v>1851</v>
      </c>
      <c r="G108" s="177" t="s">
        <v>329</v>
      </c>
      <c r="H108" s="178">
        <v>1</v>
      </c>
      <c r="I108" s="179"/>
      <c r="J108" s="180">
        <f>ROUND(I108*H108,2)</f>
        <v>0</v>
      </c>
      <c r="K108" s="176" t="s">
        <v>545</v>
      </c>
      <c r="L108" s="42"/>
      <c r="M108" s="181" t="s">
        <v>19</v>
      </c>
      <c r="N108" s="182" t="s">
        <v>44</v>
      </c>
      <c r="O108" s="6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5" t="s">
        <v>149</v>
      </c>
      <c r="AT108" s="185" t="s">
        <v>144</v>
      </c>
      <c r="AU108" s="185" t="s">
        <v>88</v>
      </c>
      <c r="AY108" s="20" t="s">
        <v>143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0" t="s">
        <v>88</v>
      </c>
      <c r="BK108" s="186">
        <f>ROUND(I108*H108,2)</f>
        <v>0</v>
      </c>
      <c r="BL108" s="20" t="s">
        <v>149</v>
      </c>
      <c r="BM108" s="185" t="s">
        <v>1852</v>
      </c>
    </row>
    <row r="109" spans="1:47" s="2" customFormat="1" ht="78">
      <c r="A109" s="37"/>
      <c r="B109" s="38"/>
      <c r="C109" s="39"/>
      <c r="D109" s="187" t="s">
        <v>150</v>
      </c>
      <c r="E109" s="39"/>
      <c r="F109" s="188" t="s">
        <v>1853</v>
      </c>
      <c r="G109" s="39"/>
      <c r="H109" s="39"/>
      <c r="I109" s="189"/>
      <c r="J109" s="39"/>
      <c r="K109" s="39"/>
      <c r="L109" s="42"/>
      <c r="M109" s="190"/>
      <c r="N109" s="191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150</v>
      </c>
      <c r="AU109" s="20" t="s">
        <v>88</v>
      </c>
    </row>
    <row r="110" spans="1:65" s="2" customFormat="1" ht="16.5" customHeight="1">
      <c r="A110" s="37"/>
      <c r="B110" s="38"/>
      <c r="C110" s="174" t="s">
        <v>179</v>
      </c>
      <c r="D110" s="174" t="s">
        <v>144</v>
      </c>
      <c r="E110" s="175" t="s">
        <v>1854</v>
      </c>
      <c r="F110" s="176" t="s">
        <v>1855</v>
      </c>
      <c r="G110" s="177" t="s">
        <v>329</v>
      </c>
      <c r="H110" s="178">
        <v>1</v>
      </c>
      <c r="I110" s="179"/>
      <c r="J110" s="180">
        <f>ROUND(I110*H110,2)</f>
        <v>0</v>
      </c>
      <c r="K110" s="176" t="s">
        <v>545</v>
      </c>
      <c r="L110" s="42"/>
      <c r="M110" s="181" t="s">
        <v>19</v>
      </c>
      <c r="N110" s="182" t="s">
        <v>44</v>
      </c>
      <c r="O110" s="6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85" t="s">
        <v>149</v>
      </c>
      <c r="AT110" s="185" t="s">
        <v>144</v>
      </c>
      <c r="AU110" s="185" t="s">
        <v>88</v>
      </c>
      <c r="AY110" s="20" t="s">
        <v>143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0" t="s">
        <v>88</v>
      </c>
      <c r="BK110" s="186">
        <f>ROUND(I110*H110,2)</f>
        <v>0</v>
      </c>
      <c r="BL110" s="20" t="s">
        <v>149</v>
      </c>
      <c r="BM110" s="185" t="s">
        <v>1856</v>
      </c>
    </row>
    <row r="111" spans="1:47" s="2" customFormat="1" ht="29.25">
      <c r="A111" s="37"/>
      <c r="B111" s="38"/>
      <c r="C111" s="39"/>
      <c r="D111" s="187" t="s">
        <v>150</v>
      </c>
      <c r="E111" s="39"/>
      <c r="F111" s="188" t="s">
        <v>1857</v>
      </c>
      <c r="G111" s="39"/>
      <c r="H111" s="39"/>
      <c r="I111" s="189"/>
      <c r="J111" s="39"/>
      <c r="K111" s="39"/>
      <c r="L111" s="42"/>
      <c r="M111" s="190"/>
      <c r="N111" s="191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150</v>
      </c>
      <c r="AU111" s="20" t="s">
        <v>88</v>
      </c>
    </row>
    <row r="112" spans="2:63" s="11" customFormat="1" ht="22.9" customHeight="1">
      <c r="B112" s="160"/>
      <c r="C112" s="161"/>
      <c r="D112" s="162" t="s">
        <v>71</v>
      </c>
      <c r="E112" s="225" t="s">
        <v>1858</v>
      </c>
      <c r="F112" s="225" t="s">
        <v>1859</v>
      </c>
      <c r="G112" s="161"/>
      <c r="H112" s="161"/>
      <c r="I112" s="164"/>
      <c r="J112" s="226">
        <f>BK112</f>
        <v>0</v>
      </c>
      <c r="K112" s="161"/>
      <c r="L112" s="166"/>
      <c r="M112" s="167"/>
      <c r="N112" s="168"/>
      <c r="O112" s="168"/>
      <c r="P112" s="169">
        <f>SUM(P113:P118)</f>
        <v>0</v>
      </c>
      <c r="Q112" s="168"/>
      <c r="R112" s="169">
        <f>SUM(R113:R118)</f>
        <v>0</v>
      </c>
      <c r="S112" s="168"/>
      <c r="T112" s="170">
        <f>SUM(T113:T118)</f>
        <v>0</v>
      </c>
      <c r="AR112" s="171" t="s">
        <v>80</v>
      </c>
      <c r="AT112" s="172" t="s">
        <v>71</v>
      </c>
      <c r="AU112" s="172" t="s">
        <v>80</v>
      </c>
      <c r="AY112" s="171" t="s">
        <v>143</v>
      </c>
      <c r="BK112" s="173">
        <f>SUM(BK113:BK118)</f>
        <v>0</v>
      </c>
    </row>
    <row r="113" spans="1:65" s="2" customFormat="1" ht="16.5" customHeight="1">
      <c r="A113" s="37"/>
      <c r="B113" s="38"/>
      <c r="C113" s="174" t="s">
        <v>164</v>
      </c>
      <c r="D113" s="174" t="s">
        <v>144</v>
      </c>
      <c r="E113" s="175" t="s">
        <v>1860</v>
      </c>
      <c r="F113" s="176" t="s">
        <v>1861</v>
      </c>
      <c r="G113" s="177" t="s">
        <v>329</v>
      </c>
      <c r="H113" s="178">
        <v>1</v>
      </c>
      <c r="I113" s="179"/>
      <c r="J113" s="180">
        <f>ROUND(I113*H113,2)</f>
        <v>0</v>
      </c>
      <c r="K113" s="176" t="s">
        <v>545</v>
      </c>
      <c r="L113" s="42"/>
      <c r="M113" s="181" t="s">
        <v>19</v>
      </c>
      <c r="N113" s="182" t="s">
        <v>44</v>
      </c>
      <c r="O113" s="67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85" t="s">
        <v>149</v>
      </c>
      <c r="AT113" s="185" t="s">
        <v>144</v>
      </c>
      <c r="AU113" s="185" t="s">
        <v>88</v>
      </c>
      <c r="AY113" s="20" t="s">
        <v>143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20" t="s">
        <v>88</v>
      </c>
      <c r="BK113" s="186">
        <f>ROUND(I113*H113,2)</f>
        <v>0</v>
      </c>
      <c r="BL113" s="20" t="s">
        <v>149</v>
      </c>
      <c r="BM113" s="185" t="s">
        <v>1862</v>
      </c>
    </row>
    <row r="114" spans="1:47" s="2" customFormat="1" ht="29.25">
      <c r="A114" s="37"/>
      <c r="B114" s="38"/>
      <c r="C114" s="39"/>
      <c r="D114" s="187" t="s">
        <v>150</v>
      </c>
      <c r="E114" s="39"/>
      <c r="F114" s="188" t="s">
        <v>1863</v>
      </c>
      <c r="G114" s="39"/>
      <c r="H114" s="39"/>
      <c r="I114" s="189"/>
      <c r="J114" s="39"/>
      <c r="K114" s="39"/>
      <c r="L114" s="42"/>
      <c r="M114" s="190"/>
      <c r="N114" s="191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150</v>
      </c>
      <c r="AU114" s="20" t="s">
        <v>88</v>
      </c>
    </row>
    <row r="115" spans="1:65" s="2" customFormat="1" ht="16.5" customHeight="1">
      <c r="A115" s="37"/>
      <c r="B115" s="38"/>
      <c r="C115" s="174" t="s">
        <v>189</v>
      </c>
      <c r="D115" s="174" t="s">
        <v>144</v>
      </c>
      <c r="E115" s="175" t="s">
        <v>1864</v>
      </c>
      <c r="F115" s="176" t="s">
        <v>1865</v>
      </c>
      <c r="G115" s="177" t="s">
        <v>329</v>
      </c>
      <c r="H115" s="178">
        <v>1</v>
      </c>
      <c r="I115" s="179"/>
      <c r="J115" s="180">
        <f>ROUND(I115*H115,2)</f>
        <v>0</v>
      </c>
      <c r="K115" s="176" t="s">
        <v>545</v>
      </c>
      <c r="L115" s="42"/>
      <c r="M115" s="181" t="s">
        <v>19</v>
      </c>
      <c r="N115" s="182" t="s">
        <v>44</v>
      </c>
      <c r="O115" s="67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5" t="s">
        <v>149</v>
      </c>
      <c r="AT115" s="185" t="s">
        <v>144</v>
      </c>
      <c r="AU115" s="185" t="s">
        <v>88</v>
      </c>
      <c r="AY115" s="20" t="s">
        <v>143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0" t="s">
        <v>88</v>
      </c>
      <c r="BK115" s="186">
        <f>ROUND(I115*H115,2)</f>
        <v>0</v>
      </c>
      <c r="BL115" s="20" t="s">
        <v>149</v>
      </c>
      <c r="BM115" s="185" t="s">
        <v>1866</v>
      </c>
    </row>
    <row r="116" spans="1:47" s="2" customFormat="1" ht="48.75">
      <c r="A116" s="37"/>
      <c r="B116" s="38"/>
      <c r="C116" s="39"/>
      <c r="D116" s="187" t="s">
        <v>150</v>
      </c>
      <c r="E116" s="39"/>
      <c r="F116" s="188" t="s">
        <v>1867</v>
      </c>
      <c r="G116" s="39"/>
      <c r="H116" s="39"/>
      <c r="I116" s="189"/>
      <c r="J116" s="39"/>
      <c r="K116" s="39"/>
      <c r="L116" s="42"/>
      <c r="M116" s="190"/>
      <c r="N116" s="191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150</v>
      </c>
      <c r="AU116" s="20" t="s">
        <v>88</v>
      </c>
    </row>
    <row r="117" spans="1:65" s="2" customFormat="1" ht="16.5" customHeight="1">
      <c r="A117" s="37"/>
      <c r="B117" s="38"/>
      <c r="C117" s="174" t="s">
        <v>173</v>
      </c>
      <c r="D117" s="174" t="s">
        <v>144</v>
      </c>
      <c r="E117" s="175" t="s">
        <v>1868</v>
      </c>
      <c r="F117" s="176" t="s">
        <v>1869</v>
      </c>
      <c r="G117" s="177" t="s">
        <v>329</v>
      </c>
      <c r="H117" s="178">
        <v>1</v>
      </c>
      <c r="I117" s="179"/>
      <c r="J117" s="180">
        <f>ROUND(I117*H117,2)</f>
        <v>0</v>
      </c>
      <c r="K117" s="176" t="s">
        <v>545</v>
      </c>
      <c r="L117" s="42"/>
      <c r="M117" s="181" t="s">
        <v>19</v>
      </c>
      <c r="N117" s="182" t="s">
        <v>44</v>
      </c>
      <c r="O117" s="67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5" t="s">
        <v>149</v>
      </c>
      <c r="AT117" s="185" t="s">
        <v>144</v>
      </c>
      <c r="AU117" s="185" t="s">
        <v>88</v>
      </c>
      <c r="AY117" s="20" t="s">
        <v>143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0" t="s">
        <v>88</v>
      </c>
      <c r="BK117" s="186">
        <f>ROUND(I117*H117,2)</f>
        <v>0</v>
      </c>
      <c r="BL117" s="20" t="s">
        <v>149</v>
      </c>
      <c r="BM117" s="185" t="s">
        <v>1870</v>
      </c>
    </row>
    <row r="118" spans="1:47" s="2" customFormat="1" ht="29.25">
      <c r="A118" s="37"/>
      <c r="B118" s="38"/>
      <c r="C118" s="39"/>
      <c r="D118" s="187" t="s">
        <v>150</v>
      </c>
      <c r="E118" s="39"/>
      <c r="F118" s="188" t="s">
        <v>1871</v>
      </c>
      <c r="G118" s="39"/>
      <c r="H118" s="39"/>
      <c r="I118" s="189"/>
      <c r="J118" s="39"/>
      <c r="K118" s="39"/>
      <c r="L118" s="42"/>
      <c r="M118" s="190"/>
      <c r="N118" s="191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150</v>
      </c>
      <c r="AU118" s="20" t="s">
        <v>88</v>
      </c>
    </row>
    <row r="119" spans="2:63" s="11" customFormat="1" ht="22.9" customHeight="1">
      <c r="B119" s="160"/>
      <c r="C119" s="161"/>
      <c r="D119" s="162" t="s">
        <v>71</v>
      </c>
      <c r="E119" s="225" t="s">
        <v>1872</v>
      </c>
      <c r="F119" s="225" t="s">
        <v>1873</v>
      </c>
      <c r="G119" s="161"/>
      <c r="H119" s="161"/>
      <c r="I119" s="164"/>
      <c r="J119" s="226">
        <f>BK119</f>
        <v>0</v>
      </c>
      <c r="K119" s="161"/>
      <c r="L119" s="166"/>
      <c r="M119" s="167"/>
      <c r="N119" s="168"/>
      <c r="O119" s="168"/>
      <c r="P119" s="169">
        <f>SUM(P120:P121)</f>
        <v>0</v>
      </c>
      <c r="Q119" s="168"/>
      <c r="R119" s="169">
        <f>SUM(R120:R121)</f>
        <v>0</v>
      </c>
      <c r="S119" s="168"/>
      <c r="T119" s="170">
        <f>SUM(T120:T121)</f>
        <v>0</v>
      </c>
      <c r="AR119" s="171" t="s">
        <v>80</v>
      </c>
      <c r="AT119" s="172" t="s">
        <v>71</v>
      </c>
      <c r="AU119" s="172" t="s">
        <v>80</v>
      </c>
      <c r="AY119" s="171" t="s">
        <v>143</v>
      </c>
      <c r="BK119" s="173">
        <f>SUM(BK120:BK121)</f>
        <v>0</v>
      </c>
    </row>
    <row r="120" spans="1:65" s="2" customFormat="1" ht="21.75" customHeight="1">
      <c r="A120" s="37"/>
      <c r="B120" s="38"/>
      <c r="C120" s="174" t="s">
        <v>198</v>
      </c>
      <c r="D120" s="174" t="s">
        <v>144</v>
      </c>
      <c r="E120" s="175" t="s">
        <v>1874</v>
      </c>
      <c r="F120" s="176" t="s">
        <v>1875</v>
      </c>
      <c r="G120" s="177" t="s">
        <v>329</v>
      </c>
      <c r="H120" s="178">
        <v>1</v>
      </c>
      <c r="I120" s="179"/>
      <c r="J120" s="180">
        <f>ROUND(I120*H120,2)</f>
        <v>0</v>
      </c>
      <c r="K120" s="176" t="s">
        <v>545</v>
      </c>
      <c r="L120" s="42"/>
      <c r="M120" s="181" t="s">
        <v>19</v>
      </c>
      <c r="N120" s="182" t="s">
        <v>44</v>
      </c>
      <c r="O120" s="67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5" t="s">
        <v>149</v>
      </c>
      <c r="AT120" s="185" t="s">
        <v>144</v>
      </c>
      <c r="AU120" s="185" t="s">
        <v>88</v>
      </c>
      <c r="AY120" s="20" t="s">
        <v>143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20" t="s">
        <v>88</v>
      </c>
      <c r="BK120" s="186">
        <f>ROUND(I120*H120,2)</f>
        <v>0</v>
      </c>
      <c r="BL120" s="20" t="s">
        <v>149</v>
      </c>
      <c r="BM120" s="185" t="s">
        <v>1876</v>
      </c>
    </row>
    <row r="121" spans="1:47" s="2" customFormat="1" ht="39">
      <c r="A121" s="37"/>
      <c r="B121" s="38"/>
      <c r="C121" s="39"/>
      <c r="D121" s="187" t="s">
        <v>150</v>
      </c>
      <c r="E121" s="39"/>
      <c r="F121" s="188" t="s">
        <v>1877</v>
      </c>
      <c r="G121" s="39"/>
      <c r="H121" s="39"/>
      <c r="I121" s="189"/>
      <c r="J121" s="39"/>
      <c r="K121" s="39"/>
      <c r="L121" s="42"/>
      <c r="M121" s="190"/>
      <c r="N121" s="191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150</v>
      </c>
      <c r="AU121" s="20" t="s">
        <v>88</v>
      </c>
    </row>
    <row r="122" spans="2:63" s="11" customFormat="1" ht="22.9" customHeight="1">
      <c r="B122" s="160"/>
      <c r="C122" s="161"/>
      <c r="D122" s="162" t="s">
        <v>71</v>
      </c>
      <c r="E122" s="225" t="s">
        <v>1878</v>
      </c>
      <c r="F122" s="225" t="s">
        <v>1879</v>
      </c>
      <c r="G122" s="161"/>
      <c r="H122" s="161"/>
      <c r="I122" s="164"/>
      <c r="J122" s="226">
        <f>BK122</f>
        <v>0</v>
      </c>
      <c r="K122" s="161"/>
      <c r="L122" s="166"/>
      <c r="M122" s="167"/>
      <c r="N122" s="168"/>
      <c r="O122" s="168"/>
      <c r="P122" s="169">
        <f>SUM(P123:P128)</f>
        <v>0</v>
      </c>
      <c r="Q122" s="168"/>
      <c r="R122" s="169">
        <f>SUM(R123:R128)</f>
        <v>0</v>
      </c>
      <c r="S122" s="168"/>
      <c r="T122" s="170">
        <f>SUM(T123:T128)</f>
        <v>0</v>
      </c>
      <c r="AR122" s="171" t="s">
        <v>80</v>
      </c>
      <c r="AT122" s="172" t="s">
        <v>71</v>
      </c>
      <c r="AU122" s="172" t="s">
        <v>80</v>
      </c>
      <c r="AY122" s="171" t="s">
        <v>143</v>
      </c>
      <c r="BK122" s="173">
        <f>SUM(BK123:BK128)</f>
        <v>0</v>
      </c>
    </row>
    <row r="123" spans="1:65" s="2" customFormat="1" ht="16.5" customHeight="1">
      <c r="A123" s="37"/>
      <c r="B123" s="38"/>
      <c r="C123" s="174" t="s">
        <v>8</v>
      </c>
      <c r="D123" s="174" t="s">
        <v>144</v>
      </c>
      <c r="E123" s="175" t="s">
        <v>1880</v>
      </c>
      <c r="F123" s="176" t="s">
        <v>1881</v>
      </c>
      <c r="G123" s="177" t="s">
        <v>329</v>
      </c>
      <c r="H123" s="178">
        <v>1</v>
      </c>
      <c r="I123" s="179"/>
      <c r="J123" s="180">
        <f>ROUND(I123*H123,2)</f>
        <v>0</v>
      </c>
      <c r="K123" s="176" t="s">
        <v>545</v>
      </c>
      <c r="L123" s="42"/>
      <c r="M123" s="181" t="s">
        <v>19</v>
      </c>
      <c r="N123" s="182" t="s">
        <v>44</v>
      </c>
      <c r="O123" s="6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5" t="s">
        <v>149</v>
      </c>
      <c r="AT123" s="185" t="s">
        <v>144</v>
      </c>
      <c r="AU123" s="185" t="s">
        <v>88</v>
      </c>
      <c r="AY123" s="20" t="s">
        <v>143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20" t="s">
        <v>88</v>
      </c>
      <c r="BK123" s="186">
        <f>ROUND(I123*H123,2)</f>
        <v>0</v>
      </c>
      <c r="BL123" s="20" t="s">
        <v>149</v>
      </c>
      <c r="BM123" s="185" t="s">
        <v>1882</v>
      </c>
    </row>
    <row r="124" spans="1:47" s="2" customFormat="1" ht="39">
      <c r="A124" s="37"/>
      <c r="B124" s="38"/>
      <c r="C124" s="39"/>
      <c r="D124" s="187" t="s">
        <v>150</v>
      </c>
      <c r="E124" s="39"/>
      <c r="F124" s="188" t="s">
        <v>1883</v>
      </c>
      <c r="G124" s="39"/>
      <c r="H124" s="39"/>
      <c r="I124" s="189"/>
      <c r="J124" s="39"/>
      <c r="K124" s="39"/>
      <c r="L124" s="42"/>
      <c r="M124" s="190"/>
      <c r="N124" s="191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150</v>
      </c>
      <c r="AU124" s="20" t="s">
        <v>88</v>
      </c>
    </row>
    <row r="125" spans="1:65" s="2" customFormat="1" ht="21.75" customHeight="1">
      <c r="A125" s="37"/>
      <c r="B125" s="38"/>
      <c r="C125" s="174" t="s">
        <v>209</v>
      </c>
      <c r="D125" s="174" t="s">
        <v>144</v>
      </c>
      <c r="E125" s="175" t="s">
        <v>1884</v>
      </c>
      <c r="F125" s="176" t="s">
        <v>1885</v>
      </c>
      <c r="G125" s="177" t="s">
        <v>329</v>
      </c>
      <c r="H125" s="178">
        <v>1</v>
      </c>
      <c r="I125" s="179"/>
      <c r="J125" s="180">
        <f>ROUND(I125*H125,2)</f>
        <v>0</v>
      </c>
      <c r="K125" s="176" t="s">
        <v>545</v>
      </c>
      <c r="L125" s="42"/>
      <c r="M125" s="181" t="s">
        <v>19</v>
      </c>
      <c r="N125" s="182" t="s">
        <v>44</v>
      </c>
      <c r="O125" s="6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5" t="s">
        <v>149</v>
      </c>
      <c r="AT125" s="185" t="s">
        <v>144</v>
      </c>
      <c r="AU125" s="185" t="s">
        <v>88</v>
      </c>
      <c r="AY125" s="20" t="s">
        <v>143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0" t="s">
        <v>88</v>
      </c>
      <c r="BK125" s="186">
        <f>ROUND(I125*H125,2)</f>
        <v>0</v>
      </c>
      <c r="BL125" s="20" t="s">
        <v>149</v>
      </c>
      <c r="BM125" s="185" t="s">
        <v>1886</v>
      </c>
    </row>
    <row r="126" spans="1:47" s="2" customFormat="1" ht="19.5">
      <c r="A126" s="37"/>
      <c r="B126" s="38"/>
      <c r="C126" s="39"/>
      <c r="D126" s="187" t="s">
        <v>150</v>
      </c>
      <c r="E126" s="39"/>
      <c r="F126" s="188" t="s">
        <v>1887</v>
      </c>
      <c r="G126" s="39"/>
      <c r="H126" s="39"/>
      <c r="I126" s="189"/>
      <c r="J126" s="39"/>
      <c r="K126" s="39"/>
      <c r="L126" s="42"/>
      <c r="M126" s="190"/>
      <c r="N126" s="191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150</v>
      </c>
      <c r="AU126" s="20" t="s">
        <v>88</v>
      </c>
    </row>
    <row r="127" spans="1:65" s="2" customFormat="1" ht="16.5" customHeight="1">
      <c r="A127" s="37"/>
      <c r="B127" s="38"/>
      <c r="C127" s="174" t="s">
        <v>182</v>
      </c>
      <c r="D127" s="174" t="s">
        <v>144</v>
      </c>
      <c r="E127" s="175" t="s">
        <v>1888</v>
      </c>
      <c r="F127" s="176" t="s">
        <v>1889</v>
      </c>
      <c r="G127" s="177" t="s">
        <v>329</v>
      </c>
      <c r="H127" s="178">
        <v>1</v>
      </c>
      <c r="I127" s="179"/>
      <c r="J127" s="180">
        <f>ROUND(I127*H127,2)</f>
        <v>0</v>
      </c>
      <c r="K127" s="176" t="s">
        <v>545</v>
      </c>
      <c r="L127" s="42"/>
      <c r="M127" s="181" t="s">
        <v>19</v>
      </c>
      <c r="N127" s="182" t="s">
        <v>44</v>
      </c>
      <c r="O127" s="6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5" t="s">
        <v>149</v>
      </c>
      <c r="AT127" s="185" t="s">
        <v>144</v>
      </c>
      <c r="AU127" s="185" t="s">
        <v>88</v>
      </c>
      <c r="AY127" s="20" t="s">
        <v>143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0" t="s">
        <v>88</v>
      </c>
      <c r="BK127" s="186">
        <f>ROUND(I127*H127,2)</f>
        <v>0</v>
      </c>
      <c r="BL127" s="20" t="s">
        <v>149</v>
      </c>
      <c r="BM127" s="185" t="s">
        <v>1890</v>
      </c>
    </row>
    <row r="128" spans="1:47" s="2" customFormat="1" ht="48.75">
      <c r="A128" s="37"/>
      <c r="B128" s="38"/>
      <c r="C128" s="39"/>
      <c r="D128" s="187" t="s">
        <v>150</v>
      </c>
      <c r="E128" s="39"/>
      <c r="F128" s="188" t="s">
        <v>1891</v>
      </c>
      <c r="G128" s="39"/>
      <c r="H128" s="39"/>
      <c r="I128" s="189"/>
      <c r="J128" s="39"/>
      <c r="K128" s="39"/>
      <c r="L128" s="42"/>
      <c r="M128" s="190"/>
      <c r="N128" s="191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150</v>
      </c>
      <c r="AU128" s="20" t="s">
        <v>88</v>
      </c>
    </row>
    <row r="129" spans="2:63" s="11" customFormat="1" ht="22.9" customHeight="1">
      <c r="B129" s="160"/>
      <c r="C129" s="161"/>
      <c r="D129" s="162" t="s">
        <v>71</v>
      </c>
      <c r="E129" s="225" t="s">
        <v>1892</v>
      </c>
      <c r="F129" s="225" t="s">
        <v>1893</v>
      </c>
      <c r="G129" s="161"/>
      <c r="H129" s="161"/>
      <c r="I129" s="164"/>
      <c r="J129" s="226">
        <f>BK129</f>
        <v>0</v>
      </c>
      <c r="K129" s="161"/>
      <c r="L129" s="166"/>
      <c r="M129" s="167"/>
      <c r="N129" s="168"/>
      <c r="O129" s="168"/>
      <c r="P129" s="169">
        <f>SUM(P130:P135)</f>
        <v>0</v>
      </c>
      <c r="Q129" s="168"/>
      <c r="R129" s="169">
        <f>SUM(R130:R135)</f>
        <v>0</v>
      </c>
      <c r="S129" s="168"/>
      <c r="T129" s="170">
        <f>SUM(T130:T135)</f>
        <v>0</v>
      </c>
      <c r="AR129" s="171" t="s">
        <v>80</v>
      </c>
      <c r="AT129" s="172" t="s">
        <v>71</v>
      </c>
      <c r="AU129" s="172" t="s">
        <v>80</v>
      </c>
      <c r="AY129" s="171" t="s">
        <v>143</v>
      </c>
      <c r="BK129" s="173">
        <f>SUM(BK130:BK135)</f>
        <v>0</v>
      </c>
    </row>
    <row r="130" spans="1:65" s="2" customFormat="1" ht="16.5" customHeight="1">
      <c r="A130" s="37"/>
      <c r="B130" s="38"/>
      <c r="C130" s="174" t="s">
        <v>219</v>
      </c>
      <c r="D130" s="174" t="s">
        <v>144</v>
      </c>
      <c r="E130" s="175" t="s">
        <v>1894</v>
      </c>
      <c r="F130" s="176" t="s">
        <v>1895</v>
      </c>
      <c r="G130" s="177" t="s">
        <v>329</v>
      </c>
      <c r="H130" s="178">
        <v>1</v>
      </c>
      <c r="I130" s="179"/>
      <c r="J130" s="180">
        <f>ROUND(I130*H130,2)</f>
        <v>0</v>
      </c>
      <c r="K130" s="176" t="s">
        <v>545</v>
      </c>
      <c r="L130" s="42"/>
      <c r="M130" s="181" t="s">
        <v>19</v>
      </c>
      <c r="N130" s="182" t="s">
        <v>44</v>
      </c>
      <c r="O130" s="6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5" t="s">
        <v>149</v>
      </c>
      <c r="AT130" s="185" t="s">
        <v>144</v>
      </c>
      <c r="AU130" s="185" t="s">
        <v>88</v>
      </c>
      <c r="AY130" s="20" t="s">
        <v>143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0" t="s">
        <v>88</v>
      </c>
      <c r="BK130" s="186">
        <f>ROUND(I130*H130,2)</f>
        <v>0</v>
      </c>
      <c r="BL130" s="20" t="s">
        <v>149</v>
      </c>
      <c r="BM130" s="185" t="s">
        <v>1896</v>
      </c>
    </row>
    <row r="131" spans="1:47" s="2" customFormat="1" ht="58.5">
      <c r="A131" s="37"/>
      <c r="B131" s="38"/>
      <c r="C131" s="39"/>
      <c r="D131" s="187" t="s">
        <v>150</v>
      </c>
      <c r="E131" s="39"/>
      <c r="F131" s="188" t="s">
        <v>1897</v>
      </c>
      <c r="G131" s="39"/>
      <c r="H131" s="39"/>
      <c r="I131" s="189"/>
      <c r="J131" s="39"/>
      <c r="K131" s="39"/>
      <c r="L131" s="42"/>
      <c r="M131" s="190"/>
      <c r="N131" s="191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150</v>
      </c>
      <c r="AU131" s="20" t="s">
        <v>88</v>
      </c>
    </row>
    <row r="132" spans="1:65" s="2" customFormat="1" ht="16.5" customHeight="1">
      <c r="A132" s="37"/>
      <c r="B132" s="38"/>
      <c r="C132" s="174" t="s">
        <v>188</v>
      </c>
      <c r="D132" s="174" t="s">
        <v>144</v>
      </c>
      <c r="E132" s="175" t="s">
        <v>415</v>
      </c>
      <c r="F132" s="176" t="s">
        <v>1898</v>
      </c>
      <c r="G132" s="177" t="s">
        <v>329</v>
      </c>
      <c r="H132" s="178">
        <v>1</v>
      </c>
      <c r="I132" s="179"/>
      <c r="J132" s="180">
        <f>ROUND(I132*H132,2)</f>
        <v>0</v>
      </c>
      <c r="K132" s="176" t="s">
        <v>545</v>
      </c>
      <c r="L132" s="42"/>
      <c r="M132" s="181" t="s">
        <v>19</v>
      </c>
      <c r="N132" s="182" t="s">
        <v>44</v>
      </c>
      <c r="O132" s="6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5" t="s">
        <v>149</v>
      </c>
      <c r="AT132" s="185" t="s">
        <v>144</v>
      </c>
      <c r="AU132" s="185" t="s">
        <v>88</v>
      </c>
      <c r="AY132" s="20" t="s">
        <v>143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0" t="s">
        <v>88</v>
      </c>
      <c r="BK132" s="186">
        <f>ROUND(I132*H132,2)</f>
        <v>0</v>
      </c>
      <c r="BL132" s="20" t="s">
        <v>149</v>
      </c>
      <c r="BM132" s="185" t="s">
        <v>1899</v>
      </c>
    </row>
    <row r="133" spans="1:47" s="2" customFormat="1" ht="29.25">
      <c r="A133" s="37"/>
      <c r="B133" s="38"/>
      <c r="C133" s="39"/>
      <c r="D133" s="187" t="s">
        <v>150</v>
      </c>
      <c r="E133" s="39"/>
      <c r="F133" s="188" t="s">
        <v>1900</v>
      </c>
      <c r="G133" s="39"/>
      <c r="H133" s="39"/>
      <c r="I133" s="189"/>
      <c r="J133" s="39"/>
      <c r="K133" s="39"/>
      <c r="L133" s="42"/>
      <c r="M133" s="190"/>
      <c r="N133" s="191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150</v>
      </c>
      <c r="AU133" s="20" t="s">
        <v>88</v>
      </c>
    </row>
    <row r="134" spans="1:65" s="2" customFormat="1" ht="24.2" customHeight="1">
      <c r="A134" s="37"/>
      <c r="B134" s="38"/>
      <c r="C134" s="174" t="s">
        <v>229</v>
      </c>
      <c r="D134" s="174" t="s">
        <v>144</v>
      </c>
      <c r="E134" s="175" t="s">
        <v>416</v>
      </c>
      <c r="F134" s="176" t="s">
        <v>1901</v>
      </c>
      <c r="G134" s="177" t="s">
        <v>329</v>
      </c>
      <c r="H134" s="178">
        <v>1</v>
      </c>
      <c r="I134" s="179"/>
      <c r="J134" s="180">
        <f>ROUND(I134*H134,2)</f>
        <v>0</v>
      </c>
      <c r="K134" s="176" t="s">
        <v>545</v>
      </c>
      <c r="L134" s="42"/>
      <c r="M134" s="181" t="s">
        <v>19</v>
      </c>
      <c r="N134" s="182" t="s">
        <v>44</v>
      </c>
      <c r="O134" s="6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5" t="s">
        <v>149</v>
      </c>
      <c r="AT134" s="185" t="s">
        <v>144</v>
      </c>
      <c r="AU134" s="185" t="s">
        <v>88</v>
      </c>
      <c r="AY134" s="20" t="s">
        <v>143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20" t="s">
        <v>88</v>
      </c>
      <c r="BK134" s="186">
        <f>ROUND(I134*H134,2)</f>
        <v>0</v>
      </c>
      <c r="BL134" s="20" t="s">
        <v>149</v>
      </c>
      <c r="BM134" s="185" t="s">
        <v>1902</v>
      </c>
    </row>
    <row r="135" spans="1:47" s="2" customFormat="1" ht="48.75">
      <c r="A135" s="37"/>
      <c r="B135" s="38"/>
      <c r="C135" s="39"/>
      <c r="D135" s="187" t="s">
        <v>150</v>
      </c>
      <c r="E135" s="39"/>
      <c r="F135" s="188" t="s">
        <v>1903</v>
      </c>
      <c r="G135" s="39"/>
      <c r="H135" s="39"/>
      <c r="I135" s="189"/>
      <c r="J135" s="39"/>
      <c r="K135" s="39"/>
      <c r="L135" s="42"/>
      <c r="M135" s="190"/>
      <c r="N135" s="191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150</v>
      </c>
      <c r="AU135" s="20" t="s">
        <v>88</v>
      </c>
    </row>
    <row r="136" spans="2:63" s="11" customFormat="1" ht="22.9" customHeight="1">
      <c r="B136" s="160"/>
      <c r="C136" s="161"/>
      <c r="D136" s="162" t="s">
        <v>71</v>
      </c>
      <c r="E136" s="225" t="s">
        <v>1904</v>
      </c>
      <c r="F136" s="225" t="s">
        <v>1905</v>
      </c>
      <c r="G136" s="161"/>
      <c r="H136" s="161"/>
      <c r="I136" s="164"/>
      <c r="J136" s="226">
        <f>BK136</f>
        <v>0</v>
      </c>
      <c r="K136" s="161"/>
      <c r="L136" s="166"/>
      <c r="M136" s="167"/>
      <c r="N136" s="168"/>
      <c r="O136" s="168"/>
      <c r="P136" s="169">
        <f>SUM(P137:P138)</f>
        <v>0</v>
      </c>
      <c r="Q136" s="168"/>
      <c r="R136" s="169">
        <f>SUM(R137:R138)</f>
        <v>0</v>
      </c>
      <c r="S136" s="168"/>
      <c r="T136" s="170">
        <f>SUM(T137:T138)</f>
        <v>0</v>
      </c>
      <c r="AR136" s="171" t="s">
        <v>80</v>
      </c>
      <c r="AT136" s="172" t="s">
        <v>71</v>
      </c>
      <c r="AU136" s="172" t="s">
        <v>80</v>
      </c>
      <c r="AY136" s="171" t="s">
        <v>143</v>
      </c>
      <c r="BK136" s="173">
        <f>SUM(BK137:BK138)</f>
        <v>0</v>
      </c>
    </row>
    <row r="137" spans="1:65" s="2" customFormat="1" ht="16.5" customHeight="1">
      <c r="A137" s="37"/>
      <c r="B137" s="38"/>
      <c r="C137" s="174" t="s">
        <v>192</v>
      </c>
      <c r="D137" s="174" t="s">
        <v>144</v>
      </c>
      <c r="E137" s="175" t="s">
        <v>418</v>
      </c>
      <c r="F137" s="176" t="s">
        <v>328</v>
      </c>
      <c r="G137" s="177" t="s">
        <v>329</v>
      </c>
      <c r="H137" s="178">
        <v>1</v>
      </c>
      <c r="I137" s="179"/>
      <c r="J137" s="180">
        <f>ROUND(I137*H137,2)</f>
        <v>0</v>
      </c>
      <c r="K137" s="176" t="s">
        <v>545</v>
      </c>
      <c r="L137" s="42"/>
      <c r="M137" s="181" t="s">
        <v>19</v>
      </c>
      <c r="N137" s="182" t="s">
        <v>44</v>
      </c>
      <c r="O137" s="6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5" t="s">
        <v>149</v>
      </c>
      <c r="AT137" s="185" t="s">
        <v>144</v>
      </c>
      <c r="AU137" s="185" t="s">
        <v>88</v>
      </c>
      <c r="AY137" s="20" t="s">
        <v>143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20" t="s">
        <v>88</v>
      </c>
      <c r="BK137" s="186">
        <f>ROUND(I137*H137,2)</f>
        <v>0</v>
      </c>
      <c r="BL137" s="20" t="s">
        <v>149</v>
      </c>
      <c r="BM137" s="185" t="s">
        <v>1906</v>
      </c>
    </row>
    <row r="138" spans="1:47" s="2" customFormat="1" ht="39">
      <c r="A138" s="37"/>
      <c r="B138" s="38"/>
      <c r="C138" s="39"/>
      <c r="D138" s="187" t="s">
        <v>150</v>
      </c>
      <c r="E138" s="39"/>
      <c r="F138" s="188" t="s">
        <v>1907</v>
      </c>
      <c r="G138" s="39"/>
      <c r="H138" s="39"/>
      <c r="I138" s="189"/>
      <c r="J138" s="39"/>
      <c r="K138" s="39"/>
      <c r="L138" s="42"/>
      <c r="M138" s="190"/>
      <c r="N138" s="191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150</v>
      </c>
      <c r="AU138" s="20" t="s">
        <v>88</v>
      </c>
    </row>
    <row r="139" spans="2:63" s="11" customFormat="1" ht="22.9" customHeight="1">
      <c r="B139" s="160"/>
      <c r="C139" s="161"/>
      <c r="D139" s="162" t="s">
        <v>71</v>
      </c>
      <c r="E139" s="225" t="s">
        <v>1908</v>
      </c>
      <c r="F139" s="225" t="s">
        <v>1909</v>
      </c>
      <c r="G139" s="161"/>
      <c r="H139" s="161"/>
      <c r="I139" s="164"/>
      <c r="J139" s="226">
        <f>BK139</f>
        <v>0</v>
      </c>
      <c r="K139" s="161"/>
      <c r="L139" s="166"/>
      <c r="M139" s="167"/>
      <c r="N139" s="168"/>
      <c r="O139" s="168"/>
      <c r="P139" s="169">
        <f>SUM(P140:P141)</f>
        <v>0</v>
      </c>
      <c r="Q139" s="168"/>
      <c r="R139" s="169">
        <f>SUM(R140:R141)</f>
        <v>0</v>
      </c>
      <c r="S139" s="168"/>
      <c r="T139" s="170">
        <f>SUM(T140:T141)</f>
        <v>0</v>
      </c>
      <c r="AR139" s="171" t="s">
        <v>80</v>
      </c>
      <c r="AT139" s="172" t="s">
        <v>71</v>
      </c>
      <c r="AU139" s="172" t="s">
        <v>80</v>
      </c>
      <c r="AY139" s="171" t="s">
        <v>143</v>
      </c>
      <c r="BK139" s="173">
        <f>SUM(BK140:BK141)</f>
        <v>0</v>
      </c>
    </row>
    <row r="140" spans="1:65" s="2" customFormat="1" ht="24.2" customHeight="1">
      <c r="A140" s="37"/>
      <c r="B140" s="38"/>
      <c r="C140" s="174" t="s">
        <v>240</v>
      </c>
      <c r="D140" s="174" t="s">
        <v>144</v>
      </c>
      <c r="E140" s="175" t="s">
        <v>1910</v>
      </c>
      <c r="F140" s="176" t="s">
        <v>1911</v>
      </c>
      <c r="G140" s="177" t="s">
        <v>329</v>
      </c>
      <c r="H140" s="178">
        <v>1</v>
      </c>
      <c r="I140" s="179"/>
      <c r="J140" s="180">
        <f>ROUND(I140*H140,2)</f>
        <v>0</v>
      </c>
      <c r="K140" s="176" t="s">
        <v>545</v>
      </c>
      <c r="L140" s="42"/>
      <c r="M140" s="181" t="s">
        <v>19</v>
      </c>
      <c r="N140" s="182" t="s">
        <v>44</v>
      </c>
      <c r="O140" s="6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5" t="s">
        <v>149</v>
      </c>
      <c r="AT140" s="185" t="s">
        <v>144</v>
      </c>
      <c r="AU140" s="185" t="s">
        <v>88</v>
      </c>
      <c r="AY140" s="20" t="s">
        <v>143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0" t="s">
        <v>88</v>
      </c>
      <c r="BK140" s="186">
        <f>ROUND(I140*H140,2)</f>
        <v>0</v>
      </c>
      <c r="BL140" s="20" t="s">
        <v>149</v>
      </c>
      <c r="BM140" s="185" t="s">
        <v>1912</v>
      </c>
    </row>
    <row r="141" spans="1:47" s="2" customFormat="1" ht="48.75">
      <c r="A141" s="37"/>
      <c r="B141" s="38"/>
      <c r="C141" s="39"/>
      <c r="D141" s="187" t="s">
        <v>150</v>
      </c>
      <c r="E141" s="39"/>
      <c r="F141" s="188" t="s">
        <v>1913</v>
      </c>
      <c r="G141" s="39"/>
      <c r="H141" s="39"/>
      <c r="I141" s="189"/>
      <c r="J141" s="39"/>
      <c r="K141" s="39"/>
      <c r="L141" s="42"/>
      <c r="M141" s="190"/>
      <c r="N141" s="191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150</v>
      </c>
      <c r="AU141" s="20" t="s">
        <v>88</v>
      </c>
    </row>
    <row r="142" spans="2:63" s="11" customFormat="1" ht="25.9" customHeight="1">
      <c r="B142" s="160"/>
      <c r="C142" s="161"/>
      <c r="D142" s="162" t="s">
        <v>71</v>
      </c>
      <c r="E142" s="163" t="s">
        <v>105</v>
      </c>
      <c r="F142" s="163" t="s">
        <v>106</v>
      </c>
      <c r="G142" s="161"/>
      <c r="H142" s="161"/>
      <c r="I142" s="164"/>
      <c r="J142" s="165">
        <f>BK142</f>
        <v>0</v>
      </c>
      <c r="K142" s="161"/>
      <c r="L142" s="166"/>
      <c r="M142" s="167"/>
      <c r="N142" s="168"/>
      <c r="O142" s="168"/>
      <c r="P142" s="169">
        <f>P143+P155+P160</f>
        <v>0</v>
      </c>
      <c r="Q142" s="168"/>
      <c r="R142" s="169">
        <f>R143+R155+R160</f>
        <v>0</v>
      </c>
      <c r="S142" s="168"/>
      <c r="T142" s="170">
        <f>T143+T155+T160</f>
        <v>0</v>
      </c>
      <c r="AR142" s="171" t="s">
        <v>168</v>
      </c>
      <c r="AT142" s="172" t="s">
        <v>71</v>
      </c>
      <c r="AU142" s="172" t="s">
        <v>72</v>
      </c>
      <c r="AY142" s="171" t="s">
        <v>143</v>
      </c>
      <c r="BK142" s="173">
        <f>BK143+BK155+BK160</f>
        <v>0</v>
      </c>
    </row>
    <row r="143" spans="2:63" s="11" customFormat="1" ht="22.9" customHeight="1">
      <c r="B143" s="160"/>
      <c r="C143" s="161"/>
      <c r="D143" s="162" t="s">
        <v>71</v>
      </c>
      <c r="E143" s="225" t="s">
        <v>1914</v>
      </c>
      <c r="F143" s="225" t="s">
        <v>1915</v>
      </c>
      <c r="G143" s="161"/>
      <c r="H143" s="161"/>
      <c r="I143" s="164"/>
      <c r="J143" s="226">
        <f>BK143</f>
        <v>0</v>
      </c>
      <c r="K143" s="161"/>
      <c r="L143" s="166"/>
      <c r="M143" s="167"/>
      <c r="N143" s="168"/>
      <c r="O143" s="168"/>
      <c r="P143" s="169">
        <f>SUM(P144:P154)</f>
        <v>0</v>
      </c>
      <c r="Q143" s="168"/>
      <c r="R143" s="169">
        <f>SUM(R144:R154)</f>
        <v>0</v>
      </c>
      <c r="S143" s="168"/>
      <c r="T143" s="170">
        <f>SUM(T144:T154)</f>
        <v>0</v>
      </c>
      <c r="AR143" s="171" t="s">
        <v>168</v>
      </c>
      <c r="AT143" s="172" t="s">
        <v>71</v>
      </c>
      <c r="AU143" s="172" t="s">
        <v>80</v>
      </c>
      <c r="AY143" s="171" t="s">
        <v>143</v>
      </c>
      <c r="BK143" s="173">
        <f>SUM(BK144:BK154)</f>
        <v>0</v>
      </c>
    </row>
    <row r="144" spans="1:65" s="2" customFormat="1" ht="24.2" customHeight="1">
      <c r="A144" s="37"/>
      <c r="B144" s="38"/>
      <c r="C144" s="174" t="s">
        <v>195</v>
      </c>
      <c r="D144" s="174" t="s">
        <v>144</v>
      </c>
      <c r="E144" s="175" t="s">
        <v>1916</v>
      </c>
      <c r="F144" s="176" t="s">
        <v>1917</v>
      </c>
      <c r="G144" s="177" t="s">
        <v>329</v>
      </c>
      <c r="H144" s="178">
        <v>1</v>
      </c>
      <c r="I144" s="179"/>
      <c r="J144" s="180">
        <f>ROUND(I144*H144,2)</f>
        <v>0</v>
      </c>
      <c r="K144" s="176" t="s">
        <v>545</v>
      </c>
      <c r="L144" s="42"/>
      <c r="M144" s="181" t="s">
        <v>19</v>
      </c>
      <c r="N144" s="182" t="s">
        <v>44</v>
      </c>
      <c r="O144" s="67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5" t="s">
        <v>1918</v>
      </c>
      <c r="AT144" s="185" t="s">
        <v>144</v>
      </c>
      <c r="AU144" s="185" t="s">
        <v>88</v>
      </c>
      <c r="AY144" s="20" t="s">
        <v>143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0" t="s">
        <v>88</v>
      </c>
      <c r="BK144" s="186">
        <f>ROUND(I144*H144,2)</f>
        <v>0</v>
      </c>
      <c r="BL144" s="20" t="s">
        <v>1918</v>
      </c>
      <c r="BM144" s="185" t="s">
        <v>1919</v>
      </c>
    </row>
    <row r="145" spans="1:47" s="2" customFormat="1" ht="29.25">
      <c r="A145" s="37"/>
      <c r="B145" s="38"/>
      <c r="C145" s="39"/>
      <c r="D145" s="187" t="s">
        <v>150</v>
      </c>
      <c r="E145" s="39"/>
      <c r="F145" s="188" t="s">
        <v>1920</v>
      </c>
      <c r="G145" s="39"/>
      <c r="H145" s="39"/>
      <c r="I145" s="189"/>
      <c r="J145" s="39"/>
      <c r="K145" s="39"/>
      <c r="L145" s="42"/>
      <c r="M145" s="190"/>
      <c r="N145" s="191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150</v>
      </c>
      <c r="AU145" s="20" t="s">
        <v>88</v>
      </c>
    </row>
    <row r="146" spans="1:65" s="2" customFormat="1" ht="24.2" customHeight="1">
      <c r="A146" s="37"/>
      <c r="B146" s="38"/>
      <c r="C146" s="174" t="s">
        <v>7</v>
      </c>
      <c r="D146" s="174" t="s">
        <v>144</v>
      </c>
      <c r="E146" s="175" t="s">
        <v>1921</v>
      </c>
      <c r="F146" s="176" t="s">
        <v>1922</v>
      </c>
      <c r="G146" s="177" t="s">
        <v>329</v>
      </c>
      <c r="H146" s="178">
        <v>1</v>
      </c>
      <c r="I146" s="179"/>
      <c r="J146" s="180">
        <f>ROUND(I146*H146,2)</f>
        <v>0</v>
      </c>
      <c r="K146" s="176" t="s">
        <v>545</v>
      </c>
      <c r="L146" s="42"/>
      <c r="M146" s="181" t="s">
        <v>19</v>
      </c>
      <c r="N146" s="182" t="s">
        <v>44</v>
      </c>
      <c r="O146" s="67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5" t="s">
        <v>1918</v>
      </c>
      <c r="AT146" s="185" t="s">
        <v>144</v>
      </c>
      <c r="AU146" s="185" t="s">
        <v>88</v>
      </c>
      <c r="AY146" s="20" t="s">
        <v>143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0" t="s">
        <v>88</v>
      </c>
      <c r="BK146" s="186">
        <f>ROUND(I146*H146,2)</f>
        <v>0</v>
      </c>
      <c r="BL146" s="20" t="s">
        <v>1918</v>
      </c>
      <c r="BM146" s="185" t="s">
        <v>1923</v>
      </c>
    </row>
    <row r="147" spans="1:47" s="2" customFormat="1" ht="87.75">
      <c r="A147" s="37"/>
      <c r="B147" s="38"/>
      <c r="C147" s="39"/>
      <c r="D147" s="187" t="s">
        <v>150</v>
      </c>
      <c r="E147" s="39"/>
      <c r="F147" s="188" t="s">
        <v>1924</v>
      </c>
      <c r="G147" s="39"/>
      <c r="H147" s="39"/>
      <c r="I147" s="189"/>
      <c r="J147" s="39"/>
      <c r="K147" s="39"/>
      <c r="L147" s="42"/>
      <c r="M147" s="190"/>
      <c r="N147" s="191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150</v>
      </c>
      <c r="AU147" s="20" t="s">
        <v>88</v>
      </c>
    </row>
    <row r="148" spans="1:65" s="2" customFormat="1" ht="24.2" customHeight="1">
      <c r="A148" s="37"/>
      <c r="B148" s="38"/>
      <c r="C148" s="174" t="s">
        <v>201</v>
      </c>
      <c r="D148" s="174" t="s">
        <v>144</v>
      </c>
      <c r="E148" s="175" t="s">
        <v>1925</v>
      </c>
      <c r="F148" s="176" t="s">
        <v>1926</v>
      </c>
      <c r="G148" s="177" t="s">
        <v>329</v>
      </c>
      <c r="H148" s="178">
        <v>1</v>
      </c>
      <c r="I148" s="179"/>
      <c r="J148" s="180">
        <f>ROUND(I148*H148,2)</f>
        <v>0</v>
      </c>
      <c r="K148" s="176" t="s">
        <v>545</v>
      </c>
      <c r="L148" s="42"/>
      <c r="M148" s="181" t="s">
        <v>19</v>
      </c>
      <c r="N148" s="182" t="s">
        <v>44</v>
      </c>
      <c r="O148" s="6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5" t="s">
        <v>1918</v>
      </c>
      <c r="AT148" s="185" t="s">
        <v>144</v>
      </c>
      <c r="AU148" s="185" t="s">
        <v>88</v>
      </c>
      <c r="AY148" s="20" t="s">
        <v>143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20" t="s">
        <v>88</v>
      </c>
      <c r="BK148" s="186">
        <f>ROUND(I148*H148,2)</f>
        <v>0</v>
      </c>
      <c r="BL148" s="20" t="s">
        <v>1918</v>
      </c>
      <c r="BM148" s="185" t="s">
        <v>1927</v>
      </c>
    </row>
    <row r="149" spans="1:47" s="2" customFormat="1" ht="58.5">
      <c r="A149" s="37"/>
      <c r="B149" s="38"/>
      <c r="C149" s="39"/>
      <c r="D149" s="187" t="s">
        <v>150</v>
      </c>
      <c r="E149" s="39"/>
      <c r="F149" s="188" t="s">
        <v>1928</v>
      </c>
      <c r="G149" s="39"/>
      <c r="H149" s="39"/>
      <c r="I149" s="189"/>
      <c r="J149" s="39"/>
      <c r="K149" s="39"/>
      <c r="L149" s="42"/>
      <c r="M149" s="190"/>
      <c r="N149" s="191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150</v>
      </c>
      <c r="AU149" s="20" t="s">
        <v>88</v>
      </c>
    </row>
    <row r="150" spans="1:65" s="2" customFormat="1" ht="21.75" customHeight="1">
      <c r="A150" s="37"/>
      <c r="B150" s="38"/>
      <c r="C150" s="174" t="s">
        <v>261</v>
      </c>
      <c r="D150" s="174" t="s">
        <v>144</v>
      </c>
      <c r="E150" s="175" t="s">
        <v>1929</v>
      </c>
      <c r="F150" s="176" t="s">
        <v>1930</v>
      </c>
      <c r="G150" s="177" t="s">
        <v>329</v>
      </c>
      <c r="H150" s="178">
        <v>1</v>
      </c>
      <c r="I150" s="179"/>
      <c r="J150" s="180">
        <f>ROUND(I150*H150,2)</f>
        <v>0</v>
      </c>
      <c r="K150" s="176" t="s">
        <v>545</v>
      </c>
      <c r="L150" s="42"/>
      <c r="M150" s="181" t="s">
        <v>19</v>
      </c>
      <c r="N150" s="182" t="s">
        <v>44</v>
      </c>
      <c r="O150" s="6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5" t="s">
        <v>1918</v>
      </c>
      <c r="AT150" s="185" t="s">
        <v>144</v>
      </c>
      <c r="AU150" s="185" t="s">
        <v>88</v>
      </c>
      <c r="AY150" s="20" t="s">
        <v>143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0" t="s">
        <v>88</v>
      </c>
      <c r="BK150" s="186">
        <f>ROUND(I150*H150,2)</f>
        <v>0</v>
      </c>
      <c r="BL150" s="20" t="s">
        <v>1918</v>
      </c>
      <c r="BM150" s="185" t="s">
        <v>1931</v>
      </c>
    </row>
    <row r="151" spans="1:47" s="2" customFormat="1" ht="48.75">
      <c r="A151" s="37"/>
      <c r="B151" s="38"/>
      <c r="C151" s="39"/>
      <c r="D151" s="187" t="s">
        <v>150</v>
      </c>
      <c r="E151" s="39"/>
      <c r="F151" s="188" t="s">
        <v>1932</v>
      </c>
      <c r="G151" s="39"/>
      <c r="H151" s="39"/>
      <c r="I151" s="189"/>
      <c r="J151" s="39"/>
      <c r="K151" s="39"/>
      <c r="L151" s="42"/>
      <c r="M151" s="190"/>
      <c r="N151" s="191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150</v>
      </c>
      <c r="AU151" s="20" t="s">
        <v>88</v>
      </c>
    </row>
    <row r="152" spans="1:65" s="2" customFormat="1" ht="16.5" customHeight="1">
      <c r="A152" s="37"/>
      <c r="B152" s="38"/>
      <c r="C152" s="174" t="s">
        <v>206</v>
      </c>
      <c r="D152" s="174" t="s">
        <v>144</v>
      </c>
      <c r="E152" s="175" t="s">
        <v>1933</v>
      </c>
      <c r="F152" s="176" t="s">
        <v>1934</v>
      </c>
      <c r="G152" s="177" t="s">
        <v>329</v>
      </c>
      <c r="H152" s="178">
        <v>1</v>
      </c>
      <c r="I152" s="179"/>
      <c r="J152" s="180">
        <f>ROUND(I152*H152,2)</f>
        <v>0</v>
      </c>
      <c r="K152" s="176" t="s">
        <v>545</v>
      </c>
      <c r="L152" s="42"/>
      <c r="M152" s="181" t="s">
        <v>19</v>
      </c>
      <c r="N152" s="182" t="s">
        <v>44</v>
      </c>
      <c r="O152" s="6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5" t="s">
        <v>1918</v>
      </c>
      <c r="AT152" s="185" t="s">
        <v>144</v>
      </c>
      <c r="AU152" s="185" t="s">
        <v>88</v>
      </c>
      <c r="AY152" s="20" t="s">
        <v>143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20" t="s">
        <v>88</v>
      </c>
      <c r="BK152" s="186">
        <f>ROUND(I152*H152,2)</f>
        <v>0</v>
      </c>
      <c r="BL152" s="20" t="s">
        <v>1918</v>
      </c>
      <c r="BM152" s="185" t="s">
        <v>1935</v>
      </c>
    </row>
    <row r="153" spans="1:47" s="2" customFormat="1" ht="39">
      <c r="A153" s="37"/>
      <c r="B153" s="38"/>
      <c r="C153" s="39"/>
      <c r="D153" s="187" t="s">
        <v>150</v>
      </c>
      <c r="E153" s="39"/>
      <c r="F153" s="188" t="s">
        <v>1936</v>
      </c>
      <c r="G153" s="39"/>
      <c r="H153" s="39"/>
      <c r="I153" s="189"/>
      <c r="J153" s="39"/>
      <c r="K153" s="39"/>
      <c r="L153" s="42"/>
      <c r="M153" s="190"/>
      <c r="N153" s="191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150</v>
      </c>
      <c r="AU153" s="20" t="s">
        <v>88</v>
      </c>
    </row>
    <row r="154" spans="1:65" s="2" customFormat="1" ht="16.5" customHeight="1">
      <c r="A154" s="37"/>
      <c r="B154" s="38"/>
      <c r="C154" s="174" t="s">
        <v>272</v>
      </c>
      <c r="D154" s="174" t="s">
        <v>144</v>
      </c>
      <c r="E154" s="175" t="s">
        <v>1937</v>
      </c>
      <c r="F154" s="176" t="s">
        <v>1938</v>
      </c>
      <c r="G154" s="177" t="s">
        <v>329</v>
      </c>
      <c r="H154" s="178">
        <v>1</v>
      </c>
      <c r="I154" s="179"/>
      <c r="J154" s="180">
        <f>ROUND(I154*H154,2)</f>
        <v>0</v>
      </c>
      <c r="K154" s="176" t="s">
        <v>545</v>
      </c>
      <c r="L154" s="42"/>
      <c r="M154" s="181" t="s">
        <v>19</v>
      </c>
      <c r="N154" s="182" t="s">
        <v>44</v>
      </c>
      <c r="O154" s="6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5" t="s">
        <v>1918</v>
      </c>
      <c r="AT154" s="185" t="s">
        <v>144</v>
      </c>
      <c r="AU154" s="185" t="s">
        <v>88</v>
      </c>
      <c r="AY154" s="20" t="s">
        <v>143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20" t="s">
        <v>88</v>
      </c>
      <c r="BK154" s="186">
        <f>ROUND(I154*H154,2)</f>
        <v>0</v>
      </c>
      <c r="BL154" s="20" t="s">
        <v>1918</v>
      </c>
      <c r="BM154" s="185" t="s">
        <v>1939</v>
      </c>
    </row>
    <row r="155" spans="2:63" s="11" customFormat="1" ht="22.9" customHeight="1">
      <c r="B155" s="160"/>
      <c r="C155" s="161"/>
      <c r="D155" s="162" t="s">
        <v>71</v>
      </c>
      <c r="E155" s="225" t="s">
        <v>1940</v>
      </c>
      <c r="F155" s="225" t="s">
        <v>311</v>
      </c>
      <c r="G155" s="161"/>
      <c r="H155" s="161"/>
      <c r="I155" s="164"/>
      <c r="J155" s="226">
        <f>BK155</f>
        <v>0</v>
      </c>
      <c r="K155" s="161"/>
      <c r="L155" s="166"/>
      <c r="M155" s="167"/>
      <c r="N155" s="168"/>
      <c r="O155" s="168"/>
      <c r="P155" s="169">
        <f>SUM(P156:P159)</f>
        <v>0</v>
      </c>
      <c r="Q155" s="168"/>
      <c r="R155" s="169">
        <f>SUM(R156:R159)</f>
        <v>0</v>
      </c>
      <c r="S155" s="168"/>
      <c r="T155" s="170">
        <f>SUM(T156:T159)</f>
        <v>0</v>
      </c>
      <c r="AR155" s="171" t="s">
        <v>168</v>
      </c>
      <c r="AT155" s="172" t="s">
        <v>71</v>
      </c>
      <c r="AU155" s="172" t="s">
        <v>80</v>
      </c>
      <c r="AY155" s="171" t="s">
        <v>143</v>
      </c>
      <c r="BK155" s="173">
        <f>SUM(BK156:BK159)</f>
        <v>0</v>
      </c>
    </row>
    <row r="156" spans="1:65" s="2" customFormat="1" ht="24.2" customHeight="1">
      <c r="A156" s="37"/>
      <c r="B156" s="38"/>
      <c r="C156" s="174" t="s">
        <v>212</v>
      </c>
      <c r="D156" s="174" t="s">
        <v>144</v>
      </c>
      <c r="E156" s="175" t="s">
        <v>1941</v>
      </c>
      <c r="F156" s="176" t="s">
        <v>1942</v>
      </c>
      <c r="G156" s="177" t="s">
        <v>329</v>
      </c>
      <c r="H156" s="178">
        <v>1</v>
      </c>
      <c r="I156" s="179"/>
      <c r="J156" s="180">
        <f>ROUND(I156*H156,2)</f>
        <v>0</v>
      </c>
      <c r="K156" s="176" t="s">
        <v>545</v>
      </c>
      <c r="L156" s="42"/>
      <c r="M156" s="181" t="s">
        <v>19</v>
      </c>
      <c r="N156" s="182" t="s">
        <v>44</v>
      </c>
      <c r="O156" s="6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5" t="s">
        <v>1918</v>
      </c>
      <c r="AT156" s="185" t="s">
        <v>144</v>
      </c>
      <c r="AU156" s="185" t="s">
        <v>88</v>
      </c>
      <c r="AY156" s="20" t="s">
        <v>143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20" t="s">
        <v>88</v>
      </c>
      <c r="BK156" s="186">
        <f>ROUND(I156*H156,2)</f>
        <v>0</v>
      </c>
      <c r="BL156" s="20" t="s">
        <v>1918</v>
      </c>
      <c r="BM156" s="185" t="s">
        <v>1943</v>
      </c>
    </row>
    <row r="157" spans="1:65" s="2" customFormat="1" ht="16.5" customHeight="1">
      <c r="A157" s="37"/>
      <c r="B157" s="38"/>
      <c r="C157" s="174" t="s">
        <v>281</v>
      </c>
      <c r="D157" s="174" t="s">
        <v>144</v>
      </c>
      <c r="E157" s="175" t="s">
        <v>1944</v>
      </c>
      <c r="F157" s="176" t="s">
        <v>1945</v>
      </c>
      <c r="G157" s="177" t="s">
        <v>329</v>
      </c>
      <c r="H157" s="178">
        <v>1</v>
      </c>
      <c r="I157" s="179"/>
      <c r="J157" s="180">
        <f>ROUND(I157*H157,2)</f>
        <v>0</v>
      </c>
      <c r="K157" s="176" t="s">
        <v>545</v>
      </c>
      <c r="L157" s="42"/>
      <c r="M157" s="181" t="s">
        <v>19</v>
      </c>
      <c r="N157" s="182" t="s">
        <v>44</v>
      </c>
      <c r="O157" s="6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5" t="s">
        <v>1918</v>
      </c>
      <c r="AT157" s="185" t="s">
        <v>144</v>
      </c>
      <c r="AU157" s="185" t="s">
        <v>88</v>
      </c>
      <c r="AY157" s="20" t="s">
        <v>143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20" t="s">
        <v>88</v>
      </c>
      <c r="BK157" s="186">
        <f>ROUND(I157*H157,2)</f>
        <v>0</v>
      </c>
      <c r="BL157" s="20" t="s">
        <v>1918</v>
      </c>
      <c r="BM157" s="185" t="s">
        <v>1946</v>
      </c>
    </row>
    <row r="158" spans="1:47" s="2" customFormat="1" ht="19.5">
      <c r="A158" s="37"/>
      <c r="B158" s="38"/>
      <c r="C158" s="39"/>
      <c r="D158" s="187" t="s">
        <v>150</v>
      </c>
      <c r="E158" s="39"/>
      <c r="F158" s="188" t="s">
        <v>1947</v>
      </c>
      <c r="G158" s="39"/>
      <c r="H158" s="39"/>
      <c r="I158" s="189"/>
      <c r="J158" s="39"/>
      <c r="K158" s="39"/>
      <c r="L158" s="42"/>
      <c r="M158" s="190"/>
      <c r="N158" s="191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150</v>
      </c>
      <c r="AU158" s="20" t="s">
        <v>88</v>
      </c>
    </row>
    <row r="159" spans="1:65" s="2" customFormat="1" ht="16.5" customHeight="1">
      <c r="A159" s="37"/>
      <c r="B159" s="38"/>
      <c r="C159" s="174" t="s">
        <v>215</v>
      </c>
      <c r="D159" s="174" t="s">
        <v>144</v>
      </c>
      <c r="E159" s="175" t="s">
        <v>1948</v>
      </c>
      <c r="F159" s="176" t="s">
        <v>1949</v>
      </c>
      <c r="G159" s="177" t="s">
        <v>329</v>
      </c>
      <c r="H159" s="178">
        <v>1</v>
      </c>
      <c r="I159" s="179"/>
      <c r="J159" s="180">
        <f>ROUND(I159*H159,2)</f>
        <v>0</v>
      </c>
      <c r="K159" s="176" t="s">
        <v>545</v>
      </c>
      <c r="L159" s="42"/>
      <c r="M159" s="181" t="s">
        <v>19</v>
      </c>
      <c r="N159" s="182" t="s">
        <v>44</v>
      </c>
      <c r="O159" s="6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5" t="s">
        <v>1918</v>
      </c>
      <c r="AT159" s="185" t="s">
        <v>144</v>
      </c>
      <c r="AU159" s="185" t="s">
        <v>88</v>
      </c>
      <c r="AY159" s="20" t="s">
        <v>143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20" t="s">
        <v>88</v>
      </c>
      <c r="BK159" s="186">
        <f>ROUND(I159*H159,2)</f>
        <v>0</v>
      </c>
      <c r="BL159" s="20" t="s">
        <v>1918</v>
      </c>
      <c r="BM159" s="185" t="s">
        <v>1950</v>
      </c>
    </row>
    <row r="160" spans="2:63" s="11" customFormat="1" ht="22.9" customHeight="1">
      <c r="B160" s="160"/>
      <c r="C160" s="161"/>
      <c r="D160" s="162" t="s">
        <v>71</v>
      </c>
      <c r="E160" s="225" t="s">
        <v>1951</v>
      </c>
      <c r="F160" s="225" t="s">
        <v>1952</v>
      </c>
      <c r="G160" s="161"/>
      <c r="H160" s="161"/>
      <c r="I160" s="164"/>
      <c r="J160" s="226">
        <f>BK160</f>
        <v>0</v>
      </c>
      <c r="K160" s="161"/>
      <c r="L160" s="166"/>
      <c r="M160" s="167"/>
      <c r="N160" s="168"/>
      <c r="O160" s="168"/>
      <c r="P160" s="169">
        <f>SUM(P161:P167)</f>
        <v>0</v>
      </c>
      <c r="Q160" s="168"/>
      <c r="R160" s="169">
        <f>SUM(R161:R167)</f>
        <v>0</v>
      </c>
      <c r="S160" s="168"/>
      <c r="T160" s="170">
        <f>SUM(T161:T167)</f>
        <v>0</v>
      </c>
      <c r="AR160" s="171" t="s">
        <v>168</v>
      </c>
      <c r="AT160" s="172" t="s">
        <v>71</v>
      </c>
      <c r="AU160" s="172" t="s">
        <v>80</v>
      </c>
      <c r="AY160" s="171" t="s">
        <v>143</v>
      </c>
      <c r="BK160" s="173">
        <f>SUM(BK161:BK167)</f>
        <v>0</v>
      </c>
    </row>
    <row r="161" spans="1:65" s="2" customFormat="1" ht="16.5" customHeight="1">
      <c r="A161" s="37"/>
      <c r="B161" s="38"/>
      <c r="C161" s="174" t="s">
        <v>289</v>
      </c>
      <c r="D161" s="174" t="s">
        <v>144</v>
      </c>
      <c r="E161" s="175" t="s">
        <v>1953</v>
      </c>
      <c r="F161" s="176" t="s">
        <v>1954</v>
      </c>
      <c r="G161" s="177" t="s">
        <v>583</v>
      </c>
      <c r="H161" s="178">
        <v>1</v>
      </c>
      <c r="I161" s="179"/>
      <c r="J161" s="180">
        <f>ROUND(I161*H161,2)</f>
        <v>0</v>
      </c>
      <c r="K161" s="176" t="s">
        <v>545</v>
      </c>
      <c r="L161" s="42"/>
      <c r="M161" s="181" t="s">
        <v>19</v>
      </c>
      <c r="N161" s="182" t="s">
        <v>44</v>
      </c>
      <c r="O161" s="6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5" t="s">
        <v>1918</v>
      </c>
      <c r="AT161" s="185" t="s">
        <v>144</v>
      </c>
      <c r="AU161" s="185" t="s">
        <v>88</v>
      </c>
      <c r="AY161" s="20" t="s">
        <v>143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20" t="s">
        <v>88</v>
      </c>
      <c r="BK161" s="186">
        <f>ROUND(I161*H161,2)</f>
        <v>0</v>
      </c>
      <c r="BL161" s="20" t="s">
        <v>1918</v>
      </c>
      <c r="BM161" s="185" t="s">
        <v>1955</v>
      </c>
    </row>
    <row r="162" spans="1:65" s="2" customFormat="1" ht="16.5" customHeight="1">
      <c r="A162" s="37"/>
      <c r="B162" s="38"/>
      <c r="C162" s="174" t="s">
        <v>222</v>
      </c>
      <c r="D162" s="174" t="s">
        <v>144</v>
      </c>
      <c r="E162" s="175" t="s">
        <v>1956</v>
      </c>
      <c r="F162" s="176" t="s">
        <v>1957</v>
      </c>
      <c r="G162" s="177" t="s">
        <v>329</v>
      </c>
      <c r="H162" s="178">
        <v>1</v>
      </c>
      <c r="I162" s="179"/>
      <c r="J162" s="180">
        <f>ROUND(I162*H162,2)</f>
        <v>0</v>
      </c>
      <c r="K162" s="176" t="s">
        <v>545</v>
      </c>
      <c r="L162" s="42"/>
      <c r="M162" s="181" t="s">
        <v>19</v>
      </c>
      <c r="N162" s="182" t="s">
        <v>44</v>
      </c>
      <c r="O162" s="6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5" t="s">
        <v>1918</v>
      </c>
      <c r="AT162" s="185" t="s">
        <v>144</v>
      </c>
      <c r="AU162" s="185" t="s">
        <v>88</v>
      </c>
      <c r="AY162" s="20" t="s">
        <v>143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20" t="s">
        <v>88</v>
      </c>
      <c r="BK162" s="186">
        <f>ROUND(I162*H162,2)</f>
        <v>0</v>
      </c>
      <c r="BL162" s="20" t="s">
        <v>1918</v>
      </c>
      <c r="BM162" s="185" t="s">
        <v>1958</v>
      </c>
    </row>
    <row r="163" spans="1:65" s="2" customFormat="1" ht="16.5" customHeight="1">
      <c r="A163" s="37"/>
      <c r="B163" s="38"/>
      <c r="C163" s="174" t="s">
        <v>299</v>
      </c>
      <c r="D163" s="174" t="s">
        <v>144</v>
      </c>
      <c r="E163" s="175" t="s">
        <v>1959</v>
      </c>
      <c r="F163" s="176" t="s">
        <v>1960</v>
      </c>
      <c r="G163" s="177" t="s">
        <v>329</v>
      </c>
      <c r="H163" s="178">
        <v>1</v>
      </c>
      <c r="I163" s="179"/>
      <c r="J163" s="180">
        <f>ROUND(I163*H163,2)</f>
        <v>0</v>
      </c>
      <c r="K163" s="176" t="s">
        <v>545</v>
      </c>
      <c r="L163" s="42"/>
      <c r="M163" s="181" t="s">
        <v>19</v>
      </c>
      <c r="N163" s="182" t="s">
        <v>44</v>
      </c>
      <c r="O163" s="67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5" t="s">
        <v>1918</v>
      </c>
      <c r="AT163" s="185" t="s">
        <v>144</v>
      </c>
      <c r="AU163" s="185" t="s">
        <v>88</v>
      </c>
      <c r="AY163" s="20" t="s">
        <v>143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20" t="s">
        <v>88</v>
      </c>
      <c r="BK163" s="186">
        <f>ROUND(I163*H163,2)</f>
        <v>0</v>
      </c>
      <c r="BL163" s="20" t="s">
        <v>1918</v>
      </c>
      <c r="BM163" s="185" t="s">
        <v>1961</v>
      </c>
    </row>
    <row r="164" spans="1:47" s="2" customFormat="1" ht="29.25">
      <c r="A164" s="37"/>
      <c r="B164" s="38"/>
      <c r="C164" s="39"/>
      <c r="D164" s="187" t="s">
        <v>150</v>
      </c>
      <c r="E164" s="39"/>
      <c r="F164" s="188" t="s">
        <v>1962</v>
      </c>
      <c r="G164" s="39"/>
      <c r="H164" s="39"/>
      <c r="I164" s="189"/>
      <c r="J164" s="39"/>
      <c r="K164" s="39"/>
      <c r="L164" s="42"/>
      <c r="M164" s="190"/>
      <c r="N164" s="191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150</v>
      </c>
      <c r="AU164" s="20" t="s">
        <v>88</v>
      </c>
    </row>
    <row r="165" spans="1:65" s="2" customFormat="1" ht="16.5" customHeight="1">
      <c r="A165" s="37"/>
      <c r="B165" s="38"/>
      <c r="C165" s="174" t="s">
        <v>226</v>
      </c>
      <c r="D165" s="174" t="s">
        <v>144</v>
      </c>
      <c r="E165" s="175" t="s">
        <v>1963</v>
      </c>
      <c r="F165" s="176" t="s">
        <v>1964</v>
      </c>
      <c r="G165" s="177" t="s">
        <v>329</v>
      </c>
      <c r="H165" s="178">
        <v>1</v>
      </c>
      <c r="I165" s="179"/>
      <c r="J165" s="180">
        <f>ROUND(I165*H165,2)</f>
        <v>0</v>
      </c>
      <c r="K165" s="176" t="s">
        <v>545</v>
      </c>
      <c r="L165" s="42"/>
      <c r="M165" s="181" t="s">
        <v>19</v>
      </c>
      <c r="N165" s="182" t="s">
        <v>44</v>
      </c>
      <c r="O165" s="6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5" t="s">
        <v>1918</v>
      </c>
      <c r="AT165" s="185" t="s">
        <v>144</v>
      </c>
      <c r="AU165" s="185" t="s">
        <v>88</v>
      </c>
      <c r="AY165" s="20" t="s">
        <v>143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20" t="s">
        <v>88</v>
      </c>
      <c r="BK165" s="186">
        <f>ROUND(I165*H165,2)</f>
        <v>0</v>
      </c>
      <c r="BL165" s="20" t="s">
        <v>1918</v>
      </c>
      <c r="BM165" s="185" t="s">
        <v>1965</v>
      </c>
    </row>
    <row r="166" spans="1:47" s="2" customFormat="1" ht="48.75">
      <c r="A166" s="37"/>
      <c r="B166" s="38"/>
      <c r="C166" s="39"/>
      <c r="D166" s="187" t="s">
        <v>150</v>
      </c>
      <c r="E166" s="39"/>
      <c r="F166" s="188" t="s">
        <v>1966</v>
      </c>
      <c r="G166" s="39"/>
      <c r="H166" s="39"/>
      <c r="I166" s="189"/>
      <c r="J166" s="39"/>
      <c r="K166" s="39"/>
      <c r="L166" s="42"/>
      <c r="M166" s="190"/>
      <c r="N166" s="191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150</v>
      </c>
      <c r="AU166" s="20" t="s">
        <v>88</v>
      </c>
    </row>
    <row r="167" spans="1:65" s="2" customFormat="1" ht="24.2" customHeight="1">
      <c r="A167" s="37"/>
      <c r="B167" s="38"/>
      <c r="C167" s="174" t="s">
        <v>309</v>
      </c>
      <c r="D167" s="174" t="s">
        <v>144</v>
      </c>
      <c r="E167" s="175" t="s">
        <v>1967</v>
      </c>
      <c r="F167" s="176" t="s">
        <v>1968</v>
      </c>
      <c r="G167" s="177" t="s">
        <v>329</v>
      </c>
      <c r="H167" s="178">
        <v>1</v>
      </c>
      <c r="I167" s="179"/>
      <c r="J167" s="180">
        <f>ROUND(I167*H167,2)</f>
        <v>0</v>
      </c>
      <c r="K167" s="176" t="s">
        <v>545</v>
      </c>
      <c r="L167" s="42"/>
      <c r="M167" s="215" t="s">
        <v>19</v>
      </c>
      <c r="N167" s="216" t="s">
        <v>44</v>
      </c>
      <c r="O167" s="217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5" t="s">
        <v>1918</v>
      </c>
      <c r="AT167" s="185" t="s">
        <v>144</v>
      </c>
      <c r="AU167" s="185" t="s">
        <v>88</v>
      </c>
      <c r="AY167" s="20" t="s">
        <v>143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20" t="s">
        <v>88</v>
      </c>
      <c r="BK167" s="186">
        <f>ROUND(I167*H167,2)</f>
        <v>0</v>
      </c>
      <c r="BL167" s="20" t="s">
        <v>1918</v>
      </c>
      <c r="BM167" s="185" t="s">
        <v>1969</v>
      </c>
    </row>
    <row r="168" spans="1:31" s="2" customFormat="1" ht="6.95" customHeight="1">
      <c r="A168" s="37"/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42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algorithmName="SHA-512" hashValue="sm5hfNK8BL/bEIoOQkzlQKqGx03OOmujcMzj3Xj/NaJG8ln5Y3xisCESPnJWn6gFLaOOT3qWJ9TGecqPoVcy5Q==" saltValue="9F1FJghZbjpA2nFxheOen8CnjmULJpGTSQbWq5iCuSkq3Mb8SUvyuriYIbxHIiKDIkCwJm3RYp1rH8/S8faEsA==" spinCount="100000" sheet="1" objects="1" scenarios="1" formatColumns="0" formatRows="0" autoFilter="0"/>
  <autoFilter ref="C92:K167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VEČEŘA</dc:creator>
  <cp:keywords/>
  <dc:description/>
  <cp:lastModifiedBy>Ing. Tomáš VEČEŘA</cp:lastModifiedBy>
  <dcterms:created xsi:type="dcterms:W3CDTF">2024-05-06T11:38:34Z</dcterms:created>
  <dcterms:modified xsi:type="dcterms:W3CDTF">2024-05-13T05:58:02Z</dcterms:modified>
  <cp:category/>
  <cp:version/>
  <cp:contentType/>
  <cp:contentStatus/>
</cp:coreProperties>
</file>